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8800" windowHeight="1245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l="1"/>
  <c r="AE83" i="3"/>
  <c r="AT83" i="3"/>
  <c r="AU379" i="3" l="1"/>
  <c r="AU380" i="3" l="1"/>
  <c r="AU377" i="3"/>
  <c r="AU376" i="3"/>
  <c r="AU375" i="3"/>
  <c r="AU374" i="3"/>
  <c r="AU371" i="3"/>
  <c r="AU370" i="3"/>
  <c r="AU247" i="3"/>
  <c r="AU246" i="3"/>
  <c r="AU245" i="3"/>
  <c r="AU244" i="3"/>
  <c r="AU243" i="3"/>
  <c r="AU242" i="3"/>
  <c r="AU252" i="3"/>
  <c r="AU251" i="3"/>
  <c r="AU240" i="3"/>
  <c r="AU260" i="3"/>
  <c r="AU259" i="3"/>
  <c r="AU256" i="3"/>
  <c r="AU255" i="3"/>
  <c r="AU254" i="3"/>
  <c r="AU250" i="3"/>
  <c r="AU249" i="3"/>
  <c r="AU248" i="3"/>
  <c r="AU238" i="3"/>
  <c r="AU237" i="3"/>
  <c r="AU239" i="3"/>
  <c r="AU236" i="3"/>
  <c r="AU372"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<sst xmlns="http://schemas.openxmlformats.org/spreadsheetml/2006/main" count="1008" uniqueCount="569">
  <si>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</si>
  <si>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</si>
  <si>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</si>
  <si>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</si>
  <si>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</si>
  <si>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</si>
  <si>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</si>
  <si>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</si>
  <si>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</si>
  <si>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</si>
  <si>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</si>
  <si>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執行率（％）</t>
    <rPh sb="0" eb="3">
      <t>シッコウリツ</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</si>
  <si>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</si>
  <si>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</si>
  <si>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</si>
  <si>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</si>
  <si>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</si>
  <si>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</si>
  <si>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</si>
  <si>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</si>
  <si>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</si>
  <si>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</si>
  <si>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</si>
  <si>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</si>
  <si>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</si>
  <si>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</si>
  <si>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</si>
  <si>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</si>
  <si>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</si>
  <si>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</si>
  <si>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</si>
  <si>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</si>
  <si>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</si>
  <si>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　出　額
（百万円）</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</si>
  <si>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</si>
  <si>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</si>
  <si>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</si>
  <si>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</si>
  <si>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</si>
  <si>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</si>
  <si>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</si>
  <si>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</si>
  <si>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</si>
  <si>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</si>
  <si>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</si>
  <si>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</si>
  <si>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</si>
  <si>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</si>
  <si>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</si>
  <si>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</si>
  <si>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</si>
  <si>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活動実績は見込みに見合ったものであるか。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</si>
  <si>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</si>
  <si>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</si>
  <si>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</si>
  <si>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</si>
  <si>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政策・施策名</t>
    <rPh sb="0" eb="2">
      <t>セイサク</t>
    </rPh>
    <rPh sb="3" eb="5">
      <t>シサク</t>
    </rPh>
    <rPh sb="5" eb="6">
      <t>メイ</t>
    </rPh>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</si>
  <si>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</si>
  <si>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</si>
  <si>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</si>
  <si>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　　/</t>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</si>
  <si>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</si>
  <si>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</si>
  <si>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</si>
  <si>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</si>
  <si>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</si>
  <si>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</si>
  <si>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</si>
  <si>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</si>
  <si>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r>
      <t>24</t>
    </r>
    <r>
      <rPr>
        <sz val="11"/>
        <rFont val="ＭＳ Ｐゴシック"/>
        <family val="3"/>
        <charset val="128"/>
      </rPr>
      <t>年度</t>
    </r>
    <rPh sb="2" eb="4">
      <t>ネンド</t>
    </rPh>
    <phoneticPr fontId="6"/>
  </si>
  <si>
    <r>
      <t>25</t>
    </r>
    <r>
      <rPr>
        <sz val="11"/>
        <rFont val="ＭＳ Ｐゴシック"/>
        <family val="3"/>
        <charset val="128"/>
      </rPr>
      <t>年度</t>
    </r>
    <rPh sb="2" eb="4">
      <t>ネンド</t>
    </rPh>
    <phoneticPr fontId="6"/>
  </si>
  <si>
    <r>
      <t>26</t>
    </r>
    <r>
      <rPr>
        <sz val="11"/>
        <rFont val="ＭＳ Ｐゴシック"/>
        <family val="3"/>
        <charset val="128"/>
      </rPr>
      <t>年度</t>
    </r>
    <rPh sb="2" eb="4">
      <t>ネンド</t>
    </rPh>
    <phoneticPr fontId="6"/>
  </si>
  <si>
    <r>
      <t>27</t>
    </r>
    <r>
      <rPr>
        <sz val="11"/>
        <rFont val="ＭＳ Ｐゴシック"/>
        <family val="3"/>
        <charset val="128"/>
      </rPr>
      <t>年度</t>
    </r>
    <rPh sb="2" eb="4">
      <t>ネンド</t>
    </rPh>
    <phoneticPr fontId="6"/>
  </si>
  <si>
    <r>
      <t>28</t>
    </r>
    <r>
      <rPr>
        <sz val="11"/>
        <rFont val="ＭＳ Ｐゴシック"/>
        <family val="3"/>
        <charset val="128"/>
      </rPr>
      <t>年度要求</t>
    </r>
    <rPh sb="2" eb="4">
      <t>ネンド</t>
    </rPh>
    <rPh sb="4" eb="6">
      <t>ヨウキュウ</t>
    </rPh>
    <phoneticPr fontId="6"/>
  </si>
  <si>
    <t>27年度活動見込</t>
    <rPh sb="2" eb="4">
      <t>ネンド</t>
    </rPh>
    <rPh sb="4" eb="6">
      <t>カツドウ</t>
    </rPh>
    <rPh sb="6" eb="8">
      <t>ミコ</t>
    </rPh>
    <phoneticPr fontId="6"/>
  </si>
  <si>
    <t>27年度見込</t>
    <rPh sb="2" eb="4">
      <t>ネンド</t>
    </rPh>
    <rPh sb="4" eb="6">
      <t>ミコ</t>
    </rPh>
    <phoneticPr fontId="6"/>
  </si>
  <si>
    <t>27年度当初予算</t>
    <rPh sb="2" eb="4">
      <t>ネンド</t>
    </rPh>
    <rPh sb="4" eb="6">
      <t>トウショ</t>
    </rPh>
    <rPh sb="6" eb="8">
      <t>ヨサン</t>
    </rPh>
    <phoneticPr fontId="6"/>
  </si>
  <si>
    <t>平成27・28年度予算内訳（単位：百万円）</t>
    <rPh sb="0" eb="2">
      <t>ヘイセイ</t>
    </rPh>
    <rPh sb="7" eb="9">
      <t>ネンド</t>
    </rPh>
    <rPh sb="9" eb="11">
      <t>ヨサン</t>
    </rPh>
    <rPh sb="11" eb="13">
      <t>ウチワケ</t>
    </rPh>
    <phoneticPr fontId="6"/>
  </si>
  <si>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</si>
  <si>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主要経費</t>
    <rPh sb="0" eb="2">
      <t>シュヨウ</t>
    </rPh>
    <rPh sb="2" eb="4">
      <t>ケイヒ</t>
    </rPh>
    <phoneticPr fontId="6"/>
  </si>
  <si>
    <t>関連事業</t>
    <rPh sb="0" eb="2">
      <t>カンレン</t>
    </rPh>
    <rPh sb="2" eb="4">
      <t>ジギョウ</t>
    </rPh>
    <phoneticPr fontId="6"/>
  </si>
  <si>
    <t>成果実績は成果目標に見合ったものとなっているか</t>
    <phoneticPr fontId="6"/>
  </si>
  <si>
    <t>その他コスト削減や効率化に向けた工夫は行われているか</t>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</si>
  <si>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</si>
  <si>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</si>
  <si>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</si>
  <si>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</si>
  <si>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</si>
  <si>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</si>
  <si>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</si>
  <si>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</si>
  <si>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</si>
  <si>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</si>
  <si>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</si>
  <si>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不明</t>
    <rPh sb="0" eb="2">
      <t>フメイ</t>
    </rPh>
    <phoneticPr fontId="23"/>
  </si>
  <si>
    <t>平成２５年度</t>
    <rPh sb="0" eb="2">
      <t>ヘイセイ</t>
    </rPh>
    <rPh sb="4" eb="5">
      <t>ネン</t>
    </rPh>
    <rPh sb="5" eb="6">
      <t>ド</t>
    </rPh>
    <phoneticPr fontId="23"/>
  </si>
  <si>
    <t>昭和元年度以前</t>
    <rPh sb="0" eb="2">
      <t>ショウワ</t>
    </rPh>
    <rPh sb="2" eb="4">
      <t>ガンネン</t>
    </rPh>
    <rPh sb="4" eb="5">
      <t>ド</t>
    </rPh>
    <rPh sb="5" eb="7">
      <t>イゼン</t>
    </rPh>
    <phoneticPr fontId="23"/>
  </si>
  <si>
    <t>平成２６年度</t>
    <rPh sb="0" eb="2">
      <t>ヘイセイ</t>
    </rPh>
    <rPh sb="4" eb="5">
      <t>ネン</t>
    </rPh>
    <rPh sb="5" eb="6">
      <t>ド</t>
    </rPh>
    <phoneticPr fontId="23"/>
  </si>
  <si>
    <t>昭和２年度</t>
    <rPh sb="0" eb="2">
      <t>ショウワ</t>
    </rPh>
    <rPh sb="3" eb="4">
      <t>ネン</t>
    </rPh>
    <rPh sb="4" eb="5">
      <t>ド</t>
    </rPh>
    <phoneticPr fontId="23"/>
  </si>
  <si>
    <t>平成２７年度</t>
    <rPh sb="0" eb="2">
      <t>ヘイセイ</t>
    </rPh>
    <rPh sb="4" eb="5">
      <t>ネン</t>
    </rPh>
    <rPh sb="5" eb="6">
      <t>ド</t>
    </rPh>
    <phoneticPr fontId="23"/>
  </si>
  <si>
    <t>昭和３年度</t>
    <rPh sb="0" eb="2">
      <t>ショウワ</t>
    </rPh>
    <rPh sb="3" eb="4">
      <t>ネン</t>
    </rPh>
    <rPh sb="4" eb="5">
      <t>ド</t>
    </rPh>
    <phoneticPr fontId="23"/>
  </si>
  <si>
    <t>平成２８年度</t>
    <rPh sb="0" eb="2">
      <t>ヘイセイ</t>
    </rPh>
    <rPh sb="4" eb="5">
      <t>ネン</t>
    </rPh>
    <rPh sb="5" eb="6">
      <t>ド</t>
    </rPh>
    <phoneticPr fontId="23"/>
  </si>
  <si>
    <t>昭和４年度</t>
    <rPh sb="0" eb="2">
      <t>ショウワ</t>
    </rPh>
    <rPh sb="3" eb="4">
      <t>ネン</t>
    </rPh>
    <rPh sb="4" eb="5">
      <t>ド</t>
    </rPh>
    <phoneticPr fontId="23"/>
  </si>
  <si>
    <t>平成２９年度</t>
    <rPh sb="0" eb="2">
      <t>ヘイセイ</t>
    </rPh>
    <rPh sb="4" eb="5">
      <t>ネン</t>
    </rPh>
    <rPh sb="5" eb="6">
      <t>ド</t>
    </rPh>
    <phoneticPr fontId="23"/>
  </si>
  <si>
    <t>昭和５年度</t>
    <rPh sb="0" eb="2">
      <t>ショウワ</t>
    </rPh>
    <rPh sb="3" eb="4">
      <t>ネン</t>
    </rPh>
    <rPh sb="4" eb="5">
      <t>ド</t>
    </rPh>
    <phoneticPr fontId="23"/>
  </si>
  <si>
    <t>平成３０年度</t>
    <rPh sb="0" eb="2">
      <t>ヘイセイ</t>
    </rPh>
    <rPh sb="4" eb="5">
      <t>ネン</t>
    </rPh>
    <rPh sb="5" eb="6">
      <t>ド</t>
    </rPh>
    <phoneticPr fontId="23"/>
  </si>
  <si>
    <t>昭和６年度</t>
    <rPh sb="0" eb="2">
      <t>ショウワ</t>
    </rPh>
    <rPh sb="3" eb="4">
      <t>ネン</t>
    </rPh>
    <rPh sb="4" eb="5">
      <t>ド</t>
    </rPh>
    <phoneticPr fontId="23"/>
  </si>
  <si>
    <t>平成３１年度</t>
    <rPh sb="0" eb="2">
      <t>ヘイセイ</t>
    </rPh>
    <rPh sb="4" eb="5">
      <t>ネン</t>
    </rPh>
    <rPh sb="5" eb="6">
      <t>ド</t>
    </rPh>
    <phoneticPr fontId="23"/>
  </si>
  <si>
    <t>昭和７年度</t>
    <rPh sb="0" eb="2">
      <t>ショウワ</t>
    </rPh>
    <rPh sb="3" eb="4">
      <t>ネン</t>
    </rPh>
    <rPh sb="4" eb="5">
      <t>ド</t>
    </rPh>
    <phoneticPr fontId="23"/>
  </si>
  <si>
    <t>平成３２年度</t>
    <rPh sb="0" eb="2">
      <t>ヘイセイ</t>
    </rPh>
    <rPh sb="4" eb="5">
      <t>ネン</t>
    </rPh>
    <rPh sb="5" eb="6">
      <t>ド</t>
    </rPh>
    <phoneticPr fontId="23"/>
  </si>
  <si>
    <t>昭和８年度</t>
    <rPh sb="0" eb="2">
      <t>ショウワ</t>
    </rPh>
    <rPh sb="3" eb="4">
      <t>ネン</t>
    </rPh>
    <rPh sb="4" eb="5">
      <t>ド</t>
    </rPh>
    <phoneticPr fontId="23"/>
  </si>
  <si>
    <t>平成３３年度</t>
    <rPh sb="0" eb="2">
      <t>ヘイセイ</t>
    </rPh>
    <rPh sb="4" eb="5">
      <t>ネン</t>
    </rPh>
    <rPh sb="5" eb="6">
      <t>ド</t>
    </rPh>
    <phoneticPr fontId="23"/>
  </si>
  <si>
    <t>昭和９年度</t>
    <rPh sb="0" eb="2">
      <t>ショウワ</t>
    </rPh>
    <rPh sb="3" eb="4">
      <t>ネン</t>
    </rPh>
    <rPh sb="4" eb="5">
      <t>ド</t>
    </rPh>
    <phoneticPr fontId="23"/>
  </si>
  <si>
    <t>平成３４年度</t>
    <rPh sb="0" eb="2">
      <t>ヘイセイ</t>
    </rPh>
    <rPh sb="4" eb="5">
      <t>ネン</t>
    </rPh>
    <rPh sb="5" eb="6">
      <t>ド</t>
    </rPh>
    <phoneticPr fontId="23"/>
  </si>
  <si>
    <t>昭和１０年度</t>
    <rPh sb="0" eb="2">
      <t>ショウワ</t>
    </rPh>
    <rPh sb="4" eb="5">
      <t>ネン</t>
    </rPh>
    <rPh sb="5" eb="6">
      <t>ド</t>
    </rPh>
    <phoneticPr fontId="23"/>
  </si>
  <si>
    <t>平成３５年度</t>
    <rPh sb="0" eb="2">
      <t>ヘイセイ</t>
    </rPh>
    <rPh sb="4" eb="5">
      <t>ネン</t>
    </rPh>
    <rPh sb="5" eb="6">
      <t>ド</t>
    </rPh>
    <phoneticPr fontId="23"/>
  </si>
  <si>
    <t>昭和１１年度</t>
    <rPh sb="0" eb="2">
      <t>ショウワ</t>
    </rPh>
    <rPh sb="4" eb="5">
      <t>ネン</t>
    </rPh>
    <rPh sb="5" eb="6">
      <t>ド</t>
    </rPh>
    <phoneticPr fontId="23"/>
  </si>
  <si>
    <t>平成３６年度</t>
    <rPh sb="0" eb="2">
      <t>ヘイセイ</t>
    </rPh>
    <rPh sb="4" eb="5">
      <t>ネン</t>
    </rPh>
    <rPh sb="5" eb="6">
      <t>ド</t>
    </rPh>
    <phoneticPr fontId="23"/>
  </si>
  <si>
    <t>昭和１２年度</t>
    <rPh sb="0" eb="2">
      <t>ショウワ</t>
    </rPh>
    <rPh sb="4" eb="5">
      <t>ネン</t>
    </rPh>
    <rPh sb="5" eb="6">
      <t>ド</t>
    </rPh>
    <phoneticPr fontId="23"/>
  </si>
  <si>
    <t>平成３７年度</t>
    <rPh sb="0" eb="2">
      <t>ヘイセイ</t>
    </rPh>
    <rPh sb="4" eb="5">
      <t>ネン</t>
    </rPh>
    <rPh sb="5" eb="6">
      <t>ド</t>
    </rPh>
    <phoneticPr fontId="23"/>
  </si>
  <si>
    <t>昭和１３年度</t>
    <rPh sb="0" eb="2">
      <t>ショウワ</t>
    </rPh>
    <rPh sb="4" eb="5">
      <t>ネン</t>
    </rPh>
    <rPh sb="5" eb="6">
      <t>ド</t>
    </rPh>
    <phoneticPr fontId="23"/>
  </si>
  <si>
    <t>平成３８年度</t>
    <rPh sb="0" eb="2">
      <t>ヘイセイ</t>
    </rPh>
    <rPh sb="4" eb="5">
      <t>ネン</t>
    </rPh>
    <rPh sb="5" eb="6">
      <t>ド</t>
    </rPh>
    <phoneticPr fontId="23"/>
  </si>
  <si>
    <t>昭和１４年度</t>
    <rPh sb="0" eb="2">
      <t>ショウワ</t>
    </rPh>
    <rPh sb="4" eb="5">
      <t>ネン</t>
    </rPh>
    <rPh sb="5" eb="6">
      <t>ド</t>
    </rPh>
    <phoneticPr fontId="23"/>
  </si>
  <si>
    <t>平成３９年度</t>
    <rPh sb="0" eb="2">
      <t>ヘイセイ</t>
    </rPh>
    <rPh sb="4" eb="5">
      <t>ネン</t>
    </rPh>
    <rPh sb="5" eb="6">
      <t>ド</t>
    </rPh>
    <phoneticPr fontId="23"/>
  </si>
  <si>
    <t>昭和１５年度</t>
    <rPh sb="0" eb="2">
      <t>ショウワ</t>
    </rPh>
    <rPh sb="4" eb="5">
      <t>ネン</t>
    </rPh>
    <rPh sb="5" eb="6">
      <t>ド</t>
    </rPh>
    <phoneticPr fontId="23"/>
  </si>
  <si>
    <t>平成４０年度</t>
    <rPh sb="0" eb="2">
      <t>ヘイセイ</t>
    </rPh>
    <rPh sb="4" eb="5">
      <t>ネン</t>
    </rPh>
    <rPh sb="5" eb="6">
      <t>ド</t>
    </rPh>
    <phoneticPr fontId="23"/>
  </si>
  <si>
    <t>昭和１６年度</t>
    <rPh sb="0" eb="2">
      <t>ショウワ</t>
    </rPh>
    <rPh sb="4" eb="5">
      <t>ネン</t>
    </rPh>
    <rPh sb="5" eb="6">
      <t>ド</t>
    </rPh>
    <phoneticPr fontId="23"/>
  </si>
  <si>
    <t>平成４１年度</t>
    <rPh sb="0" eb="2">
      <t>ヘイセイ</t>
    </rPh>
    <rPh sb="4" eb="5">
      <t>ネン</t>
    </rPh>
    <rPh sb="5" eb="6">
      <t>ド</t>
    </rPh>
    <phoneticPr fontId="23"/>
  </si>
  <si>
    <t>昭和１７年度</t>
    <rPh sb="0" eb="2">
      <t>ショウワ</t>
    </rPh>
    <rPh sb="4" eb="5">
      <t>ネン</t>
    </rPh>
    <rPh sb="5" eb="6">
      <t>ド</t>
    </rPh>
    <phoneticPr fontId="23"/>
  </si>
  <si>
    <t>平成４２年度</t>
    <rPh sb="0" eb="2">
      <t>ヘイセイ</t>
    </rPh>
    <rPh sb="4" eb="5">
      <t>ネン</t>
    </rPh>
    <rPh sb="5" eb="6">
      <t>ド</t>
    </rPh>
    <phoneticPr fontId="23"/>
  </si>
  <si>
    <t>昭和１８年度</t>
    <rPh sb="0" eb="2">
      <t>ショウワ</t>
    </rPh>
    <rPh sb="4" eb="5">
      <t>ネン</t>
    </rPh>
    <rPh sb="5" eb="6">
      <t>ド</t>
    </rPh>
    <phoneticPr fontId="23"/>
  </si>
  <si>
    <t>平成４３年度</t>
    <rPh sb="0" eb="2">
      <t>ヘイセイ</t>
    </rPh>
    <rPh sb="4" eb="5">
      <t>ネン</t>
    </rPh>
    <rPh sb="5" eb="6">
      <t>ド</t>
    </rPh>
    <phoneticPr fontId="23"/>
  </si>
  <si>
    <t>昭和１９年度</t>
    <rPh sb="0" eb="2">
      <t>ショウワ</t>
    </rPh>
    <rPh sb="4" eb="5">
      <t>ネン</t>
    </rPh>
    <rPh sb="5" eb="6">
      <t>ド</t>
    </rPh>
    <phoneticPr fontId="23"/>
  </si>
  <si>
    <t>平成４４年度</t>
    <rPh sb="0" eb="2">
      <t>ヘイセイ</t>
    </rPh>
    <rPh sb="4" eb="5">
      <t>ネン</t>
    </rPh>
    <rPh sb="5" eb="6">
      <t>ド</t>
    </rPh>
    <phoneticPr fontId="23"/>
  </si>
  <si>
    <t>昭和２０年度</t>
    <rPh sb="0" eb="2">
      <t>ショウワ</t>
    </rPh>
    <rPh sb="4" eb="5">
      <t>ネン</t>
    </rPh>
    <rPh sb="5" eb="6">
      <t>ド</t>
    </rPh>
    <phoneticPr fontId="23"/>
  </si>
  <si>
    <t>平成４５年度</t>
    <rPh sb="0" eb="2">
      <t>ヘイセイ</t>
    </rPh>
    <rPh sb="4" eb="5">
      <t>ネン</t>
    </rPh>
    <rPh sb="5" eb="6">
      <t>ド</t>
    </rPh>
    <phoneticPr fontId="23"/>
  </si>
  <si>
    <t>昭和２１年度</t>
    <rPh sb="0" eb="2">
      <t>ショウワ</t>
    </rPh>
    <rPh sb="4" eb="5">
      <t>ネン</t>
    </rPh>
    <rPh sb="5" eb="6">
      <t>ド</t>
    </rPh>
    <phoneticPr fontId="23"/>
  </si>
  <si>
    <t>平成４６年度</t>
    <rPh sb="0" eb="2">
      <t>ヘイセイ</t>
    </rPh>
    <rPh sb="4" eb="5">
      <t>ネン</t>
    </rPh>
    <rPh sb="5" eb="6">
      <t>ド</t>
    </rPh>
    <phoneticPr fontId="23"/>
  </si>
  <si>
    <t>昭和２２年度</t>
    <rPh sb="0" eb="2">
      <t>ショウワ</t>
    </rPh>
    <rPh sb="4" eb="5">
      <t>ネン</t>
    </rPh>
    <rPh sb="5" eb="6">
      <t>ド</t>
    </rPh>
    <phoneticPr fontId="23"/>
  </si>
  <si>
    <t>平成４７年度</t>
    <rPh sb="0" eb="2">
      <t>ヘイセイ</t>
    </rPh>
    <rPh sb="4" eb="5">
      <t>ネン</t>
    </rPh>
    <rPh sb="5" eb="6">
      <t>ド</t>
    </rPh>
    <phoneticPr fontId="23"/>
  </si>
  <si>
    <t>昭和２３年度</t>
    <rPh sb="0" eb="2">
      <t>ショウワ</t>
    </rPh>
    <rPh sb="4" eb="5">
      <t>ネン</t>
    </rPh>
    <rPh sb="5" eb="6">
      <t>ド</t>
    </rPh>
    <phoneticPr fontId="23"/>
  </si>
  <si>
    <t>平成４８年度</t>
    <rPh sb="0" eb="2">
      <t>ヘイセイ</t>
    </rPh>
    <rPh sb="4" eb="5">
      <t>ネン</t>
    </rPh>
    <rPh sb="5" eb="6">
      <t>ド</t>
    </rPh>
    <phoneticPr fontId="23"/>
  </si>
  <si>
    <t>昭和２４年度</t>
    <rPh sb="0" eb="2">
      <t>ショウワ</t>
    </rPh>
    <rPh sb="4" eb="5">
      <t>ネン</t>
    </rPh>
    <rPh sb="5" eb="6">
      <t>ド</t>
    </rPh>
    <phoneticPr fontId="23"/>
  </si>
  <si>
    <t>平成４９年度</t>
    <rPh sb="0" eb="2">
      <t>ヘイセイ</t>
    </rPh>
    <rPh sb="4" eb="5">
      <t>ネン</t>
    </rPh>
    <rPh sb="5" eb="6">
      <t>ド</t>
    </rPh>
    <phoneticPr fontId="23"/>
  </si>
  <si>
    <t>昭和２５年度</t>
    <rPh sb="0" eb="2">
      <t>ショウワ</t>
    </rPh>
    <rPh sb="4" eb="5">
      <t>ネン</t>
    </rPh>
    <rPh sb="5" eb="6">
      <t>ド</t>
    </rPh>
    <phoneticPr fontId="23"/>
  </si>
  <si>
    <t>平成５０年度</t>
    <rPh sb="0" eb="2">
      <t>ヘイセイ</t>
    </rPh>
    <rPh sb="4" eb="5">
      <t>ネン</t>
    </rPh>
    <rPh sb="5" eb="6">
      <t>ド</t>
    </rPh>
    <phoneticPr fontId="23"/>
  </si>
  <si>
    <t>昭和２６年度</t>
    <rPh sb="0" eb="2">
      <t>ショウワ</t>
    </rPh>
    <rPh sb="4" eb="5">
      <t>ネン</t>
    </rPh>
    <rPh sb="5" eb="6">
      <t>ド</t>
    </rPh>
    <phoneticPr fontId="23"/>
  </si>
  <si>
    <t>平成５１年度</t>
    <rPh sb="0" eb="2">
      <t>ヘイセイ</t>
    </rPh>
    <rPh sb="4" eb="5">
      <t>ネン</t>
    </rPh>
    <rPh sb="5" eb="6">
      <t>ド</t>
    </rPh>
    <phoneticPr fontId="23"/>
  </si>
  <si>
    <t>昭和２７年度</t>
    <rPh sb="0" eb="2">
      <t>ショウワ</t>
    </rPh>
    <rPh sb="4" eb="5">
      <t>ネン</t>
    </rPh>
    <rPh sb="5" eb="6">
      <t>ド</t>
    </rPh>
    <phoneticPr fontId="23"/>
  </si>
  <si>
    <t>平成５２年度</t>
    <rPh sb="0" eb="2">
      <t>ヘイセイ</t>
    </rPh>
    <rPh sb="4" eb="5">
      <t>ネン</t>
    </rPh>
    <rPh sb="5" eb="6">
      <t>ド</t>
    </rPh>
    <phoneticPr fontId="23"/>
  </si>
  <si>
    <t>昭和２８年度</t>
    <rPh sb="0" eb="2">
      <t>ショウワ</t>
    </rPh>
    <rPh sb="4" eb="5">
      <t>ネン</t>
    </rPh>
    <rPh sb="5" eb="6">
      <t>ド</t>
    </rPh>
    <phoneticPr fontId="23"/>
  </si>
  <si>
    <t>平成５３年度</t>
    <rPh sb="0" eb="2">
      <t>ヘイセイ</t>
    </rPh>
    <rPh sb="4" eb="5">
      <t>ネン</t>
    </rPh>
    <rPh sb="5" eb="6">
      <t>ド</t>
    </rPh>
    <phoneticPr fontId="23"/>
  </si>
  <si>
    <t>昭和２９年度</t>
    <rPh sb="0" eb="2">
      <t>ショウワ</t>
    </rPh>
    <rPh sb="4" eb="5">
      <t>ネン</t>
    </rPh>
    <rPh sb="5" eb="6">
      <t>ド</t>
    </rPh>
    <phoneticPr fontId="23"/>
  </si>
  <si>
    <t>平成５４年度</t>
    <rPh sb="0" eb="2">
      <t>ヘイセイ</t>
    </rPh>
    <rPh sb="4" eb="5">
      <t>ネン</t>
    </rPh>
    <rPh sb="5" eb="6">
      <t>ド</t>
    </rPh>
    <phoneticPr fontId="23"/>
  </si>
  <si>
    <t>昭和３０年度</t>
    <rPh sb="0" eb="2">
      <t>ショウワ</t>
    </rPh>
    <rPh sb="4" eb="5">
      <t>ネン</t>
    </rPh>
    <rPh sb="5" eb="6">
      <t>ド</t>
    </rPh>
    <phoneticPr fontId="23"/>
  </si>
  <si>
    <t>平成５５年度</t>
    <rPh sb="0" eb="2">
      <t>ヘイセイ</t>
    </rPh>
    <rPh sb="4" eb="5">
      <t>ネン</t>
    </rPh>
    <rPh sb="5" eb="6">
      <t>ド</t>
    </rPh>
    <phoneticPr fontId="23"/>
  </si>
  <si>
    <t>昭和３１年度</t>
    <rPh sb="0" eb="2">
      <t>ショウワ</t>
    </rPh>
    <rPh sb="4" eb="5">
      <t>ネン</t>
    </rPh>
    <rPh sb="5" eb="6">
      <t>ド</t>
    </rPh>
    <phoneticPr fontId="23"/>
  </si>
  <si>
    <t>終了予定なし</t>
    <rPh sb="0" eb="2">
      <t>シュウリョウ</t>
    </rPh>
    <rPh sb="2" eb="4">
      <t>ヨテイ</t>
    </rPh>
    <phoneticPr fontId="23"/>
  </si>
  <si>
    <t>昭和３２年度</t>
    <rPh sb="0" eb="2">
      <t>ショウワ</t>
    </rPh>
    <rPh sb="4" eb="5">
      <t>ネン</t>
    </rPh>
    <rPh sb="5" eb="6">
      <t>ド</t>
    </rPh>
    <phoneticPr fontId="23"/>
  </si>
  <si>
    <t>昭和３３年度</t>
    <rPh sb="0" eb="2">
      <t>ショウワ</t>
    </rPh>
    <rPh sb="4" eb="5">
      <t>ネン</t>
    </rPh>
    <rPh sb="5" eb="6">
      <t>ド</t>
    </rPh>
    <phoneticPr fontId="23"/>
  </si>
  <si>
    <t>昭和３４年度</t>
    <rPh sb="0" eb="2">
      <t>ショウワ</t>
    </rPh>
    <rPh sb="4" eb="5">
      <t>ネン</t>
    </rPh>
    <rPh sb="5" eb="6">
      <t>ド</t>
    </rPh>
    <phoneticPr fontId="23"/>
  </si>
  <si>
    <t>昭和３５年度</t>
    <rPh sb="0" eb="2">
      <t>ショウワ</t>
    </rPh>
    <rPh sb="4" eb="5">
      <t>ネン</t>
    </rPh>
    <rPh sb="5" eb="6">
      <t>ド</t>
    </rPh>
    <phoneticPr fontId="23"/>
  </si>
  <si>
    <t>昭和３６年度</t>
    <rPh sb="0" eb="2">
      <t>ショウワ</t>
    </rPh>
    <rPh sb="4" eb="5">
      <t>ネン</t>
    </rPh>
    <rPh sb="5" eb="6">
      <t>ド</t>
    </rPh>
    <phoneticPr fontId="23"/>
  </si>
  <si>
    <t>昭和３７年度</t>
    <rPh sb="0" eb="2">
      <t>ショウワ</t>
    </rPh>
    <rPh sb="4" eb="5">
      <t>ネン</t>
    </rPh>
    <rPh sb="5" eb="6">
      <t>ド</t>
    </rPh>
    <phoneticPr fontId="23"/>
  </si>
  <si>
    <t>昭和３８年度</t>
    <rPh sb="0" eb="2">
      <t>ショウワ</t>
    </rPh>
    <rPh sb="4" eb="5">
      <t>ネン</t>
    </rPh>
    <rPh sb="5" eb="6">
      <t>ド</t>
    </rPh>
    <phoneticPr fontId="23"/>
  </si>
  <si>
    <t>昭和３９年度</t>
    <rPh sb="0" eb="2">
      <t>ショウワ</t>
    </rPh>
    <rPh sb="4" eb="5">
      <t>ネン</t>
    </rPh>
    <rPh sb="5" eb="6">
      <t>ド</t>
    </rPh>
    <phoneticPr fontId="23"/>
  </si>
  <si>
    <t>昭和４０年度</t>
    <rPh sb="0" eb="2">
      <t>ショウワ</t>
    </rPh>
    <rPh sb="4" eb="5">
      <t>ネン</t>
    </rPh>
    <rPh sb="5" eb="6">
      <t>ド</t>
    </rPh>
    <phoneticPr fontId="23"/>
  </si>
  <si>
    <t>昭和４１年度</t>
    <rPh sb="0" eb="2">
      <t>ショウワ</t>
    </rPh>
    <rPh sb="4" eb="5">
      <t>ネン</t>
    </rPh>
    <rPh sb="5" eb="6">
      <t>ド</t>
    </rPh>
    <phoneticPr fontId="23"/>
  </si>
  <si>
    <t>昭和４２年度</t>
    <rPh sb="0" eb="2">
      <t>ショウワ</t>
    </rPh>
    <rPh sb="4" eb="5">
      <t>ネン</t>
    </rPh>
    <rPh sb="5" eb="6">
      <t>ド</t>
    </rPh>
    <phoneticPr fontId="23"/>
  </si>
  <si>
    <t>昭和４３年度</t>
    <rPh sb="0" eb="2">
      <t>ショウワ</t>
    </rPh>
    <rPh sb="4" eb="5">
      <t>ネン</t>
    </rPh>
    <rPh sb="5" eb="6">
      <t>ド</t>
    </rPh>
    <phoneticPr fontId="23"/>
  </si>
  <si>
    <t>昭和４４年度</t>
    <rPh sb="0" eb="2">
      <t>ショウワ</t>
    </rPh>
    <rPh sb="4" eb="5">
      <t>ネン</t>
    </rPh>
    <rPh sb="5" eb="6">
      <t>ド</t>
    </rPh>
    <phoneticPr fontId="23"/>
  </si>
  <si>
    <t>昭和４５年度</t>
    <rPh sb="0" eb="2">
      <t>ショウワ</t>
    </rPh>
    <rPh sb="4" eb="5">
      <t>ネン</t>
    </rPh>
    <rPh sb="5" eb="6">
      <t>ド</t>
    </rPh>
    <phoneticPr fontId="23"/>
  </si>
  <si>
    <t>昭和４６年度</t>
    <rPh sb="0" eb="2">
      <t>ショウワ</t>
    </rPh>
    <rPh sb="4" eb="5">
      <t>ネン</t>
    </rPh>
    <rPh sb="5" eb="6">
      <t>ド</t>
    </rPh>
    <phoneticPr fontId="23"/>
  </si>
  <si>
    <t>昭和４７年度</t>
    <rPh sb="0" eb="2">
      <t>ショウワ</t>
    </rPh>
    <rPh sb="4" eb="5">
      <t>ネン</t>
    </rPh>
    <rPh sb="5" eb="6">
      <t>ド</t>
    </rPh>
    <phoneticPr fontId="23"/>
  </si>
  <si>
    <t>昭和４８年度</t>
    <rPh sb="0" eb="2">
      <t>ショウワ</t>
    </rPh>
    <rPh sb="4" eb="5">
      <t>ネン</t>
    </rPh>
    <rPh sb="5" eb="6">
      <t>ド</t>
    </rPh>
    <phoneticPr fontId="23"/>
  </si>
  <si>
    <t>昭和４９年度</t>
    <rPh sb="0" eb="2">
      <t>ショウワ</t>
    </rPh>
    <rPh sb="4" eb="5">
      <t>ネン</t>
    </rPh>
    <rPh sb="5" eb="6">
      <t>ド</t>
    </rPh>
    <phoneticPr fontId="23"/>
  </si>
  <si>
    <t>昭和５０年度</t>
    <rPh sb="0" eb="2">
      <t>ショウワ</t>
    </rPh>
    <rPh sb="4" eb="5">
      <t>ネン</t>
    </rPh>
    <rPh sb="5" eb="6">
      <t>ド</t>
    </rPh>
    <phoneticPr fontId="23"/>
  </si>
  <si>
    <t>昭和５１年度</t>
    <rPh sb="0" eb="2">
      <t>ショウワ</t>
    </rPh>
    <rPh sb="4" eb="5">
      <t>ネン</t>
    </rPh>
    <rPh sb="5" eb="6">
      <t>ド</t>
    </rPh>
    <phoneticPr fontId="23"/>
  </si>
  <si>
    <t>昭和５２年度</t>
    <rPh sb="0" eb="2">
      <t>ショウワ</t>
    </rPh>
    <rPh sb="4" eb="5">
      <t>ネン</t>
    </rPh>
    <rPh sb="5" eb="6">
      <t>ド</t>
    </rPh>
    <phoneticPr fontId="23"/>
  </si>
  <si>
    <t>昭和５３年度</t>
    <rPh sb="0" eb="2">
      <t>ショウワ</t>
    </rPh>
    <rPh sb="4" eb="5">
      <t>ネン</t>
    </rPh>
    <rPh sb="5" eb="6">
      <t>ド</t>
    </rPh>
    <phoneticPr fontId="23"/>
  </si>
  <si>
    <t>昭和５４年度</t>
    <rPh sb="0" eb="2">
      <t>ショウワ</t>
    </rPh>
    <rPh sb="4" eb="5">
      <t>ネン</t>
    </rPh>
    <rPh sb="5" eb="6">
      <t>ド</t>
    </rPh>
    <phoneticPr fontId="23"/>
  </si>
  <si>
    <t>昭和５５年度</t>
    <rPh sb="0" eb="2">
      <t>ショウワ</t>
    </rPh>
    <rPh sb="4" eb="5">
      <t>ネン</t>
    </rPh>
    <rPh sb="5" eb="6">
      <t>ド</t>
    </rPh>
    <phoneticPr fontId="23"/>
  </si>
  <si>
    <t>昭和５６年度</t>
    <rPh sb="0" eb="2">
      <t>ショウワ</t>
    </rPh>
    <rPh sb="4" eb="5">
      <t>ネン</t>
    </rPh>
    <rPh sb="5" eb="6">
      <t>ド</t>
    </rPh>
    <phoneticPr fontId="23"/>
  </si>
  <si>
    <t>昭和５７年度</t>
    <rPh sb="0" eb="2">
      <t>ショウワ</t>
    </rPh>
    <rPh sb="4" eb="5">
      <t>ネン</t>
    </rPh>
    <rPh sb="5" eb="6">
      <t>ド</t>
    </rPh>
    <phoneticPr fontId="23"/>
  </si>
  <si>
    <t>昭和５８年度</t>
    <rPh sb="0" eb="2">
      <t>ショウワ</t>
    </rPh>
    <rPh sb="4" eb="5">
      <t>ネン</t>
    </rPh>
    <rPh sb="5" eb="6">
      <t>ド</t>
    </rPh>
    <phoneticPr fontId="23"/>
  </si>
  <si>
    <t>昭和５９年度</t>
    <rPh sb="0" eb="2">
      <t>ショウワ</t>
    </rPh>
    <rPh sb="4" eb="5">
      <t>ネン</t>
    </rPh>
    <rPh sb="5" eb="6">
      <t>ド</t>
    </rPh>
    <phoneticPr fontId="23"/>
  </si>
  <si>
    <t>昭和６０年度</t>
    <rPh sb="0" eb="2">
      <t>ショウワ</t>
    </rPh>
    <rPh sb="4" eb="5">
      <t>ネン</t>
    </rPh>
    <rPh sb="5" eb="6">
      <t>ド</t>
    </rPh>
    <phoneticPr fontId="23"/>
  </si>
  <si>
    <t>昭和６１年度</t>
    <rPh sb="0" eb="2">
      <t>ショウワ</t>
    </rPh>
    <rPh sb="4" eb="5">
      <t>ネン</t>
    </rPh>
    <rPh sb="5" eb="6">
      <t>ド</t>
    </rPh>
    <phoneticPr fontId="23"/>
  </si>
  <si>
    <t>昭和６２年度</t>
    <rPh sb="0" eb="2">
      <t>ショウワ</t>
    </rPh>
    <rPh sb="4" eb="5">
      <t>ネン</t>
    </rPh>
    <rPh sb="5" eb="6">
      <t>ド</t>
    </rPh>
    <phoneticPr fontId="23"/>
  </si>
  <si>
    <t>昭和６３年度</t>
    <rPh sb="0" eb="2">
      <t>ショウワ</t>
    </rPh>
    <rPh sb="4" eb="5">
      <t>ネン</t>
    </rPh>
    <rPh sb="5" eb="6">
      <t>ド</t>
    </rPh>
    <phoneticPr fontId="23"/>
  </si>
  <si>
    <t>平成元年度</t>
    <rPh sb="0" eb="2">
      <t>ヘイセイ</t>
    </rPh>
    <rPh sb="2" eb="4">
      <t>ガンネン</t>
    </rPh>
    <rPh sb="4" eb="5">
      <t>ド</t>
    </rPh>
    <phoneticPr fontId="23"/>
  </si>
  <si>
    <t>平成２年度</t>
    <rPh sb="0" eb="2">
      <t>ヘイセイ</t>
    </rPh>
    <rPh sb="3" eb="4">
      <t>ネン</t>
    </rPh>
    <rPh sb="4" eb="5">
      <t>ド</t>
    </rPh>
    <phoneticPr fontId="23"/>
  </si>
  <si>
    <t>平成３年度</t>
    <rPh sb="0" eb="2">
      <t>ヘイセイ</t>
    </rPh>
    <rPh sb="3" eb="4">
      <t>ネン</t>
    </rPh>
    <rPh sb="4" eb="5">
      <t>ド</t>
    </rPh>
    <phoneticPr fontId="23"/>
  </si>
  <si>
    <t>平成４年度</t>
    <rPh sb="0" eb="2">
      <t>ヘイセイ</t>
    </rPh>
    <rPh sb="3" eb="4">
      <t>ネン</t>
    </rPh>
    <rPh sb="4" eb="5">
      <t>ド</t>
    </rPh>
    <phoneticPr fontId="23"/>
  </si>
  <si>
    <t>平成５年度</t>
    <rPh sb="0" eb="2">
      <t>ヘイセイ</t>
    </rPh>
    <rPh sb="3" eb="4">
      <t>ネン</t>
    </rPh>
    <rPh sb="4" eb="5">
      <t>ド</t>
    </rPh>
    <phoneticPr fontId="23"/>
  </si>
  <si>
    <t>平成６年度</t>
    <rPh sb="0" eb="2">
      <t>ヘイセイ</t>
    </rPh>
    <rPh sb="3" eb="4">
      <t>ネン</t>
    </rPh>
    <rPh sb="4" eb="5">
      <t>ド</t>
    </rPh>
    <phoneticPr fontId="23"/>
  </si>
  <si>
    <t>平成７年度</t>
    <rPh sb="0" eb="2">
      <t>ヘイセイ</t>
    </rPh>
    <rPh sb="3" eb="4">
      <t>ネン</t>
    </rPh>
    <rPh sb="4" eb="5">
      <t>ド</t>
    </rPh>
    <phoneticPr fontId="23"/>
  </si>
  <si>
    <t>平成８年度</t>
    <rPh sb="0" eb="2">
      <t>ヘイセイ</t>
    </rPh>
    <rPh sb="3" eb="4">
      <t>ネン</t>
    </rPh>
    <rPh sb="4" eb="5">
      <t>ド</t>
    </rPh>
    <phoneticPr fontId="23"/>
  </si>
  <si>
    <t>平成９年度</t>
    <rPh sb="0" eb="2">
      <t>ヘイセイ</t>
    </rPh>
    <rPh sb="3" eb="4">
      <t>ネン</t>
    </rPh>
    <rPh sb="4" eb="5">
      <t>ド</t>
    </rPh>
    <phoneticPr fontId="23"/>
  </si>
  <si>
    <t>平成１０年度</t>
    <rPh sb="0" eb="2">
      <t>ヘイセイ</t>
    </rPh>
    <rPh sb="4" eb="5">
      <t>ネン</t>
    </rPh>
    <rPh sb="5" eb="6">
      <t>ド</t>
    </rPh>
    <phoneticPr fontId="23"/>
  </si>
  <si>
    <t>平成１１年度</t>
    <rPh sb="0" eb="2">
      <t>ヘイセイ</t>
    </rPh>
    <rPh sb="4" eb="5">
      <t>ネン</t>
    </rPh>
    <rPh sb="5" eb="6">
      <t>ド</t>
    </rPh>
    <phoneticPr fontId="23"/>
  </si>
  <si>
    <t>平成１２年度</t>
    <rPh sb="0" eb="2">
      <t>ヘイセイ</t>
    </rPh>
    <rPh sb="4" eb="5">
      <t>ネン</t>
    </rPh>
    <rPh sb="5" eb="6">
      <t>ド</t>
    </rPh>
    <phoneticPr fontId="23"/>
  </si>
  <si>
    <t>平成１３年度</t>
    <rPh sb="0" eb="2">
      <t>ヘイセイ</t>
    </rPh>
    <rPh sb="4" eb="5">
      <t>ネン</t>
    </rPh>
    <rPh sb="5" eb="6">
      <t>ド</t>
    </rPh>
    <phoneticPr fontId="23"/>
  </si>
  <si>
    <t>平成１４年度</t>
    <rPh sb="0" eb="2">
      <t>ヘイセイ</t>
    </rPh>
    <rPh sb="4" eb="5">
      <t>ネン</t>
    </rPh>
    <rPh sb="5" eb="6">
      <t>ド</t>
    </rPh>
    <phoneticPr fontId="23"/>
  </si>
  <si>
    <t>平成１５年度</t>
    <rPh sb="0" eb="2">
      <t>ヘイセイ</t>
    </rPh>
    <rPh sb="4" eb="5">
      <t>ネン</t>
    </rPh>
    <rPh sb="5" eb="6">
      <t>ド</t>
    </rPh>
    <phoneticPr fontId="23"/>
  </si>
  <si>
    <t>平成１６年度</t>
    <rPh sb="0" eb="2">
      <t>ヘイセイ</t>
    </rPh>
    <rPh sb="4" eb="5">
      <t>ネン</t>
    </rPh>
    <rPh sb="5" eb="6">
      <t>ド</t>
    </rPh>
    <phoneticPr fontId="23"/>
  </si>
  <si>
    <t>平成１７年度</t>
    <rPh sb="0" eb="2">
      <t>ヘイセイ</t>
    </rPh>
    <rPh sb="4" eb="5">
      <t>ネン</t>
    </rPh>
    <rPh sb="5" eb="6">
      <t>ド</t>
    </rPh>
    <phoneticPr fontId="23"/>
  </si>
  <si>
    <t>平成１８年度</t>
    <rPh sb="0" eb="2">
      <t>ヘイセイ</t>
    </rPh>
    <rPh sb="4" eb="5">
      <t>ネン</t>
    </rPh>
    <rPh sb="5" eb="6">
      <t>ド</t>
    </rPh>
    <phoneticPr fontId="23"/>
  </si>
  <si>
    <t>平成１９年度</t>
    <rPh sb="0" eb="2">
      <t>ヘイセイ</t>
    </rPh>
    <rPh sb="4" eb="5">
      <t>ネン</t>
    </rPh>
    <rPh sb="5" eb="6">
      <t>ド</t>
    </rPh>
    <phoneticPr fontId="23"/>
  </si>
  <si>
    <t>平成２０年度</t>
    <rPh sb="0" eb="2">
      <t>ヘイセイ</t>
    </rPh>
    <rPh sb="4" eb="5">
      <t>ネン</t>
    </rPh>
    <rPh sb="5" eb="6">
      <t>ド</t>
    </rPh>
    <phoneticPr fontId="23"/>
  </si>
  <si>
    <t>平成２１年度</t>
    <rPh sb="0" eb="2">
      <t>ヘイセイ</t>
    </rPh>
    <rPh sb="4" eb="5">
      <t>ネン</t>
    </rPh>
    <rPh sb="5" eb="6">
      <t>ド</t>
    </rPh>
    <phoneticPr fontId="23"/>
  </si>
  <si>
    <t>平成２２年度</t>
    <rPh sb="0" eb="2">
      <t>ヘイセイ</t>
    </rPh>
    <rPh sb="4" eb="5">
      <t>ネン</t>
    </rPh>
    <rPh sb="5" eb="6">
      <t>ド</t>
    </rPh>
    <phoneticPr fontId="23"/>
  </si>
  <si>
    <t>平成２３年度</t>
    <rPh sb="0" eb="2">
      <t>ヘイセイ</t>
    </rPh>
    <rPh sb="4" eb="5">
      <t>ネン</t>
    </rPh>
    <rPh sb="5" eb="6">
      <t>ド</t>
    </rPh>
    <phoneticPr fontId="23"/>
  </si>
  <si>
    <t>平成２４年度</t>
    <rPh sb="0" eb="2">
      <t>ヘイセイ</t>
    </rPh>
    <rPh sb="4" eb="5">
      <t>ネン</t>
    </rPh>
    <rPh sb="5" eb="6">
      <t>ド</t>
    </rPh>
    <phoneticPr fontId="23"/>
  </si>
  <si>
    <t>一般会計</t>
    <rPh sb="0" eb="2">
      <t>イッパン</t>
    </rPh>
    <rPh sb="2" eb="4">
      <t>カイケイ</t>
    </rPh>
    <phoneticPr fontId="6"/>
  </si>
  <si>
    <t>該当の有無</t>
    <rPh sb="0" eb="2">
      <t>ガイトウ</t>
    </rPh>
    <rPh sb="3" eb="5">
      <t>ウム</t>
    </rPh>
    <phoneticPr fontId="6"/>
  </si>
  <si>
    <t>平成２７年度行政事業レビューシート</t>
    <rPh sb="0" eb="2">
      <t>ヘイセイ</t>
    </rPh>
    <rPh sb="4" eb="5">
      <t>ネン</t>
    </rPh>
    <rPh sb="5" eb="6">
      <t>ド</t>
    </rPh>
    <rPh sb="6" eb="8">
      <t>ギョウセイ</t>
    </rPh>
    <rPh sb="8" eb="10">
      <t>ジギョウ</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</si>
  <si>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</si>
  <si>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</si>
  <si>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</si>
  <si>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</si>
  <si>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</si>
  <si>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</si>
  <si>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</si>
  <si>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r>
      <t>平成22</t>
    </r>
    <r>
      <rPr>
        <sz val="11"/>
        <rFont val="ＭＳ Ｐゴシック"/>
        <family val="3"/>
        <charset val="128"/>
      </rPr>
      <t>年度</t>
    </r>
    <rPh sb="0" eb="2">
      <t>ヘイセイ</t>
    </rPh>
    <rPh sb="4" eb="5">
      <t>ネン</t>
    </rPh>
    <rPh sb="5" eb="6">
      <t>ド</t>
    </rPh>
    <phoneticPr fontId="6"/>
  </si>
  <si>
    <r>
      <t>平成23</t>
    </r>
    <r>
      <rPr>
        <sz val="11"/>
        <rFont val="ＭＳ Ｐゴシック"/>
        <family val="3"/>
        <charset val="128"/>
      </rPr>
      <t>年度</t>
    </r>
    <rPh sb="0" eb="2">
      <t>ヘイセイ</t>
    </rPh>
    <rPh sb="4" eb="5">
      <t>ネン</t>
    </rPh>
    <rPh sb="5" eb="6">
      <t>ド</t>
    </rPh>
    <phoneticPr fontId="6"/>
  </si>
  <si>
    <r>
      <t>平成24</t>
    </r>
    <r>
      <rPr>
        <sz val="11"/>
        <rFont val="ＭＳ Ｐゴシック"/>
        <family val="3"/>
        <charset val="128"/>
      </rPr>
      <t>年度</t>
    </r>
    <rPh sb="0" eb="2">
      <t>ヘイセイ</t>
    </rPh>
    <rPh sb="4" eb="5">
      <t>ネン</t>
    </rPh>
    <rPh sb="5" eb="6">
      <t>ド</t>
    </rPh>
    <phoneticPr fontId="6"/>
  </si>
  <si>
    <r>
      <t>平成25</t>
    </r>
    <r>
      <rPr>
        <sz val="11"/>
        <rFont val="ＭＳ Ｐゴシック"/>
        <family val="3"/>
        <charset val="128"/>
      </rPr>
      <t>年度</t>
    </r>
    <rPh sb="0" eb="2">
      <t>ヘイセイ</t>
    </rPh>
    <rPh sb="4" eb="5">
      <t>ネン</t>
    </rPh>
    <rPh sb="5" eb="6">
      <t>ド</t>
    </rPh>
    <phoneticPr fontId="6"/>
  </si>
  <si>
    <r>
      <t>平成26</t>
    </r>
    <r>
      <rPr>
        <sz val="11"/>
        <rFont val="ＭＳ Ｐゴシック"/>
        <family val="3"/>
        <charset val="128"/>
      </rPr>
      <t>年度</t>
    </r>
    <rPh sb="0" eb="2">
      <t>ヘイセイ</t>
    </rPh>
    <rPh sb="4" eb="5">
      <t>ネン</t>
    </rPh>
    <rPh sb="5" eb="6">
      <t>ド</t>
    </rPh>
    <phoneticPr fontId="6"/>
  </si>
  <si>
    <t>平成５５年度以降</t>
    <rPh sb="0" eb="2">
      <t>ヘイセイ</t>
    </rPh>
    <rPh sb="4" eb="5">
      <t>ネン</t>
    </rPh>
    <rPh sb="5" eb="6">
      <t>ド</t>
    </rPh>
    <rPh sb="6" eb="8">
      <t>イコウ</t>
    </rPh>
    <phoneticPr fontId="23"/>
  </si>
  <si>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</si>
  <si>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</si>
  <si>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6"/>
  </si>
  <si>
    <t>該当の有無</t>
    <rPh sb="0" eb="2">
      <t>ガイトウ</t>
    </rPh>
    <rPh sb="3" eb="5">
      <t>ウム</t>
    </rPh>
    <phoneticPr fontId="26"/>
  </si>
  <si>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</si>
  <si>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</si>
  <si>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</si>
  <si>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</si>
  <si>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</si>
  <si>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</si>
  <si>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</si>
  <si>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</si>
  <si>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</si>
  <si>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</si>
  <si>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</si>
  <si>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</si>
  <si>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</si>
  <si>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</si>
  <si>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</si>
  <si>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</si>
  <si>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</si>
  <si>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</si>
  <si>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</si>
  <si>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</si>
  <si>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</si>
  <si>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</si>
  <si>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</si>
  <si>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</si>
  <si>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</si>
  <si>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</si>
  <si>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</si>
  <si>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</si>
  <si>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</si>
  <si>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</si>
  <si>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</si>
  <si>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</si>
  <si>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</si>
  <si>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</si>
  <si>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8"/>
  </si>
  <si>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</si>
  <si>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</si>
  <si>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</si>
  <si>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財政投融資財政融資特別会計資金勘定</t>
    <rPh sb="9" eb="11">
      <t>トクベツ</t>
    </rPh>
    <rPh sb="11" eb="13">
      <t>カイケイ</t>
    </rPh>
    <phoneticPr fontId="6"/>
  </si>
  <si>
    <t>財政投融資特別会計投資勘定</t>
    <rPh sb="5" eb="7">
      <t>トクベツ</t>
    </rPh>
    <rPh sb="7" eb="9">
      <t>カイケイ</t>
    </rPh>
    <phoneticPr fontId="6"/>
  </si>
  <si>
    <t>財政投融資特定国有財産特別会計整備勘定</t>
    <rPh sb="11" eb="13">
      <t>トクベツ</t>
    </rPh>
    <rPh sb="13" eb="15">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</si>
  <si>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</si>
  <si>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</si>
  <si>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</si>
  <si>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</si>
  <si>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</si>
  <si>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</si>
  <si>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</si>
  <si>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</si>
  <si>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</si>
  <si>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</si>
  <si>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年金特別会計子どものための金銭の給付勘定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</si>
  <si>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</si>
  <si>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</si>
  <si>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</si>
  <si>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</si>
  <si>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</si>
  <si>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</si>
  <si>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</si>
  <si>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</si>
  <si>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森林保険特別会計</t>
    <rPh sb="4" eb="6">
      <t>トクベツ</t>
    </rPh>
    <rPh sb="6" eb="8">
      <t>カイケイ</t>
    </rPh>
    <phoneticPr fontId="6"/>
  </si>
  <si>
    <t>国有林野事業債務管理特別会計</t>
    <rPh sb="10" eb="12">
      <t>トクベツ</t>
    </rPh>
    <rPh sb="12" eb="14">
      <t>カイケイ</t>
    </rPh>
    <phoneticPr fontId="6"/>
  </si>
  <si>
    <t>貿易再保険特別会計</t>
    <rPh sb="5" eb="7">
      <t>トクベツ</t>
    </rPh>
    <rPh sb="7" eb="9">
      <t>カイケイ</t>
    </rPh>
    <phoneticPr fontId="6"/>
  </si>
  <si>
    <t>特許特別会計</t>
    <rPh sb="2" eb="4">
      <t>トクベツ</t>
    </rPh>
    <rPh sb="4" eb="6">
      <t>カイケイ</t>
    </rPh>
    <phoneticPr fontId="6"/>
  </si>
  <si>
    <t>自動車安全特別会計保障勘定</t>
    <rPh sb="5" eb="7">
      <t>トクベツ</t>
    </rPh>
    <rPh sb="7" eb="9">
      <t>カイケイ</t>
    </rPh>
    <phoneticPr fontId="6"/>
  </si>
  <si>
    <t>自動車安全特別会計自動車検査登録勘定</t>
    <rPh sb="5" eb="7">
      <t>トクベツ</t>
    </rPh>
    <rPh sb="7" eb="9">
      <t>カイケイ</t>
    </rPh>
    <phoneticPr fontId="6"/>
  </si>
  <si>
    <t>自動車安全特別会計自動車事故対策勘定</t>
    <rPh sb="5" eb="7">
      <t>トクベツ</t>
    </rPh>
    <rPh sb="7" eb="9">
      <t>カイケイ</t>
    </rPh>
    <phoneticPr fontId="6"/>
  </si>
  <si>
    <t>自動車安全特別会計空港整備勘定</t>
    <rPh sb="5" eb="7">
      <t>トクベツ</t>
    </rPh>
    <rPh sb="7" eb="9">
      <t>カイケイ</t>
    </rPh>
    <phoneticPr fontId="6"/>
  </si>
  <si>
    <t>東日本大震災復興特別会計</t>
    <rPh sb="8" eb="10">
      <t>トクベツ</t>
    </rPh>
    <rPh sb="10" eb="12">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</si>
  <si>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</si>
  <si>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</si>
  <si>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</si>
  <si>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</si>
  <si>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</si>
  <si>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主要政策・施策</t>
    <rPh sb="0" eb="2">
      <t>シュヨウ</t>
    </rPh>
    <rPh sb="2" eb="4">
      <t>セイサク</t>
    </rPh>
    <rPh sb="5" eb="7">
      <t>シサク</t>
    </rPh>
    <phoneticPr fontId="6"/>
  </si>
  <si>
    <t>／　　　　　　　　　　　　　　</t>
    <phoneticPr fontId="6"/>
  </si>
  <si>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</si>
  <si>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</si>
  <si>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</si>
  <si>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</si>
  <si>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</si>
  <si>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</si>
  <si>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</si>
  <si>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</si>
  <si>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</si>
  <si>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</si>
  <si>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</si>
  <si>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6"/>
  </si>
  <si>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6"/>
  </si>
  <si>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6"/>
  </si>
  <si>
    <t>内閣官房</t>
  </si>
  <si>
    <t>内閣府</t>
    <phoneticPr fontId="6"/>
  </si>
  <si>
    <t>特定個人情報保護委員会</t>
    <phoneticPr fontId="6"/>
  </si>
  <si>
    <t>公正取引委員会</t>
    <phoneticPr fontId="6"/>
  </si>
  <si>
    <t>警察庁</t>
    <phoneticPr fontId="6"/>
  </si>
  <si>
    <t>金融庁</t>
    <phoneticPr fontId="6"/>
  </si>
  <si>
    <t>消費者庁</t>
    <phoneticPr fontId="6"/>
  </si>
  <si>
    <t>復興庁</t>
    <phoneticPr fontId="6"/>
  </si>
  <si>
    <t>総務省</t>
    <phoneticPr fontId="6"/>
  </si>
  <si>
    <t>法務省</t>
    <phoneticPr fontId="6"/>
  </si>
  <si>
    <t>外務省</t>
    <phoneticPr fontId="6"/>
  </si>
  <si>
    <t>財務省</t>
    <phoneticPr fontId="6"/>
  </si>
  <si>
    <t>文部科学省</t>
    <phoneticPr fontId="6"/>
  </si>
  <si>
    <t>厚生労働省</t>
    <phoneticPr fontId="6"/>
  </si>
  <si>
    <t>農林水産省</t>
    <phoneticPr fontId="6"/>
  </si>
  <si>
    <t>経済産業省</t>
    <phoneticPr fontId="6"/>
  </si>
  <si>
    <t>国土交通省</t>
    <phoneticPr fontId="6"/>
  </si>
  <si>
    <t>環境省</t>
    <phoneticPr fontId="6"/>
  </si>
  <si>
    <t>原子力規制委員会</t>
    <phoneticPr fontId="6"/>
  </si>
  <si>
    <t>防衛省</t>
    <phoneticPr fontId="6"/>
  </si>
  <si>
    <t>　</t>
    <phoneticPr fontId="6"/>
  </si>
  <si>
    <t>新</t>
    <rPh sb="0" eb="1">
      <t>シン</t>
    </rPh>
    <phoneticPr fontId="6"/>
  </si>
  <si>
    <t>省庁</t>
    <rPh sb="0" eb="2">
      <t>ショウチョウ</t>
    </rPh>
    <phoneticPr fontId="6"/>
  </si>
  <si>
    <t>事業番号</t>
    <rPh sb="0" eb="4">
      <t>ジギョウバンゴウ</t>
    </rPh>
    <phoneticPr fontId="6"/>
  </si>
  <si>
    <t>廃止</t>
  </si>
  <si>
    <t>縮減</t>
    <phoneticPr fontId="6"/>
  </si>
  <si>
    <t>執行等改善</t>
    <phoneticPr fontId="6"/>
  </si>
  <si>
    <t>予定通り終了</t>
    <phoneticPr fontId="6"/>
  </si>
  <si>
    <t>現状通り</t>
    <phoneticPr fontId="6"/>
  </si>
  <si>
    <t>終了予定</t>
    <phoneticPr fontId="6"/>
  </si>
  <si>
    <t>（選択してください）</t>
    <rPh sb="1" eb="3">
      <t>センタク</t>
    </rPh>
    <phoneticPr fontId="6"/>
  </si>
  <si>
    <t>年度</t>
    <phoneticPr fontId="6"/>
  </si>
  <si>
    <t>新27</t>
    <rPh sb="0" eb="1">
      <t>シン</t>
    </rPh>
    <phoneticPr fontId="6"/>
  </si>
  <si>
    <t>新28</t>
    <rPh sb="0" eb="1">
      <t>シン</t>
    </rPh>
    <phoneticPr fontId="6"/>
  </si>
  <si>
    <t>／　　　　　　　　　　　　　　</t>
    <phoneticPr fontId="6"/>
  </si>
  <si>
    <t>％</t>
    <phoneticPr fontId="6"/>
  </si>
  <si>
    <t>F.</t>
    <phoneticPr fontId="6"/>
  </si>
  <si>
    <t>C.</t>
    <phoneticPr fontId="6"/>
  </si>
  <si>
    <t xml:space="preserve">G. </t>
    <phoneticPr fontId="6"/>
  </si>
  <si>
    <t>H.</t>
    <phoneticPr fontId="6"/>
  </si>
  <si>
    <t>支　出　先</t>
    <phoneticPr fontId="6"/>
  </si>
  <si>
    <t>業　務　概　要</t>
    <phoneticPr fontId="6"/>
  </si>
  <si>
    <t>支　出　額
（百万円）</t>
    <phoneticPr fontId="6"/>
  </si>
  <si>
    <t>H</t>
    <phoneticPr fontId="6"/>
  </si>
  <si>
    <t>　</t>
    <phoneticPr fontId="6"/>
  </si>
  <si>
    <t>　</t>
  </si>
  <si>
    <t>国土交通省</t>
  </si>
  <si>
    <t>国土地理院</t>
    <rPh sb="0" eb="2">
      <t>コクド</t>
    </rPh>
    <rPh sb="2" eb="5">
      <t>チリイン</t>
    </rPh>
    <phoneticPr fontId="6"/>
  </si>
  <si>
    <t>測地部計画課</t>
    <rPh sb="0" eb="2">
      <t>ソクチ</t>
    </rPh>
    <rPh sb="2" eb="3">
      <t>ブ</t>
    </rPh>
    <rPh sb="3" eb="6">
      <t>ケイカクカ</t>
    </rPh>
    <phoneticPr fontId="6"/>
  </si>
  <si>
    <t>課長　藤原　智</t>
    <rPh sb="0" eb="2">
      <t>カチョウ</t>
    </rPh>
    <rPh sb="3" eb="5">
      <t>フジワラ</t>
    </rPh>
    <rPh sb="6" eb="7">
      <t>サトシ</t>
    </rPh>
    <phoneticPr fontId="6"/>
  </si>
  <si>
    <t>職員旅費</t>
    <rPh sb="0" eb="2">
      <t>ショクイン</t>
    </rPh>
    <rPh sb="2" eb="4">
      <t>リョヒ</t>
    </rPh>
    <phoneticPr fontId="6"/>
  </si>
  <si>
    <t>測量庁費</t>
    <rPh sb="0" eb="2">
      <t>ソクリョウ</t>
    </rPh>
    <rPh sb="2" eb="4">
      <t>チョウヒ</t>
    </rPh>
    <phoneticPr fontId="6"/>
  </si>
  <si>
    <t>土地建物借料</t>
    <rPh sb="0" eb="2">
      <t>トチ</t>
    </rPh>
    <rPh sb="2" eb="4">
      <t>タテモノ</t>
    </rPh>
    <rPh sb="4" eb="6">
      <t>シャクリョウ</t>
    </rPh>
    <phoneticPr fontId="6"/>
  </si>
  <si>
    <t>基本測地基準点測量経費</t>
    <rPh sb="0" eb="2">
      <t>キホン</t>
    </rPh>
    <rPh sb="2" eb="4">
      <t>ソクチ</t>
    </rPh>
    <rPh sb="4" eb="6">
      <t>キジュン</t>
    </rPh>
    <rPh sb="6" eb="9">
      <t>テンソクリョウ</t>
    </rPh>
    <rPh sb="9" eb="11">
      <t>ケイヒ</t>
    </rPh>
    <phoneticPr fontId="6"/>
  </si>
  <si>
    <t>地理空間情報活用推進基本法（第16条2項、第18条）
測量法（第4条、第11条～第31条）</t>
    <phoneticPr fontId="6"/>
  </si>
  <si>
    <t>基本測量に関する長期計画（平成26年策定）
地理空間情報活用推進基本計画（平成24年閣議決定）
災害の軽減に貢献するための地震火山観測研究計画（平成25年11月8日科学技術･学術審議会建議）
国土地理院研究開発基本計画（平成26年4月）</t>
    <phoneticPr fontId="6"/>
  </si>
  <si>
    <t>点</t>
    <rPh sb="0" eb="1">
      <t>テン</t>
    </rPh>
    <phoneticPr fontId="6"/>
  </si>
  <si>
    <t>執行額/点数</t>
    <rPh sb="0" eb="2">
      <t>シッコウ</t>
    </rPh>
    <rPh sb="2" eb="3">
      <t>ガク</t>
    </rPh>
    <rPh sb="4" eb="6">
      <t>テンスウ</t>
    </rPh>
    <phoneticPr fontId="6"/>
  </si>
  <si>
    <t>722,374千円/1,240点</t>
    <rPh sb="7" eb="9">
      <t>センエン</t>
    </rPh>
    <rPh sb="15" eb="16">
      <t>テン</t>
    </rPh>
    <phoneticPr fontId="6"/>
  </si>
  <si>
    <r>
      <t>6</t>
    </r>
    <r>
      <rPr>
        <sz val="11"/>
        <rFont val="ＭＳ Ｐゴシック"/>
        <family val="3"/>
        <charset val="128"/>
      </rPr>
      <t>88,328千円/1,240点</t>
    </r>
    <rPh sb="7" eb="9">
      <t>センエン</t>
    </rPh>
    <rPh sb="15" eb="16">
      <t>テン</t>
    </rPh>
    <phoneticPr fontId="6"/>
  </si>
  <si>
    <t>委員等旅費</t>
    <rPh sb="0" eb="2">
      <t>イイン</t>
    </rPh>
    <rPh sb="2" eb="3">
      <t>ナド</t>
    </rPh>
    <rPh sb="3" eb="5">
      <t>リョヒ</t>
    </rPh>
    <phoneticPr fontId="6"/>
  </si>
  <si>
    <t>測量施設整備費</t>
    <rPh sb="0" eb="2">
      <t>ソクリョウ</t>
    </rPh>
    <rPh sb="2" eb="4">
      <t>シセツ</t>
    </rPh>
    <rPh sb="4" eb="7">
      <t>セイビヒ</t>
    </rPh>
    <phoneticPr fontId="6"/>
  </si>
  <si>
    <t>○</t>
  </si>
  <si>
    <r>
      <t>710,809千円 /1,276点</t>
    </r>
    <r>
      <rPr>
        <sz val="11"/>
        <color theme="1"/>
        <rFont val="ＭＳ Ｐゴシック"/>
        <family val="2"/>
        <charset val="128"/>
        <scheme val="minor"/>
      </rPr>
      <t/>
    </r>
    <rPh sb="7" eb="9">
      <t>センエン</t>
    </rPh>
    <rPh sb="16" eb="17">
      <t>テン</t>
    </rPh>
    <phoneticPr fontId="6"/>
  </si>
  <si>
    <t>A.日立造船（株）</t>
    <phoneticPr fontId="6"/>
  </si>
  <si>
    <t>B.特定非営利活動法人　基盤地図情報活用研究会</t>
    <phoneticPr fontId="6"/>
  </si>
  <si>
    <t>D.茨城県知事</t>
    <phoneticPr fontId="6"/>
  </si>
  <si>
    <t>E.日豊・アースプランニング共同企業体</t>
    <phoneticPr fontId="6"/>
  </si>
  <si>
    <t>日立造船（株）</t>
  </si>
  <si>
    <t>ＫＤＤＩ（株）</t>
    <rPh sb="4" eb="7">
      <t>カブ</t>
    </rPh>
    <phoneticPr fontId="4"/>
  </si>
  <si>
    <t>（株）栄光エンジニアリング</t>
    <rPh sb="3" eb="5">
      <t>エイコウ</t>
    </rPh>
    <phoneticPr fontId="4"/>
  </si>
  <si>
    <t>（株）八州</t>
    <rPh sb="3" eb="4">
      <t>ハチ</t>
    </rPh>
    <rPh sb="4" eb="5">
      <t>シュウ</t>
    </rPh>
    <phoneticPr fontId="4"/>
  </si>
  <si>
    <t>（公社）日本測量協会</t>
    <rPh sb="1" eb="3">
      <t>コウシャ</t>
    </rPh>
    <rPh sb="4" eb="10">
      <t>ニホンソクリョウキョウカイ</t>
    </rPh>
    <phoneticPr fontId="4"/>
  </si>
  <si>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4"/>
  </si>
  <si>
    <t>種子屋久農業協同組合</t>
    <rPh sb="0" eb="2">
      <t>シュシ</t>
    </rPh>
    <rPh sb="2" eb="4">
      <t>ヤク</t>
    </rPh>
    <rPh sb="4" eb="6">
      <t>ノウギョウ</t>
    </rPh>
    <rPh sb="6" eb="8">
      <t>キョウドウ</t>
    </rPh>
    <rPh sb="8" eb="10">
      <t>クミアイ</t>
    </rPh>
    <phoneticPr fontId="4"/>
  </si>
  <si>
    <t>埼玉県農林総合研究センター</t>
    <rPh sb="0" eb="3">
      <t>サイタマケン</t>
    </rPh>
    <rPh sb="3" eb="5">
      <t>ノウリン</t>
    </rPh>
    <rPh sb="5" eb="7">
      <t>ソウゴウ</t>
    </rPh>
    <rPh sb="7" eb="9">
      <t>ケンキュウ</t>
    </rPh>
    <phoneticPr fontId="4"/>
  </si>
  <si>
    <t>（学）東京大学</t>
    <rPh sb="1" eb="2">
      <t>ガク</t>
    </rPh>
    <rPh sb="3" eb="5">
      <t>トウキョウ</t>
    </rPh>
    <rPh sb="5" eb="7">
      <t>ダイガク</t>
    </rPh>
    <phoneticPr fontId="4"/>
  </si>
  <si>
    <t>国立室戸青少年自然の家</t>
    <rPh sb="0" eb="2">
      <t>コクリツ</t>
    </rPh>
    <rPh sb="2" eb="4">
      <t>ムロト</t>
    </rPh>
    <rPh sb="4" eb="7">
      <t>セイショウネン</t>
    </rPh>
    <rPh sb="7" eb="9">
      <t>シゼン</t>
    </rPh>
    <rPh sb="10" eb="11">
      <t>イエ</t>
    </rPh>
    <phoneticPr fontId="4"/>
  </si>
  <si>
    <t>（学）日本大学</t>
  </si>
  <si>
    <t>A．民間会社</t>
    <rPh sb="2" eb="4">
      <t>ミンカン</t>
    </rPh>
    <rPh sb="4" eb="6">
      <t>カイシャ</t>
    </rPh>
    <phoneticPr fontId="6"/>
  </si>
  <si>
    <t>B．公益法人</t>
    <rPh sb="2" eb="4">
      <t>コウエキ</t>
    </rPh>
    <rPh sb="4" eb="6">
      <t>ホウジン</t>
    </rPh>
    <phoneticPr fontId="6"/>
  </si>
  <si>
    <t>C．独立行政法人</t>
    <rPh sb="2" eb="4">
      <t>ドクリツ</t>
    </rPh>
    <rPh sb="4" eb="6">
      <t>ギョウセイ</t>
    </rPh>
    <rPh sb="6" eb="8">
      <t>ホウジン</t>
    </rPh>
    <phoneticPr fontId="6"/>
  </si>
  <si>
    <t>D．地方公共団体</t>
    <rPh sb="2" eb="4">
      <t>チホウ</t>
    </rPh>
    <rPh sb="4" eb="6">
      <t>コウキョウ</t>
    </rPh>
    <rPh sb="6" eb="8">
      <t>ダンタイ</t>
    </rPh>
    <phoneticPr fontId="6"/>
  </si>
  <si>
    <t>茨城県知事</t>
    <rPh sb="0" eb="3">
      <t>イバラキケン</t>
    </rPh>
    <rPh sb="3" eb="5">
      <t>チジ</t>
    </rPh>
    <phoneticPr fontId="5"/>
  </si>
  <si>
    <t>石岡市国民宿舎つくばね</t>
    <phoneticPr fontId="6"/>
  </si>
  <si>
    <t>日豊・アースプランニング共同企業体</t>
    <phoneticPr fontId="6"/>
  </si>
  <si>
    <t>（株）あいだ測量設計</t>
    <phoneticPr fontId="6"/>
  </si>
  <si>
    <t>川坂・七一三共同企業体</t>
    <phoneticPr fontId="6"/>
  </si>
  <si>
    <t>（株）柳島寿々喜園</t>
    <phoneticPr fontId="6"/>
  </si>
  <si>
    <t>（株）タナカコンサルタント</t>
    <phoneticPr fontId="6"/>
  </si>
  <si>
    <t>中田・大東共同企業体</t>
    <phoneticPr fontId="6"/>
  </si>
  <si>
    <t>（株）四航コンサルタント</t>
    <phoneticPr fontId="6"/>
  </si>
  <si>
    <t>（株）大建コンサルタント</t>
    <phoneticPr fontId="6"/>
  </si>
  <si>
    <t>（株）サンワコン</t>
    <phoneticPr fontId="6"/>
  </si>
  <si>
    <t>林測量技術コンサルタント（株）</t>
    <phoneticPr fontId="6"/>
  </si>
  <si>
    <t>E．民間会社</t>
    <rPh sb="2" eb="4">
      <t>ミンカン</t>
    </rPh>
    <rPh sb="4" eb="6">
      <t>カイシャ</t>
    </rPh>
    <phoneticPr fontId="6"/>
  </si>
  <si>
    <t>F．公益法人</t>
    <rPh sb="2" eb="4">
      <t>コウエキ</t>
    </rPh>
    <rPh sb="4" eb="6">
      <t>ホウジン</t>
    </rPh>
    <phoneticPr fontId="6"/>
  </si>
  <si>
    <t>（財）九州電気保安協会</t>
    <phoneticPr fontId="6"/>
  </si>
  <si>
    <t>（一財）関東電気保安協会</t>
    <phoneticPr fontId="6"/>
  </si>
  <si>
    <t>（公社）日本測量協会</t>
    <phoneticPr fontId="6"/>
  </si>
  <si>
    <t>（一社）沖縄産業開発青年協会</t>
    <phoneticPr fontId="6"/>
  </si>
  <si>
    <t>芳賀地区森林組合</t>
    <phoneticPr fontId="6"/>
  </si>
  <si>
    <t>G．地方公共団体</t>
    <rPh sb="2" eb="4">
      <t>チホウ</t>
    </rPh>
    <rPh sb="4" eb="6">
      <t>コウキョウ</t>
    </rPh>
    <rPh sb="6" eb="8">
      <t>ダンタイ</t>
    </rPh>
    <phoneticPr fontId="6"/>
  </si>
  <si>
    <t>GNSS連続観測システム（GEONET中央局等）の保守・運用</t>
  </si>
  <si>
    <t>GNSS連続観測システム（GEONET中央局等）の保守・運用</t>
    <phoneticPr fontId="6"/>
  </si>
  <si>
    <t>GNSS連続観測システム（電子基準点）の保守</t>
  </si>
  <si>
    <t>GNSS連続観測システム（電子基準点）の保守</t>
    <phoneticPr fontId="6"/>
  </si>
  <si>
    <t>雑役務費</t>
    <rPh sb="0" eb="1">
      <t>ザツ</t>
    </rPh>
    <rPh sb="1" eb="3">
      <t>エキム</t>
    </rPh>
    <rPh sb="3" eb="4">
      <t>ヒ</t>
    </rPh>
    <phoneticPr fontId="6"/>
  </si>
  <si>
    <t>GNSS連続観測ｼｽﾃﾑ（電子基準点「沖ノ鳥島（051140）」の受信機等の更新）</t>
  </si>
  <si>
    <t>GNSS連続観測ｼｽﾃﾑ（電子基準点「沖ノ鳥島（051140）」の受信機等の更新）</t>
    <phoneticPr fontId="6"/>
  </si>
  <si>
    <t>H26年度津波予測支援のためのGPS変動情報提供システムGNSS対応等改造業務</t>
  </si>
  <si>
    <t>H26年度津波予測支援のためのGPS変動情報提供システムGNSS対応等改造業務</t>
    <phoneticPr fontId="6"/>
  </si>
  <si>
    <t>ＧＥＯＮＥＴガリレオ対応</t>
  </si>
  <si>
    <t>ＧＥＯＮＥＴガリレオ対応</t>
    <phoneticPr fontId="6"/>
  </si>
  <si>
    <t>ＧＮＳＳ連続観測システム保守用消耗品</t>
    <phoneticPr fontId="6"/>
  </si>
  <si>
    <t>消耗品費</t>
    <rPh sb="0" eb="3">
      <t>ショウモウヒン</t>
    </rPh>
    <rPh sb="3" eb="4">
      <t>ヒ</t>
    </rPh>
    <phoneticPr fontId="6"/>
  </si>
  <si>
    <t>GNSS連続観測システム保守用機器</t>
    <phoneticPr fontId="6"/>
  </si>
  <si>
    <t>GNSS連続観測システム（相馬験潮場GNSS観測局）設置作業</t>
    <phoneticPr fontId="6"/>
  </si>
  <si>
    <t>場所情報コード申請システム構築業務</t>
    <phoneticPr fontId="6"/>
  </si>
  <si>
    <t>土地建物借料</t>
    <rPh sb="0" eb="2">
      <t>トチ</t>
    </rPh>
    <rPh sb="2" eb="4">
      <t>タテモノ</t>
    </rPh>
    <rPh sb="4" eb="6">
      <t>シャクリョウ</t>
    </rPh>
    <phoneticPr fontId="6"/>
  </si>
  <si>
    <t>水準測量（江差地区）</t>
    <phoneticPr fontId="6"/>
  </si>
  <si>
    <t>水道料金</t>
    <rPh sb="0" eb="2">
      <t>スイドウ</t>
    </rPh>
    <rPh sb="2" eb="4">
      <t>リョウキン</t>
    </rPh>
    <phoneticPr fontId="6"/>
  </si>
  <si>
    <t>車両航送料</t>
    <phoneticPr fontId="6"/>
  </si>
  <si>
    <t>随意契約</t>
    <rPh sb="0" eb="2">
      <t>ズイイ</t>
    </rPh>
    <rPh sb="2" eb="4">
      <t>ケイヤク</t>
    </rPh>
    <phoneticPr fontId="6"/>
  </si>
  <si>
    <t>-</t>
    <phoneticPr fontId="6"/>
  </si>
  <si>
    <t>-</t>
    <phoneticPr fontId="6"/>
  </si>
  <si>
    <t>伊豆漁業協同組合</t>
    <phoneticPr fontId="6"/>
  </si>
  <si>
    <t>田子験潮場保守料</t>
    <phoneticPr fontId="6"/>
  </si>
  <si>
    <t>姶良ＶＬＢＩ観測局舎電気保安管理業務</t>
    <phoneticPr fontId="6"/>
  </si>
  <si>
    <t>埼玉県測量設計業協同組合</t>
    <phoneticPr fontId="6"/>
  </si>
  <si>
    <t>二等水準点撤去作業</t>
    <phoneticPr fontId="6"/>
  </si>
  <si>
    <t>鹿野山測地観測所自家用電気工作物の保安管理業務</t>
    <phoneticPr fontId="6"/>
  </si>
  <si>
    <t>測量機器検定業務</t>
    <phoneticPr fontId="6"/>
  </si>
  <si>
    <t>電子レベル及び水準測量用電卓の検定業務</t>
    <phoneticPr fontId="6"/>
  </si>
  <si>
    <t>阿蘇森林組合</t>
    <phoneticPr fontId="6"/>
  </si>
  <si>
    <t>樹木の伐採及び剪定</t>
    <phoneticPr fontId="6"/>
  </si>
  <si>
    <t>地球電磁気連続観測施設周辺整備業務</t>
    <phoneticPr fontId="6"/>
  </si>
  <si>
    <t>秩父広域森林組合</t>
    <phoneticPr fontId="6"/>
  </si>
  <si>
    <t>支障樹木の枝払い</t>
    <phoneticPr fontId="6"/>
  </si>
  <si>
    <t>（公社）三浦市シルバー人材センター</t>
    <phoneticPr fontId="6"/>
  </si>
  <si>
    <t>油壺験潮場内草刈等作業</t>
    <phoneticPr fontId="6"/>
  </si>
  <si>
    <t>土地建物借料</t>
    <rPh sb="0" eb="2">
      <t>トチ</t>
    </rPh>
    <rPh sb="2" eb="4">
      <t>タテモノ</t>
    </rPh>
    <rPh sb="4" eb="6">
      <t>シャクリョウ</t>
    </rPh>
    <phoneticPr fontId="6"/>
  </si>
  <si>
    <t>光ファイバ芯線賃貸借料</t>
    <phoneticPr fontId="6"/>
  </si>
  <si>
    <t>電気料金</t>
    <rPh sb="0" eb="2">
      <t>デンキ</t>
    </rPh>
    <rPh sb="2" eb="4">
      <t>リョウキン</t>
    </rPh>
    <phoneticPr fontId="6"/>
  </si>
  <si>
    <t>（独）産業技術総合研究所</t>
    <phoneticPr fontId="6"/>
  </si>
  <si>
    <t>基線精密測定装置（トータルステーション）の校正</t>
    <phoneticPr fontId="6"/>
  </si>
  <si>
    <t>（独）情報通信研究機構</t>
    <phoneticPr fontId="6"/>
  </si>
  <si>
    <t>（学）静岡理工科大学　星陵高等学校長</t>
    <phoneticPr fontId="6"/>
  </si>
  <si>
    <t>特定非営利活動法人　基盤地図情報活用研究会</t>
    <phoneticPr fontId="6"/>
  </si>
  <si>
    <t>場所情報コード申請システム構築業務</t>
    <phoneticPr fontId="6"/>
  </si>
  <si>
    <t>水準標尺検定</t>
    <phoneticPr fontId="6"/>
  </si>
  <si>
    <t>Ｔ－Ｅｎｇｉｎｅフォーラム事務局</t>
    <phoneticPr fontId="6"/>
  </si>
  <si>
    <t>Ｔ－Ｅｎｇｉｎｅフォーラム会費</t>
    <phoneticPr fontId="6"/>
  </si>
  <si>
    <t>日本地球惑星学会連合2014年大会参加費及び投稿料</t>
    <phoneticPr fontId="6"/>
  </si>
  <si>
    <t>会場借り上げ</t>
    <phoneticPr fontId="6"/>
  </si>
  <si>
    <t>（財）日本無線協会</t>
    <phoneticPr fontId="6"/>
  </si>
  <si>
    <t>第三級陸上特殊無線技士養成課程受講</t>
    <phoneticPr fontId="6"/>
  </si>
  <si>
    <t>若杉高原開発企業組合理事長</t>
    <phoneticPr fontId="6"/>
  </si>
  <si>
    <t>社会福祉法人農協共済中伊豆リハビリテーションセンター長</t>
    <phoneticPr fontId="6"/>
  </si>
  <si>
    <t>ＮＴＴ－ＡＴテクノコミュニケーションズ（株）</t>
    <phoneticPr fontId="6"/>
  </si>
  <si>
    <t>測地業務におけるワークステーション等の利用支援及び運用管理業務</t>
    <phoneticPr fontId="6"/>
  </si>
  <si>
    <t>１０Ｇｂｐｓ　光伝送サービスの提供</t>
    <phoneticPr fontId="6"/>
  </si>
  <si>
    <t>つくば３２ｍＶＬＢＩアンテナ装置の定期保守</t>
    <phoneticPr fontId="6"/>
  </si>
  <si>
    <t>日本電気（株）</t>
    <phoneticPr fontId="6"/>
  </si>
  <si>
    <t>水準測量（阿仁地区外１地区）</t>
    <phoneticPr fontId="6"/>
  </si>
  <si>
    <t>（株）ＮＴＴﾄﾞｺﾓ</t>
    <phoneticPr fontId="6"/>
  </si>
  <si>
    <t>電話料金</t>
    <rPh sb="0" eb="2">
      <t>デンワ</t>
    </rPh>
    <rPh sb="2" eb="4">
      <t>リョウキン</t>
    </rPh>
    <phoneticPr fontId="6"/>
  </si>
  <si>
    <t>日本通信機（株）</t>
    <phoneticPr fontId="6"/>
  </si>
  <si>
    <t>父島ＶＬＢＩアンテナ装置の安全対策作業</t>
    <phoneticPr fontId="6"/>
  </si>
  <si>
    <t>地方局ＶＬＢＩ観測装置の保守業務</t>
    <phoneticPr fontId="6"/>
  </si>
  <si>
    <t>８ＧＨｚ帯冷却型低雑音増幅装置の点検調整</t>
    <phoneticPr fontId="6"/>
  </si>
  <si>
    <t>ティアック（株）</t>
    <phoneticPr fontId="6"/>
  </si>
  <si>
    <t>験潮自動化集中管理システム保守</t>
    <phoneticPr fontId="6"/>
  </si>
  <si>
    <t>相馬験潮場潮位観測機器設置</t>
    <phoneticPr fontId="6"/>
  </si>
  <si>
    <t>験潮自動化集中管理システムの改造（高精度自動験潮儀の更新）</t>
    <phoneticPr fontId="6"/>
  </si>
  <si>
    <t>験潮場の修理</t>
    <phoneticPr fontId="6"/>
  </si>
  <si>
    <t>（株）エイ・イー・エス　筑波事業所</t>
    <phoneticPr fontId="6"/>
  </si>
  <si>
    <t>ＶＬＢＩ観測運用支援業務</t>
    <phoneticPr fontId="6"/>
  </si>
  <si>
    <t>ＶＬＢＩ相関処理・解析オペレーション業務</t>
    <phoneticPr fontId="6"/>
  </si>
  <si>
    <t>電子基準点の移設（神津島1）及び撤去（名取）</t>
    <phoneticPr fontId="6"/>
  </si>
  <si>
    <t>Ｓ点通信改造</t>
    <phoneticPr fontId="6"/>
  </si>
  <si>
    <t>GNSS連続観測ｼｽﾃﾑ（電子基準点「富士山（021100）」の電源部改造）</t>
    <phoneticPr fontId="6"/>
  </si>
  <si>
    <t>電子基準点の移設（すさみ1）</t>
    <phoneticPr fontId="6"/>
  </si>
  <si>
    <t>水準測量（江差地区）</t>
    <phoneticPr fontId="6"/>
  </si>
  <si>
    <t>水準測量（函館地区）</t>
    <phoneticPr fontId="6"/>
  </si>
  <si>
    <t>電子基準点現地調査（関東中部地区）</t>
    <phoneticPr fontId="6"/>
  </si>
  <si>
    <t>電子基準点（東北西部）</t>
    <phoneticPr fontId="6"/>
  </si>
  <si>
    <t>日本経緯度原点周辺整備作業</t>
    <phoneticPr fontId="6"/>
  </si>
  <si>
    <t>日本経緯度原点除草管理業務</t>
    <phoneticPr fontId="6"/>
  </si>
  <si>
    <t>電子基準点現地調査（胆振・日高地区）及び電子基準点付属標取付観測（上士幌地区）</t>
    <phoneticPr fontId="6"/>
  </si>
  <si>
    <t>電子基準点現地調査（渡島・檜山地区）</t>
    <phoneticPr fontId="6"/>
  </si>
  <si>
    <t>電子基準点現地調査及び電子基準点付属標取付観測（四国南部地区）</t>
    <phoneticPr fontId="6"/>
  </si>
  <si>
    <t>電子基準点現地調査（島根西部・山口地区）</t>
    <phoneticPr fontId="6"/>
  </si>
  <si>
    <t>基準点現況調査（山口県山口地区）</t>
    <phoneticPr fontId="6"/>
  </si>
  <si>
    <t>電子基準点現地調査（新潟地区外３地区）</t>
    <phoneticPr fontId="6"/>
  </si>
  <si>
    <t>電子基準点現地調査（東海４県地区）</t>
    <phoneticPr fontId="6"/>
  </si>
  <si>
    <t>ＧＮＳＳ連続観測システム保守用消耗品</t>
    <phoneticPr fontId="6"/>
  </si>
  <si>
    <t>10　国土の総合的な利用、整備及び保全、国土に関する情報の整備
38　国土の位置・形状を定めるための調査及び地理空間情報の整備・活用を推進する</t>
    <phoneticPr fontId="6"/>
  </si>
  <si>
    <t>観測データの欠測率：0.5％未満</t>
    <rPh sb="0" eb="2">
      <t>カンソク</t>
    </rPh>
    <rPh sb="6" eb="7">
      <t>ケツ</t>
    </rPh>
    <rPh sb="7" eb="8">
      <t>ソク</t>
    </rPh>
    <rPh sb="8" eb="9">
      <t>リツ</t>
    </rPh>
    <phoneticPr fontId="6"/>
  </si>
  <si>
    <t>電子基準点の観測データの欠測率（観測できない割合）について、0.5％未満を維持する。</t>
    <rPh sb="16" eb="18">
      <t>カンソク</t>
    </rPh>
    <rPh sb="22" eb="24">
      <t>ワリアイ</t>
    </rPh>
    <rPh sb="34" eb="36">
      <t>ミマン</t>
    </rPh>
    <rPh sb="37" eb="39">
      <t>イジ</t>
    </rPh>
    <phoneticPr fontId="6"/>
  </si>
  <si>
    <t>電子基準点の維持経費　　　　　　　　　　　　　　　　　　　　　　　　保守経費の総額（千円）／設置総点数（点）　　　　　　　　　　　　　　</t>
    <rPh sb="42" eb="43">
      <t>セン</t>
    </rPh>
    <phoneticPr fontId="6"/>
  </si>
  <si>
    <t>‐</t>
  </si>
  <si>
    <t>請負契約の発注方法は、一般競争入札を原則とし、透明性・公平性･競争性の確保に努めている。</t>
    <phoneticPr fontId="6"/>
  </si>
  <si>
    <t>-</t>
  </si>
  <si>
    <r>
      <t>713,901千円 /1,318点</t>
    </r>
    <r>
      <rPr>
        <sz val="11"/>
        <color theme="1"/>
        <rFont val="ＭＳ Ｐゴシック"/>
        <family val="2"/>
        <charset val="128"/>
        <scheme val="minor"/>
      </rPr>
      <t/>
    </r>
    <rPh sb="7" eb="9">
      <t>センエン</t>
    </rPh>
    <rPh sb="16" eb="17">
      <t>テン</t>
    </rPh>
    <phoneticPr fontId="6"/>
  </si>
  <si>
    <t>・業務の実施にあたっては、作業体制及び作業計画表の事前確認を行うとともに、工程管理を通じて実施内容を把握している。また、支出先や使途についても明確に把握できるよう適宜確認を行っている。
・業務終了後、完了時の検査を適切に実施しており、良質な品質の成果を得ている。
・成果物である観測データ等は、一般に公開し、民間測量業者や位置情報分野で活用されている。
・引き続きコスト縮減に努めながら、確実に実施していく必要がある。</t>
    <phoneticPr fontId="6"/>
  </si>
  <si>
    <t>総合評価落札方式など透明性･公平性･競争性の高い契約方式による発注に引き続き努めるとともに、これまでと同様に良質な位置情報基盤を整備し、幅広く国民に情報提供する環境を整備する。</t>
    <phoneticPr fontId="6"/>
  </si>
  <si>
    <t>本事業は、国民の安全・安心を確保するため全国を対象として国が責任を持って実施すべき事業である。</t>
    <rPh sb="0" eb="1">
      <t>ホン</t>
    </rPh>
    <rPh sb="1" eb="3">
      <t>ジギョウ</t>
    </rPh>
    <rPh sb="5" eb="7">
      <t>コクミン</t>
    </rPh>
    <rPh sb="8" eb="10">
      <t>アンゼン</t>
    </rPh>
    <rPh sb="11" eb="13">
      <t>アンシン</t>
    </rPh>
    <rPh sb="14" eb="16">
      <t>カクホ</t>
    </rPh>
    <rPh sb="20" eb="22">
      <t>ゼンコク</t>
    </rPh>
    <rPh sb="23" eb="25">
      <t>タイショウ</t>
    </rPh>
    <rPh sb="28" eb="29">
      <t>クニ</t>
    </rPh>
    <rPh sb="30" eb="32">
      <t>セキニン</t>
    </rPh>
    <rPh sb="33" eb="34">
      <t>モ</t>
    </rPh>
    <rPh sb="36" eb="38">
      <t>ジッシ</t>
    </rPh>
    <rPh sb="41" eb="43">
      <t>ジギョウ</t>
    </rPh>
    <phoneticPr fontId="6"/>
  </si>
  <si>
    <t>本事業は、国民の安全・安心を確保するため全国を対象として国が責任を持って実施すべき事業である。</t>
    <phoneticPr fontId="6"/>
  </si>
  <si>
    <t>事業目的に沿って予算執行しており、その執行状況等を適切に把握・確認している。</t>
    <phoneticPr fontId="6"/>
  </si>
  <si>
    <t>見込みどおり。</t>
    <rPh sb="0" eb="2">
      <t>ミコ</t>
    </rPh>
    <phoneticPr fontId="6"/>
  </si>
  <si>
    <t>成果物は、地震予知連絡会、火山噴火予知連絡会等の関係機関に提供し、地震活動・火山噴火活動の評価、地震・火山研究等の基礎資料として我が国の防災・減災対策に活用されている。また、成果物をホームページで公開することで、いつでも・どこでも・誰でも、幅広く利用することができるものとしており、広く国民の安全・安心につなげている。</t>
    <rPh sb="5" eb="7">
      <t>ジシン</t>
    </rPh>
    <rPh sb="7" eb="9">
      <t>ヨチ</t>
    </rPh>
    <rPh sb="9" eb="12">
      <t>レンラクカイ</t>
    </rPh>
    <rPh sb="13" eb="15">
      <t>カザン</t>
    </rPh>
    <rPh sb="15" eb="17">
      <t>フンカ</t>
    </rPh>
    <rPh sb="17" eb="19">
      <t>ヨチ</t>
    </rPh>
    <rPh sb="19" eb="22">
      <t>レンラクカイ</t>
    </rPh>
    <rPh sb="22" eb="23">
      <t>ナド</t>
    </rPh>
    <rPh sb="24" eb="26">
      <t>カンケイ</t>
    </rPh>
    <rPh sb="26" eb="28">
      <t>キカン</t>
    </rPh>
    <rPh sb="29" eb="31">
      <t>テイキョウ</t>
    </rPh>
    <rPh sb="33" eb="35">
      <t>ジシン</t>
    </rPh>
    <rPh sb="35" eb="37">
      <t>カツドウ</t>
    </rPh>
    <rPh sb="38" eb="40">
      <t>カザン</t>
    </rPh>
    <rPh sb="40" eb="42">
      <t>フンカ</t>
    </rPh>
    <rPh sb="42" eb="44">
      <t>カツドウ</t>
    </rPh>
    <rPh sb="45" eb="47">
      <t>ヒョウカ</t>
    </rPh>
    <rPh sb="48" eb="50">
      <t>ジシン</t>
    </rPh>
    <rPh sb="51" eb="53">
      <t>カザン</t>
    </rPh>
    <rPh sb="53" eb="55">
      <t>ケンキュウ</t>
    </rPh>
    <rPh sb="55" eb="56">
      <t>ナド</t>
    </rPh>
    <rPh sb="57" eb="59">
      <t>キソ</t>
    </rPh>
    <rPh sb="59" eb="61">
      <t>シリョウ</t>
    </rPh>
    <rPh sb="64" eb="65">
      <t>ワ</t>
    </rPh>
    <rPh sb="66" eb="67">
      <t>クニ</t>
    </rPh>
    <rPh sb="68" eb="70">
      <t>ボウサイ</t>
    </rPh>
    <rPh sb="71" eb="73">
      <t>ゲンサイ</t>
    </rPh>
    <rPh sb="73" eb="75">
      <t>タイサク</t>
    </rPh>
    <rPh sb="76" eb="78">
      <t>カツヨウ</t>
    </rPh>
    <rPh sb="141" eb="142">
      <t>ヒロ</t>
    </rPh>
    <rPh sb="143" eb="145">
      <t>コクミン</t>
    </rPh>
    <rPh sb="146" eb="148">
      <t>アンゼン</t>
    </rPh>
    <rPh sb="149" eb="151">
      <t>アンシン</t>
    </rPh>
    <phoneticPr fontId="6"/>
  </si>
  <si>
    <t>　位置の基準である基本測地基準点の正確な成果（緯度・経度・標高等）を維持・管理することにより、社会経済活動を行う上で必要不可欠な位置情報基盤を整備し、我が国の領土の的確な保全に資するとともに、国土の管理及び国民の安全・安心に資する。</t>
    <rPh sb="85" eb="87">
      <t>ホゼン</t>
    </rPh>
    <phoneticPr fontId="6"/>
  </si>
  <si>
    <t>　本事業では、全国に設置した電子基準点等において、測位衛星（GNSS）の連続観測を行い、そのデータを収集・解析して正確な緯度・経度及び標高を求め、広く国民に成果を提供している。この成果は、公共測量など各種測量の基準として、我が国の測量に利用されている。さらに、電子基準点の位置の時間変化から得られる地殻変動情報は、防災関係機関等に提供され、地震や火山噴火のメカニズムの解明、火山活動や津波の予測等、防災・減災に貢献している。</t>
    <rPh sb="1" eb="2">
      <t>ホン</t>
    </rPh>
    <rPh sb="2" eb="4">
      <t>ジギョウ</t>
    </rPh>
    <rPh sb="7" eb="9">
      <t>ゼンコク</t>
    </rPh>
    <rPh sb="10" eb="12">
      <t>セッチ</t>
    </rPh>
    <rPh sb="14" eb="16">
      <t>デンシ</t>
    </rPh>
    <rPh sb="16" eb="19">
      <t>キジュンテン</t>
    </rPh>
    <rPh sb="19" eb="20">
      <t>ナド</t>
    </rPh>
    <rPh sb="25" eb="27">
      <t>ソクイ</t>
    </rPh>
    <rPh sb="27" eb="29">
      <t>エイセイ</t>
    </rPh>
    <rPh sb="36" eb="38">
      <t>レンゾク</t>
    </rPh>
    <rPh sb="38" eb="40">
      <t>カンソク</t>
    </rPh>
    <rPh sb="41" eb="42">
      <t>オコナ</t>
    </rPh>
    <rPh sb="50" eb="52">
      <t>シュウシュウ</t>
    </rPh>
    <rPh sb="53" eb="55">
      <t>カイセキ</t>
    </rPh>
    <rPh sb="57" eb="59">
      <t>セイカク</t>
    </rPh>
    <rPh sb="70" eb="71">
      <t>モト</t>
    </rPh>
    <rPh sb="73" eb="74">
      <t>ヒロ</t>
    </rPh>
    <rPh sb="75" eb="77">
      <t>コクミン</t>
    </rPh>
    <rPh sb="78" eb="80">
      <t>セイカ</t>
    </rPh>
    <rPh sb="81" eb="83">
      <t>テイキョウ</t>
    </rPh>
    <rPh sb="90" eb="92">
      <t>セイカ</t>
    </rPh>
    <rPh sb="94" eb="96">
      <t>コウキョウ</t>
    </rPh>
    <rPh sb="96" eb="98">
      <t>ソクリョウ</t>
    </rPh>
    <rPh sb="100" eb="102">
      <t>カクシュ</t>
    </rPh>
    <rPh sb="102" eb="104">
      <t>ソクリョウ</t>
    </rPh>
    <rPh sb="105" eb="107">
      <t>キジュン</t>
    </rPh>
    <rPh sb="111" eb="112">
      <t>ワ</t>
    </rPh>
    <rPh sb="113" eb="114">
      <t>クニ</t>
    </rPh>
    <rPh sb="115" eb="117">
      <t>ソクリョウ</t>
    </rPh>
    <rPh sb="118" eb="120">
      <t>リヨウ</t>
    </rPh>
    <rPh sb="130" eb="132">
      <t>デンシ</t>
    </rPh>
    <rPh sb="132" eb="135">
      <t>キジュンテン</t>
    </rPh>
    <rPh sb="136" eb="138">
      <t>イチ</t>
    </rPh>
    <rPh sb="139" eb="141">
      <t>ジカン</t>
    </rPh>
    <rPh sb="141" eb="143">
      <t>ヘンカ</t>
    </rPh>
    <rPh sb="145" eb="146">
      <t>エ</t>
    </rPh>
    <rPh sb="149" eb="151">
      <t>チカク</t>
    </rPh>
    <rPh sb="151" eb="153">
      <t>ヘンドウ</t>
    </rPh>
    <rPh sb="153" eb="155">
      <t>ジョウホウ</t>
    </rPh>
    <rPh sb="157" eb="159">
      <t>ボウサイ</t>
    </rPh>
    <rPh sb="159" eb="161">
      <t>カンケイ</t>
    </rPh>
    <rPh sb="161" eb="163">
      <t>キカン</t>
    </rPh>
    <rPh sb="163" eb="164">
      <t>ナド</t>
    </rPh>
    <rPh sb="165" eb="167">
      <t>テイキョウ</t>
    </rPh>
    <rPh sb="170" eb="172">
      <t>ジシン</t>
    </rPh>
    <rPh sb="173" eb="175">
      <t>カザン</t>
    </rPh>
    <rPh sb="175" eb="177">
      <t>フンカ</t>
    </rPh>
    <rPh sb="184" eb="186">
      <t>カイメイ</t>
    </rPh>
    <rPh sb="187" eb="189">
      <t>カザン</t>
    </rPh>
    <rPh sb="189" eb="191">
      <t>カツドウ</t>
    </rPh>
    <rPh sb="192" eb="194">
      <t>ツナミ</t>
    </rPh>
    <rPh sb="195" eb="197">
      <t>ヨソク</t>
    </rPh>
    <rPh sb="197" eb="198">
      <t>ナド</t>
    </rPh>
    <rPh sb="199" eb="201">
      <t>ボウサイ</t>
    </rPh>
    <rPh sb="202" eb="204">
      <t>ゲンサイ</t>
    </rPh>
    <rPh sb="205" eb="207">
      <t>コウケン</t>
    </rPh>
    <phoneticPr fontId="6"/>
  </si>
  <si>
    <t>千円/点</t>
    <rPh sb="0" eb="1">
      <t>セン</t>
    </rPh>
    <rPh sb="1" eb="2">
      <t>エン</t>
    </rPh>
    <rPh sb="3" eb="4">
      <t>テン</t>
    </rPh>
    <phoneticPr fontId="6"/>
  </si>
  <si>
    <t>鹿児島県姶良市長</t>
    <rPh sb="0" eb="4">
      <t>カゴシマケン</t>
    </rPh>
    <rPh sb="4" eb="6">
      <t>アイラ</t>
    </rPh>
    <rPh sb="6" eb="7">
      <t>シ</t>
    </rPh>
    <rPh sb="7" eb="8">
      <t>チョウ</t>
    </rPh>
    <phoneticPr fontId="5"/>
  </si>
  <si>
    <t>東京都小笠原村長</t>
    <rPh sb="0" eb="3">
      <t>トウキョウト</t>
    </rPh>
    <phoneticPr fontId="6"/>
  </si>
  <si>
    <t>新潟県妙高市長</t>
    <rPh sb="0" eb="3">
      <t>ニイガタケン</t>
    </rPh>
    <phoneticPr fontId="6"/>
  </si>
  <si>
    <t>鹿児島県屋久島町長</t>
    <rPh sb="0" eb="4">
      <t>カゴシマケン</t>
    </rPh>
    <rPh sb="4" eb="7">
      <t>ヤクシマ</t>
    </rPh>
    <rPh sb="7" eb="8">
      <t>チョウ</t>
    </rPh>
    <rPh sb="8" eb="9">
      <t>チョウ</t>
    </rPh>
    <phoneticPr fontId="4"/>
  </si>
  <si>
    <t>千葉県市原市長</t>
    <rPh sb="0" eb="3">
      <t>チバケン</t>
    </rPh>
    <phoneticPr fontId="6"/>
  </si>
  <si>
    <t>千葉県君津市長</t>
    <rPh sb="0" eb="3">
      <t>チバケン</t>
    </rPh>
    <rPh sb="6" eb="7">
      <t>チョウ</t>
    </rPh>
    <phoneticPr fontId="6"/>
  </si>
  <si>
    <t>東京都小笠原村長</t>
    <rPh sb="0" eb="3">
      <t>トウキョウト</t>
    </rPh>
    <phoneticPr fontId="6"/>
  </si>
  <si>
    <t>沖縄県粟国村長</t>
    <rPh sb="0" eb="3">
      <t>オキナワケン</t>
    </rPh>
    <phoneticPr fontId="6"/>
  </si>
  <si>
    <t>岩手県奥州市長</t>
    <rPh sb="0" eb="3">
      <t>イワテケン</t>
    </rPh>
    <phoneticPr fontId="6"/>
  </si>
  <si>
    <t>鹿児島県姶良市長</t>
    <rPh sb="0" eb="4">
      <t>カゴシマケン</t>
    </rPh>
    <phoneticPr fontId="6"/>
  </si>
  <si>
    <t>東京都新島村長</t>
    <rPh sb="0" eb="3">
      <t>トウキョウト</t>
    </rPh>
    <rPh sb="3" eb="5">
      <t>ニイジマ</t>
    </rPh>
    <rPh sb="5" eb="7">
      <t>ソンチョウ</t>
    </rPh>
    <phoneticPr fontId="6"/>
  </si>
  <si>
    <t>茨城県日立市教育委員会教育長</t>
    <rPh sb="0" eb="3">
      <t>イバラキケン</t>
    </rPh>
    <rPh sb="3" eb="6">
      <t>ヒタチシ</t>
    </rPh>
    <rPh sb="6" eb="8">
      <t>キョウイク</t>
    </rPh>
    <rPh sb="8" eb="11">
      <t>イインカイ</t>
    </rPh>
    <rPh sb="11" eb="14">
      <t>キョウイクチョウ</t>
    </rPh>
    <phoneticPr fontId="6"/>
  </si>
  <si>
    <t>GNSS受信機修理</t>
    <rPh sb="4" eb="7">
      <t>ジュシンキ</t>
    </rPh>
    <rPh sb="7" eb="9">
      <t>シュウリ</t>
    </rPh>
    <phoneticPr fontId="6"/>
  </si>
  <si>
    <t>相馬験潮場(GNSS観測局）周囲舗装</t>
    <phoneticPr fontId="6"/>
  </si>
  <si>
    <t>北海道上富良野町長</t>
    <rPh sb="0" eb="3">
      <t>ホッカイドウ</t>
    </rPh>
    <rPh sb="3" eb="8">
      <t>カミフラノチョウ</t>
    </rPh>
    <rPh sb="8" eb="9">
      <t>チョウ</t>
    </rPh>
    <phoneticPr fontId="6"/>
  </si>
  <si>
    <t>山梨県富士河口湖町長</t>
    <rPh sb="0" eb="3">
      <t>ヤマナシケン</t>
    </rPh>
    <rPh sb="3" eb="9">
      <t>フジカワグチコマチ</t>
    </rPh>
    <rPh sb="9" eb="10">
      <t>チョウ</t>
    </rPh>
    <phoneticPr fontId="6"/>
  </si>
  <si>
    <t>ティアック（株）</t>
    <phoneticPr fontId="6"/>
  </si>
  <si>
    <t>日立造船（株）</t>
    <phoneticPr fontId="6"/>
  </si>
  <si>
    <t>その他</t>
    <rPh sb="2" eb="3">
      <t>タ</t>
    </rPh>
    <phoneticPr fontId="6"/>
  </si>
  <si>
    <t>-</t>
    <phoneticPr fontId="6"/>
  </si>
  <si>
    <t>各年度において、電子基準点を確実に維持・管理している。</t>
    <rPh sb="0" eb="3">
      <t>カクネンド</t>
    </rPh>
    <rPh sb="8" eb="10">
      <t>デンシ</t>
    </rPh>
    <rPh sb="10" eb="13">
      <t>キジュンテン</t>
    </rPh>
    <rPh sb="14" eb="16">
      <t>カクジツ</t>
    </rPh>
    <rPh sb="17" eb="19">
      <t>イジ</t>
    </rPh>
    <rPh sb="20" eb="22">
      <t>カンリ</t>
    </rPh>
    <phoneticPr fontId="6"/>
  </si>
  <si>
    <t>－</t>
    <phoneticPr fontId="6"/>
  </si>
  <si>
    <t>-</t>
    <phoneticPr fontId="6"/>
  </si>
  <si>
    <t>成果実績は、成果目標を達成した。</t>
    <rPh sb="0" eb="2">
      <t>セイカ</t>
    </rPh>
    <rPh sb="2" eb="4">
      <t>ジッセキ</t>
    </rPh>
    <rPh sb="6" eb="8">
      <t>セイカ</t>
    </rPh>
    <rPh sb="8" eb="10">
      <t>モクヒョウ</t>
    </rPh>
    <rPh sb="11" eb="13">
      <t>タッセイ</t>
    </rPh>
    <phoneticPr fontId="6"/>
  </si>
  <si>
    <t>結果的に一者応札となっている契約が多くある点は改善の余地がないか検討されたい。引き続きコストの縮減を図る。本事業の目的には観測データの高い精度で維持とともに国民への情報提供があるが、観測データがどの程度利用されているかについても成果指標を設定して頂くと、よりわかりやすくなるのではないか。</t>
    <phoneticPr fontId="6"/>
  </si>
  <si>
    <t>「新しい日本のための優先課題推進枠」　17
百万円未満を四捨五入しているため、「予算額・執行額」欄と誤差が生じている。</t>
    <phoneticPr fontId="6"/>
  </si>
  <si>
    <t>昨年から一者応札が多い状況が改善されていない。一者応札が多い理由を検証し、発注における競争性の確保に努める。
外部有識者の所見を踏まえ、観測データの利用に関する成果指標を設定できないか検討すべき。</t>
    <phoneticPr fontId="6"/>
  </si>
  <si>
    <t>一者応札が多い理由としては、受注できる資格要件、地域性や公示の期間等が考えられるため、改善のため、受注条件等の見直しや公示期間の延長等の対策を実施していく。観測データの利用に関する成果指標については、電子基準点の利用数など利用状況がわかりやすい成果指標の設定を検討する。</t>
    <rPh sb="0" eb="1">
      <t>1</t>
    </rPh>
    <rPh sb="1" eb="2">
      <t>シャ</t>
    </rPh>
    <rPh sb="2" eb="4">
      <t>オウサツ</t>
    </rPh>
    <rPh sb="5" eb="6">
      <t>オオ</t>
    </rPh>
    <rPh sb="7" eb="9">
      <t>リユウ</t>
    </rPh>
    <rPh sb="14" eb="16">
      <t>ジュチュウ</t>
    </rPh>
    <rPh sb="19" eb="21">
      <t>シカク</t>
    </rPh>
    <rPh sb="21" eb="23">
      <t>ヨウケン</t>
    </rPh>
    <rPh sb="24" eb="27">
      <t>チイキセイ</t>
    </rPh>
    <rPh sb="28" eb="30">
      <t>コウジ</t>
    </rPh>
    <rPh sb="31" eb="33">
      <t>キカン</t>
    </rPh>
    <rPh sb="33" eb="34">
      <t>ナド</t>
    </rPh>
    <rPh sb="35" eb="36">
      <t>カンガ</t>
    </rPh>
    <rPh sb="49" eb="51">
      <t>ジュチュウ</t>
    </rPh>
    <rPh sb="51" eb="53">
      <t>ジョウケン</t>
    </rPh>
    <rPh sb="53" eb="54">
      <t>ナド</t>
    </rPh>
    <rPh sb="78" eb="80">
      <t>カンソク</t>
    </rPh>
    <rPh sb="84" eb="86">
      <t>リヨウ</t>
    </rPh>
    <rPh sb="87" eb="88">
      <t>カン</t>
    </rPh>
    <rPh sb="90" eb="92">
      <t>セイカ</t>
    </rPh>
    <rPh sb="92" eb="94">
      <t>シヒョウ</t>
    </rPh>
    <rPh sb="100" eb="102">
      <t>デンシ</t>
    </rPh>
    <rPh sb="102" eb="105">
      <t>キジュンテン</t>
    </rPh>
    <rPh sb="106" eb="109">
      <t>リヨウスウ</t>
    </rPh>
    <rPh sb="111" eb="113">
      <t>リヨウ</t>
    </rPh>
    <rPh sb="113" eb="115">
      <t>ジョウキョウ</t>
    </rPh>
    <rPh sb="122" eb="124">
      <t>セイカ</t>
    </rPh>
    <rPh sb="124" eb="126">
      <t>シヒョウ</t>
    </rPh>
    <rPh sb="127" eb="129">
      <t>セッテイ</t>
    </rPh>
    <rPh sb="130" eb="132">
      <t>ケントウ</t>
    </rPh>
    <phoneticPr fontId="6"/>
  </si>
  <si>
    <t>「電子基準点データ提供サービス」
　http://terras.gsi.go.jp/</t>
    <rPh sb="1" eb="3">
      <t>デンシ</t>
    </rPh>
    <rPh sb="3" eb="6">
      <t>キジュンテン</t>
    </rPh>
    <rPh sb="9" eb="11">
      <t>テイキョウ</t>
    </rPh>
    <phoneticPr fontId="6"/>
  </si>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</sst>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4" fillId="0" borderId="0" applyFont="0" applyFill="0" applyBorder="0" applyAlignment="0" applyProtection="0">
      <alignment vertical="center"/>
    </xf>
  </cellStyleXfs>
  <cellXfs count="716">
    <xf numFmtId="0" fontId="0" fillId="0" borderId="0" xfId="0">
      <alignment vertical="center"/>
    </xf>
    <xf numFmtId="0" fontId="18" fillId="0" borderId="0" xfId="0" applyFont="1">
      <alignment vertical="center"/>
    </xf>
    <xf numFmtId="0" fontId="19" fillId="0" borderId="0" xfId="0" applyFont="1">
      <alignment vertical="center"/>
    </xf>
    <xf numFmtId="0" fontId="12"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4" fillId="2" borderId="4" xfId="0" applyFont="1" applyFill="1" applyBorder="1" applyAlignment="1">
      <alignment horizontal="center" vertical="center" textRotation="255" wrapText="1"/>
    </xf>
    <xf numFmtId="0" fontId="14" fillId="2" borderId="5" xfId="0" applyFont="1" applyFill="1" applyBorder="1" applyAlignment="1">
      <alignment horizontal="center" vertical="center" textRotation="255" wrapText="1"/>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lignment vertical="center"/>
    </xf>
    <xf numFmtId="0" fontId="0" fillId="0" borderId="0" xfId="0" applyBorder="1">
      <alignment vertical="center"/>
    </xf>
    <xf numFmtId="0" fontId="7"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24" fillId="0" borderId="11" xfId="0" applyFont="1" applyBorder="1">
      <alignment vertical="center"/>
    </xf>
    <xf numFmtId="0" fontId="24" fillId="0" borderId="0" xfId="0" applyFont="1">
      <alignment vertical="center"/>
    </xf>
    <xf numFmtId="0" fontId="27" fillId="0" borderId="11" xfId="0" applyFont="1" applyBorder="1" applyAlignment="1">
      <alignment horizontal="justify" vertical="center" wrapText="1"/>
    </xf>
    <xf numFmtId="0" fontId="25" fillId="0" borderId="11" xfId="0" applyFont="1" applyBorder="1" applyAlignment="1" applyProtection="1">
      <alignment horizontal="center" vertical="center"/>
      <protection locked="0"/>
    </xf>
    <xf numFmtId="0" fontId="0" fillId="0" borderId="0" xfId="0" applyAlignment="1">
      <alignment horizontal="center" vertical="center"/>
    </xf>
    <xf numFmtId="0" fontId="24" fillId="0" borderId="11" xfId="0" applyFont="1" applyBorder="1" applyAlignment="1" applyProtection="1">
      <alignment horizontal="center" vertical="center"/>
      <protection locked="0"/>
    </xf>
    <xf numFmtId="0" fontId="24" fillId="0" borderId="11" xfId="4" applyFont="1" applyBorder="1" applyAlignment="1">
      <alignment vertical="center" wrapText="1"/>
    </xf>
    <xf numFmtId="0" fontId="24" fillId="0" borderId="0" xfId="0" applyFont="1" applyAlignment="1">
      <alignment horizontal="center" vertical="center"/>
    </xf>
    <xf numFmtId="0" fontId="24" fillId="0" borderId="0" xfId="0" applyFont="1" applyBorder="1">
      <alignment vertical="center"/>
    </xf>
    <xf numFmtId="0" fontId="16" fillId="0" borderId="83" xfId="0" applyFont="1" applyFill="1" applyBorder="1" applyAlignment="1">
      <alignment horizontal="center" vertical="center" textRotation="255" wrapText="1"/>
    </xf>
    <xf numFmtId="0" fontId="16" fillId="0" borderId="84" xfId="0" applyFont="1" applyFill="1" applyBorder="1" applyAlignment="1">
      <alignment horizontal="center" vertical="center" textRotation="255" wrapText="1"/>
    </xf>
    <xf numFmtId="0" fontId="4" fillId="0" borderId="84" xfId="0" applyFont="1" applyFill="1" applyBorder="1" applyAlignment="1">
      <alignment horizontal="center" vertical="center"/>
    </xf>
    <xf numFmtId="0" fontId="4" fillId="0" borderId="84" xfId="0" applyFont="1" applyFill="1" applyBorder="1" applyAlignment="1">
      <alignment horizontal="center" vertical="top"/>
    </xf>
    <xf numFmtId="0" fontId="4" fillId="0" borderId="132" xfId="0" applyFont="1" applyFill="1" applyBorder="1" applyAlignment="1">
      <alignment horizontal="center" vertical="top"/>
    </xf>
    <xf numFmtId="0" fontId="4" fillId="0" borderId="103" xfId="0" applyFont="1" applyBorder="1" applyAlignment="1">
      <alignment vertical="center"/>
    </xf>
    <xf numFmtId="0" fontId="4" fillId="0" borderId="133" xfId="0" applyFont="1" applyBorder="1" applyAlignment="1">
      <alignment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5" xfId="0" applyFont="1" applyFill="1" applyBorder="1" applyAlignment="1">
      <alignment horizontal="center" vertical="center"/>
    </xf>
    <xf numFmtId="0" fontId="4" fillId="5" borderId="78" xfId="0" applyFont="1" applyFill="1" applyBorder="1" applyAlignment="1">
      <alignment horizontal="center" vertical="center"/>
    </xf>
    <xf numFmtId="0" fontId="4" fillId="5" borderId="107" xfId="0" applyFont="1" applyFill="1" applyBorder="1" applyAlignment="1">
      <alignment horizontal="center"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25" fillId="7" borderId="11" xfId="0" applyFont="1" applyFill="1" applyBorder="1" applyAlignment="1">
      <alignment horizontal="center" vertical="center"/>
    </xf>
    <xf numFmtId="0" fontId="24" fillId="7" borderId="11" xfId="0" applyFont="1" applyFill="1" applyBorder="1" applyAlignment="1">
      <alignment horizontal="center" vertical="center"/>
    </xf>
    <xf numFmtId="0" fontId="27" fillId="7" borderId="11" xfId="0" applyFont="1" applyFill="1" applyBorder="1" applyAlignment="1">
      <alignment horizontal="center" vertical="center" wrapText="1"/>
    </xf>
    <xf numFmtId="0" fontId="0" fillId="3" borderId="0" xfId="0" applyFill="1">
      <alignment vertical="center"/>
    </xf>
    <xf numFmtId="0" fontId="24" fillId="3" borderId="11" xfId="0" applyFont="1" applyFill="1" applyBorder="1">
      <alignment vertical="center"/>
    </xf>
    <xf numFmtId="0" fontId="24" fillId="3" borderId="0" xfId="0" applyFont="1" applyFill="1">
      <alignment vertical="center"/>
    </xf>
    <xf numFmtId="0" fontId="6" fillId="3" borderId="0" xfId="0" applyFont="1" applyFill="1" applyBorder="1">
      <alignment vertical="center"/>
    </xf>
    <xf numFmtId="0" fontId="6" fillId="3" borderId="11" xfId="0" applyFont="1" applyFill="1" applyBorder="1">
      <alignment vertical="center"/>
    </xf>
    <xf numFmtId="0" fontId="6" fillId="3" borderId="11" xfId="0" applyFont="1" applyFill="1" applyBorder="1" applyAlignment="1">
      <alignment vertical="center" wrapText="1"/>
    </xf>
    <xf numFmtId="0" fontId="6" fillId="3" borderId="0" xfId="0" applyFont="1" applyFill="1">
      <alignment vertical="center"/>
    </xf>
    <xf numFmtId="0" fontId="6" fillId="3" borderId="0" xfId="0" applyFont="1" applyFill="1" applyAlignment="1">
      <alignment vertical="center" wrapText="1"/>
    </xf>
    <xf numFmtId="0" fontId="28" fillId="3" borderId="11" xfId="0" applyFont="1" applyFill="1" applyBorder="1">
      <alignment vertical="center"/>
    </xf>
    <xf numFmtId="0" fontId="12" fillId="0" borderId="134" xfId="1" applyFont="1" applyFill="1" applyBorder="1" applyAlignment="1" applyProtection="1">
      <alignment vertical="top"/>
      <protection locked="0"/>
    </xf>
    <xf numFmtId="0" fontId="12" fillId="0" borderId="84" xfId="1" applyFont="1" applyFill="1" applyBorder="1" applyAlignment="1" applyProtection="1">
      <alignment vertical="top"/>
      <protection locked="0"/>
    </xf>
    <xf numFmtId="0" fontId="12" fillId="0" borderId="132" xfId="1" applyFont="1" applyFill="1" applyBorder="1" applyAlignment="1" applyProtection="1">
      <alignment vertical="top"/>
      <protection locked="0"/>
    </xf>
    <xf numFmtId="0" fontId="12" fillId="0" borderId="1" xfId="1" applyFont="1" applyFill="1" applyBorder="1" applyAlignment="1" applyProtection="1">
      <alignment vertical="top"/>
      <protection locked="0"/>
    </xf>
    <xf numFmtId="0" fontId="12" fillId="0" borderId="0" xfId="1" applyFont="1" applyFill="1" applyBorder="1" applyAlignment="1" applyProtection="1">
      <alignment vertical="top"/>
      <protection locked="0"/>
    </xf>
    <xf numFmtId="0" fontId="12" fillId="0" borderId="2" xfId="1" applyFont="1" applyFill="1" applyBorder="1" applyAlignment="1" applyProtection="1">
      <alignment vertical="top"/>
      <protection locked="0"/>
    </xf>
    <xf numFmtId="0" fontId="12" fillId="0" borderId="6" xfId="1" applyFont="1" applyFill="1" applyBorder="1" applyAlignment="1" applyProtection="1">
      <alignment vertical="top"/>
      <protection locked="0"/>
    </xf>
    <xf numFmtId="0" fontId="12" fillId="0" borderId="7" xfId="1" applyFont="1" applyFill="1" applyBorder="1" applyAlignment="1" applyProtection="1">
      <alignment vertical="top"/>
      <protection locked="0"/>
    </xf>
    <xf numFmtId="0" fontId="12"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4"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4" fillId="0" borderId="34" xfId="0" applyFont="1" applyBorder="1" applyAlignment="1">
      <alignment horizontal="center" vertical="center"/>
    </xf>
    <xf numFmtId="0" fontId="4" fillId="0" borderId="26" xfId="0" applyFont="1" applyBorder="1" applyAlignment="1">
      <alignment horizontal="center" vertical="center"/>
    </xf>
    <xf numFmtId="0" fontId="12" fillId="0" borderId="1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0" fillId="0" borderId="8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12" fillId="0" borderId="72" xfId="0" applyFont="1" applyBorder="1" applyAlignment="1" applyProtection="1">
      <alignment horizontal="left" vertical="center" wrapText="1"/>
      <protection locked="0"/>
    </xf>
    <xf numFmtId="0" fontId="4" fillId="0" borderId="73"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4" fillId="2" borderId="11" xfId="0" applyFont="1" applyFill="1" applyBorder="1" applyAlignment="1">
      <alignment vertical="center"/>
    </xf>
    <xf numFmtId="0" fontId="4"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7" xfId="0" applyFont="1" applyBorder="1" applyAlignment="1" applyProtection="1">
      <alignment horizontal="left" vertical="center" wrapText="1"/>
      <protection locked="0"/>
    </xf>
    <xf numFmtId="0" fontId="14"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17"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4"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17"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4"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2" fillId="2" borderId="25" xfId="0" applyFont="1" applyFill="1" applyBorder="1" applyAlignment="1">
      <alignment horizontal="center" vertical="center" wrapText="1" shrinkToFit="1"/>
    </xf>
    <xf numFmtId="0" fontId="22" fillId="2" borderId="26" xfId="0" applyFont="1" applyFill="1" applyBorder="1" applyAlignment="1">
      <alignment horizontal="center" vertical="center" shrinkToFit="1"/>
    </xf>
    <xf numFmtId="0" fontId="22" fillId="2" borderId="27" xfId="0" applyFont="1" applyFill="1" applyBorder="1" applyAlignment="1">
      <alignment horizontal="center" vertical="center" shrinkToFit="1"/>
    </xf>
    <xf numFmtId="0" fontId="4"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4" fillId="0" borderId="25" xfId="0" applyFont="1" applyFill="1" applyBorder="1" applyAlignment="1" applyProtection="1">
      <alignment vertical="center" wrapText="1"/>
      <protection locked="0"/>
    </xf>
    <xf numFmtId="0" fontId="24" fillId="0" borderId="26" xfId="0" applyFont="1" applyFill="1" applyBorder="1" applyAlignment="1" applyProtection="1">
      <alignment vertical="center" wrapText="1"/>
      <protection locked="0"/>
    </xf>
    <xf numFmtId="0" fontId="24" fillId="0" borderId="27" xfId="0" applyFont="1" applyFill="1" applyBorder="1" applyAlignment="1" applyProtection="1">
      <alignment vertical="center" wrapText="1"/>
      <protection locked="0"/>
    </xf>
    <xf numFmtId="0" fontId="24"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18" fillId="4" borderId="50"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17"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4"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 fontId="4" fillId="0" borderId="25" xfId="0" applyNumberFormat="1" applyFont="1" applyFill="1" applyBorder="1" applyAlignment="1" applyProtection="1">
      <alignment horizontal="center" vertical="center"/>
      <protection locked="0"/>
    </xf>
    <xf numFmtId="38" fontId="4"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14" fillId="3" borderId="4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4" fillId="0" borderId="12" xfId="0" applyFont="1" applyBorder="1" applyAlignment="1">
      <alignment horizontal="center" vertical="center"/>
    </xf>
    <xf numFmtId="0" fontId="0" fillId="2" borderId="27" xfId="0" applyFont="1" applyFill="1" applyBorder="1" applyAlignment="1">
      <alignment horizontal="center" vertical="center"/>
    </xf>
    <xf numFmtId="0" fontId="4" fillId="5" borderId="42" xfId="0" applyFont="1" applyFill="1" applyBorder="1" applyAlignment="1" applyProtection="1">
      <alignment horizontal="left" vertical="center" wrapText="1"/>
      <protection locked="0"/>
    </xf>
    <xf numFmtId="0" fontId="4" fillId="5" borderId="43"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17" fillId="2" borderId="25" xfId="0" applyFont="1" applyFill="1" applyBorder="1" applyAlignment="1">
      <alignment horizontal="center" vertical="center" wrapText="1" shrinkToFit="1"/>
    </xf>
    <xf numFmtId="0" fontId="17" fillId="2" borderId="26"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4" fillId="5" borderId="94" xfId="0" applyFont="1" applyFill="1" applyBorder="1" applyAlignment="1">
      <alignment horizontal="right" vertical="center"/>
    </xf>
    <xf numFmtId="0" fontId="4" fillId="5" borderId="95" xfId="0" applyFont="1" applyFill="1" applyBorder="1" applyAlignment="1">
      <alignment horizontal="right" vertical="center"/>
    </xf>
    <xf numFmtId="0" fontId="17" fillId="2" borderId="25" xfId="0" applyFont="1" applyFill="1" applyBorder="1" applyAlignment="1">
      <alignment horizontal="center" vertical="center" shrinkToFit="1"/>
    </xf>
    <xf numFmtId="0" fontId="17" fillId="2" borderId="26" xfId="0" applyFont="1" applyFill="1" applyBorder="1" applyAlignment="1">
      <alignment horizontal="center" vertical="center" shrinkToFit="1"/>
    </xf>
    <xf numFmtId="0" fontId="17"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4" fillId="2" borderId="36"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0"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5" borderId="39" xfId="0" applyFont="1" applyFill="1" applyBorder="1" applyAlignment="1" applyProtection="1">
      <alignment horizontal="center" vertical="center" shrinkToFit="1"/>
      <protection locked="0"/>
    </xf>
    <xf numFmtId="0" fontId="4" fillId="6" borderId="25" xfId="0" applyFont="1" applyFill="1" applyBorder="1" applyAlignment="1">
      <alignment horizontal="center" vertical="center"/>
    </xf>
    <xf numFmtId="0" fontId="4" fillId="5" borderId="39" xfId="0" applyFont="1" applyFill="1" applyBorder="1" applyAlignment="1">
      <alignment horizontal="center" vertical="center"/>
    </xf>
    <xf numFmtId="0" fontId="29" fillId="6" borderId="130" xfId="0" applyFont="1" applyFill="1" applyBorder="1" applyAlignment="1">
      <alignment horizontal="left" vertical="center" wrapText="1"/>
    </xf>
    <xf numFmtId="0" fontId="29" fillId="6" borderId="131" xfId="0" applyFont="1" applyFill="1" applyBorder="1" applyAlignment="1">
      <alignment horizontal="left" vertical="center" wrapText="1"/>
    </xf>
    <xf numFmtId="0" fontId="14" fillId="6" borderId="0" xfId="0" applyFont="1" applyFill="1" applyBorder="1" applyAlignment="1">
      <alignment horizontal="center" vertical="center" wrapText="1"/>
    </xf>
    <xf numFmtId="0" fontId="14" fillId="6" borderId="47"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4" fillId="6" borderId="41"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4" fillId="5" borderId="42"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91"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4" fillId="6" borderId="26" xfId="0" applyFont="1" applyFill="1" applyBorder="1" applyAlignment="1">
      <alignment horizontal="center" vertical="center" shrinkToFit="1"/>
    </xf>
    <xf numFmtId="0" fontId="4" fillId="6" borderId="27" xfId="0" applyFont="1" applyFill="1" applyBorder="1" applyAlignment="1">
      <alignment horizontal="center" vertical="center" shrinkToFit="1"/>
    </xf>
    <xf numFmtId="0" fontId="4" fillId="0" borderId="39" xfId="0" applyFont="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0" borderId="12" xfId="0" applyFont="1" applyBorder="1" applyAlignment="1">
      <alignment horizontal="right" vertical="center"/>
    </xf>
    <xf numFmtId="0" fontId="4" fillId="0" borderId="23" xfId="0" applyFont="1" applyBorder="1" applyAlignment="1">
      <alignment horizontal="right" vertical="center"/>
    </xf>
    <xf numFmtId="0" fontId="4"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4" fillId="5" borderId="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1" xfId="0" applyFont="1" applyFill="1" applyBorder="1" applyAlignment="1" applyProtection="1">
      <alignment horizontal="left" vertical="center" wrapText="1"/>
      <protection locked="0"/>
    </xf>
    <xf numFmtId="0" fontId="4"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4" fillId="0" borderId="39" xfId="0" applyFont="1" applyFill="1" applyBorder="1" applyAlignment="1" applyProtection="1">
      <alignment horizontal="center" vertical="center" shrinkToFit="1"/>
      <protection locked="0"/>
    </xf>
    <xf numFmtId="0" fontId="4" fillId="0" borderId="75"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11" xfId="0" applyFont="1" applyBorder="1" applyAlignment="1" applyProtection="1">
      <alignment horizontal="center" vertical="center" shrinkToFit="1"/>
      <protection locked="0"/>
    </xf>
    <xf numFmtId="0" fontId="9" fillId="2" borderId="116" xfId="3" applyFont="1" applyFill="1" applyBorder="1" applyAlignment="1" applyProtection="1">
      <alignment horizontal="right" vertical="center"/>
    </xf>
    <xf numFmtId="0" fontId="9" fillId="2" borderId="9" xfId="3" applyFont="1" applyFill="1" applyBorder="1" applyAlignment="1" applyProtection="1">
      <alignment horizontal="right" vertical="center"/>
    </xf>
    <xf numFmtId="0" fontId="19"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4" fillId="5" borderId="73" xfId="0" applyFont="1" applyFill="1" applyBorder="1" applyAlignment="1" applyProtection="1">
      <alignment horizontal="left" vertical="center" wrapText="1"/>
      <protection locked="0"/>
    </xf>
    <xf numFmtId="0" fontId="4"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14" fillId="2" borderId="109" xfId="0" applyFont="1" applyFill="1" applyBorder="1" applyAlignment="1">
      <alignment horizontal="center" vertical="center" textRotation="255" wrapText="1"/>
    </xf>
    <xf numFmtId="0" fontId="4" fillId="0" borderId="110"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49" xfId="0" applyFont="1" applyBorder="1" applyAlignment="1">
      <alignment horizontal="center" vertical="center" textRotation="255" wrapText="1"/>
    </xf>
    <xf numFmtId="0" fontId="13" fillId="2" borderId="92" xfId="3" applyFont="1" applyFill="1" applyBorder="1" applyAlignment="1" applyProtection="1">
      <alignment horizontal="center" vertical="center" wrapText="1"/>
    </xf>
    <xf numFmtId="0" fontId="13" fillId="2" borderId="11" xfId="3" applyFont="1" applyFill="1" applyBorder="1" applyAlignment="1" applyProtection="1">
      <alignment horizontal="center" vertical="center" wrapText="1"/>
    </xf>
    <xf numFmtId="177" fontId="4"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4" fillId="0" borderId="93" xfId="0" applyNumberFormat="1" applyFont="1" applyFill="1" applyBorder="1" applyAlignment="1">
      <alignment horizontal="right" vertical="center"/>
    </xf>
    <xf numFmtId="9" fontId="4"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4" fillId="0" borderId="6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13" fillId="0" borderId="34" xfId="3" applyFont="1" applyFill="1" applyBorder="1" applyAlignment="1" applyProtection="1">
      <alignment horizontal="center" vertical="center"/>
      <protection locked="0"/>
    </xf>
    <xf numFmtId="0" fontId="13" fillId="0" borderId="26" xfId="3" applyFont="1"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xf>
    <xf numFmtId="0" fontId="11" fillId="6" borderId="26" xfId="3" applyFont="1" applyFill="1" applyBorder="1" applyAlignment="1" applyProtection="1">
      <alignment horizontal="center" vertical="center" wrapText="1"/>
    </xf>
    <xf numFmtId="0" fontId="11" fillId="6" borderId="27" xfId="3" applyFont="1" applyFill="1" applyBorder="1" applyAlignment="1" applyProtection="1">
      <alignment horizontal="center" vertical="center" wrapText="1"/>
    </xf>
    <xf numFmtId="0" fontId="13" fillId="0" borderId="25" xfId="3" applyFont="1" applyFill="1" applyBorder="1" applyAlignment="1" applyProtection="1">
      <alignment horizontal="center" vertical="center"/>
      <protection locked="0"/>
    </xf>
    <xf numFmtId="0" fontId="13" fillId="0" borderId="27" xfId="3"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2" borderId="17" xfId="3" applyFont="1" applyFill="1" applyBorder="1" applyAlignment="1" applyProtection="1">
      <alignment horizontal="center" vertical="center" wrapText="1"/>
    </xf>
    <xf numFmtId="0" fontId="13" fillId="2" borderId="18"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4" fillId="4" borderId="45"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5" borderId="34" xfId="3" applyFont="1" applyFill="1" applyBorder="1" applyAlignment="1" applyProtection="1">
      <alignment horizontal="left" vertical="center" wrapText="1" shrinkToFit="1"/>
    </xf>
    <xf numFmtId="0" fontId="4" fillId="5" borderId="26" xfId="3" applyFont="1" applyFill="1" applyBorder="1" applyAlignment="1" applyProtection="1">
      <alignment horizontal="left" vertical="center" wrapText="1" shrinkToFit="1"/>
    </xf>
    <xf numFmtId="0" fontId="4" fillId="5" borderId="27" xfId="3" applyFont="1" applyFill="1" applyBorder="1" applyAlignment="1" applyProtection="1">
      <alignment horizontal="left" vertical="center" wrapText="1" shrinkToFit="1"/>
    </xf>
    <xf numFmtId="0" fontId="14" fillId="6" borderId="33" xfId="3" applyFont="1" applyFill="1" applyBorder="1" applyAlignment="1" applyProtection="1">
      <alignment horizontal="center" vertical="center" wrapText="1" shrinkToFit="1"/>
    </xf>
    <xf numFmtId="0" fontId="14" fillId="6" borderId="26" xfId="3" applyFont="1" applyFill="1" applyBorder="1" applyAlignment="1" applyProtection="1">
      <alignment horizontal="center" vertical="center" wrapText="1" shrinkToFit="1"/>
    </xf>
    <xf numFmtId="0" fontId="14" fillId="6" borderId="44" xfId="3" applyFont="1" applyFill="1" applyBorder="1" applyAlignment="1" applyProtection="1">
      <alignment horizontal="center" vertical="center" wrapText="1" shrinkToFi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4" fillId="5" borderId="61" xfId="0" applyFont="1" applyFill="1" applyBorder="1" applyAlignment="1" applyProtection="1">
      <alignment horizontal="left" vertical="center" wrapText="1"/>
      <protection locked="0"/>
    </xf>
    <xf numFmtId="0" fontId="4"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3" fontId="0" fillId="0" borderId="17" xfId="0" applyNumberFormat="1"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6" fillId="2" borderId="45" xfId="0" applyFont="1" applyFill="1" applyBorder="1" applyAlignment="1">
      <alignment horizontal="center" vertical="center" textRotation="255" wrapText="1"/>
    </xf>
    <xf numFmtId="0" fontId="16" fillId="2" borderId="63"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wrapText="1"/>
    </xf>
    <xf numFmtId="0" fontId="16" fillId="2" borderId="70" xfId="0" applyFont="1" applyFill="1" applyBorder="1" applyAlignment="1">
      <alignment horizontal="center" vertical="center" textRotation="255" wrapText="1"/>
    </xf>
    <xf numFmtId="0" fontId="16"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4" fillId="0" borderId="21" xfId="0" applyFont="1" applyFill="1" applyBorder="1" applyAlignment="1" applyProtection="1">
      <alignment horizontal="left" vertical="top" wrapText="1"/>
      <protection locked="0"/>
    </xf>
    <xf numFmtId="0" fontId="4" fillId="0" borderId="68" xfId="0" applyFont="1" applyFill="1" applyBorder="1" applyAlignment="1" applyProtection="1">
      <alignment horizontal="left" vertical="top" wrapText="1"/>
      <protection locked="0"/>
    </xf>
    <xf numFmtId="0" fontId="14" fillId="6" borderId="77" xfId="0" applyFont="1" applyFill="1" applyBorder="1" applyAlignment="1">
      <alignment horizontal="center" vertical="center" wrapText="1"/>
    </xf>
    <xf numFmtId="0" fontId="14" fillId="6" borderId="78" xfId="0" applyFont="1" applyFill="1" applyBorder="1" applyAlignment="1">
      <alignment horizontal="center" vertical="center" wrapText="1"/>
    </xf>
    <xf numFmtId="0" fontId="14" fillId="6" borderId="106" xfId="0" applyFont="1" applyFill="1" applyBorder="1" applyAlignment="1">
      <alignment horizontal="center" vertical="center" wrapText="1"/>
    </xf>
    <xf numFmtId="0" fontId="20" fillId="0" borderId="86" xfId="0" applyFont="1" applyFill="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87" xfId="0"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4" fillId="0" borderId="42" xfId="0" applyFont="1" applyBorder="1" applyAlignment="1">
      <alignment horizontal="center" vertical="center"/>
    </xf>
    <xf numFmtId="0" fontId="0" fillId="0" borderId="41" xfId="0" applyFont="1" applyFill="1" applyBorder="1" applyAlignment="1">
      <alignment horizontal="center" vertical="center"/>
    </xf>
    <xf numFmtId="0" fontId="4" fillId="0" borderId="43" xfId="0" applyFont="1" applyBorder="1" applyAlignment="1">
      <alignment horizontal="center" vertical="center"/>
    </xf>
    <xf numFmtId="0" fontId="12" fillId="0" borderId="41"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2"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63"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96" xfId="0" applyFont="1" applyFill="1" applyBorder="1" applyAlignment="1" applyProtection="1">
      <alignment horizontal="left" vertical="top" wrapText="1"/>
      <protection locked="0"/>
    </xf>
    <xf numFmtId="0" fontId="4" fillId="0" borderId="73" xfId="0" applyFont="1" applyFill="1" applyBorder="1" applyAlignment="1" applyProtection="1">
      <alignment horizontal="left" vertical="top" wrapText="1"/>
      <protection locked="0"/>
    </xf>
    <xf numFmtId="0" fontId="4" fillId="0" borderId="97" xfId="0" applyFont="1" applyFill="1" applyBorder="1" applyAlignment="1" applyProtection="1">
      <alignment horizontal="left" vertical="top" wrapText="1"/>
      <protection locked="0"/>
    </xf>
    <xf numFmtId="3" fontId="0" fillId="0" borderId="25" xfId="0" applyNumberFormat="1"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4" fillId="5" borderId="74" xfId="0" applyFont="1" applyFill="1" applyBorder="1" applyAlignment="1">
      <alignment vertical="center"/>
    </xf>
    <xf numFmtId="0" fontId="4" fillId="5" borderId="15" xfId="0" applyFont="1" applyFill="1" applyBorder="1" applyAlignment="1">
      <alignment vertical="center"/>
    </xf>
    <xf numFmtId="0" fontId="4" fillId="5" borderId="25" xfId="0" applyFont="1" applyFill="1" applyBorder="1" applyAlignment="1" applyProtection="1">
      <alignment horizontal="left" vertical="center"/>
      <protection locked="0"/>
    </xf>
    <xf numFmtId="0" fontId="4" fillId="5" borderId="2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105" xfId="0" applyFont="1" applyBorder="1" applyAlignment="1" applyProtection="1">
      <alignment horizontal="left" vertical="center"/>
      <protection locked="0"/>
    </xf>
    <xf numFmtId="0" fontId="4" fillId="0" borderId="78" xfId="0" applyFont="1" applyBorder="1" applyAlignment="1" applyProtection="1">
      <alignment horizontal="left" vertical="center"/>
      <protection locked="0"/>
    </xf>
    <xf numFmtId="0" fontId="4" fillId="0" borderId="106" xfId="0" applyFont="1" applyBorder="1" applyAlignment="1" applyProtection="1">
      <alignment horizontal="left" vertical="center"/>
      <protection locked="0"/>
    </xf>
    <xf numFmtId="0" fontId="4" fillId="5" borderId="74" xfId="0" applyFont="1" applyFill="1" applyBorder="1" applyAlignment="1">
      <alignment vertical="center" wrapText="1"/>
    </xf>
    <xf numFmtId="0" fontId="4" fillId="5" borderId="15" xfId="0" applyFont="1" applyFill="1" applyBorder="1" applyAlignment="1">
      <alignment vertical="center" wrapText="1"/>
    </xf>
    <xf numFmtId="0" fontId="0" fillId="5" borderId="81" xfId="0" applyFont="1" applyFill="1" applyBorder="1" applyAlignment="1">
      <alignment vertical="center" wrapText="1"/>
    </xf>
    <xf numFmtId="0" fontId="4" fillId="5" borderId="21" xfId="0" applyFont="1" applyFill="1" applyBorder="1" applyAlignment="1">
      <alignment vertical="center" wrapText="1"/>
    </xf>
    <xf numFmtId="0" fontId="4" fillId="5" borderId="68" xfId="0" applyFont="1" applyFill="1" applyBorder="1" applyAlignment="1">
      <alignment vertical="center" wrapText="1"/>
    </xf>
    <xf numFmtId="0" fontId="4" fillId="5" borderId="82" xfId="0" applyFont="1" applyFill="1" applyBorder="1" applyAlignment="1">
      <alignment vertical="center"/>
    </xf>
    <xf numFmtId="0" fontId="4"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4" fillId="5" borderId="76"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left" vertical="center" wrapText="1"/>
      <protection locked="0"/>
    </xf>
    <xf numFmtId="0" fontId="4" fillId="5" borderId="68" xfId="0" applyFont="1" applyFill="1" applyBorder="1" applyAlignment="1" applyProtection="1">
      <alignment horizontal="left" vertical="center" wrapText="1"/>
      <protection locked="0"/>
    </xf>
    <xf numFmtId="0" fontId="4" fillId="5" borderId="72" xfId="0" applyFont="1" applyFill="1" applyBorder="1" applyAlignment="1" applyProtection="1">
      <alignment horizontal="center" vertical="center"/>
      <protection locked="0"/>
    </xf>
    <xf numFmtId="0" fontId="4"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4" fillId="5" borderId="73" xfId="0" applyFont="1" applyFill="1" applyBorder="1" applyAlignment="1">
      <alignment horizontal="left" vertical="center" wrapText="1"/>
    </xf>
    <xf numFmtId="0" fontId="4" fillId="5" borderId="14"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177" fontId="4"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4" fillId="0" borderId="136"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0" fontId="14" fillId="2" borderId="45" xfId="3" applyFont="1" applyFill="1" applyBorder="1" applyAlignment="1" applyProtection="1">
      <alignment horizontal="center" vertical="center" wrapText="1" shrinkToFit="1"/>
    </xf>
    <xf numFmtId="0" fontId="14"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4" fillId="0" borderId="42" xfId="3" applyFont="1" applyFill="1" applyBorder="1" applyAlignment="1" applyProtection="1">
      <alignment horizontal="left" vertical="center" wrapText="1" shrinkToFit="1"/>
      <protection locked="0"/>
    </xf>
    <xf numFmtId="0" fontId="10" fillId="2" borderId="41" xfId="1" applyNumberFormat="1" applyFont="1" applyFill="1" applyBorder="1" applyAlignment="1" applyProtection="1">
      <alignment horizontal="center" vertical="center" wrapText="1"/>
    </xf>
    <xf numFmtId="0" fontId="5" fillId="0" borderId="42" xfId="1" applyFont="1" applyFill="1" applyBorder="1" applyAlignment="1" applyProtection="1">
      <alignment horizontal="left" vertical="center" wrapText="1" shrinkToFit="1"/>
      <protection locked="0"/>
    </xf>
    <xf numFmtId="0" fontId="4" fillId="0" borderId="42" xfId="0" applyFont="1" applyBorder="1" applyAlignment="1" applyProtection="1">
      <alignment horizontal="left" vertical="center" wrapText="1" shrinkToFit="1"/>
      <protection locked="0"/>
    </xf>
    <xf numFmtId="0" fontId="4" fillId="0" borderId="63" xfId="0" applyFont="1" applyBorder="1" applyAlignment="1" applyProtection="1">
      <alignment horizontal="left" vertical="center" wrapText="1" shrinkToFit="1"/>
      <protection locked="0"/>
    </xf>
    <xf numFmtId="0" fontId="10" fillId="2" borderId="33" xfId="3" applyFont="1" applyFill="1" applyBorder="1" applyAlignment="1" applyProtection="1">
      <alignment horizontal="center" vertical="center" wrapText="1"/>
    </xf>
    <xf numFmtId="0" fontId="10" fillId="2" borderId="26" xfId="3" applyFont="1" applyFill="1" applyBorder="1" applyAlignment="1" applyProtection="1">
      <alignment horizontal="center" vertical="center" wrapText="1"/>
    </xf>
    <xf numFmtId="0" fontId="10" fillId="2" borderId="44"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xf>
    <xf numFmtId="0" fontId="10" fillId="2" borderId="42" xfId="3" applyFont="1" applyFill="1" applyBorder="1" applyAlignment="1" applyProtection="1">
      <alignment horizontal="center" vertical="center" wrapText="1"/>
    </xf>
    <xf numFmtId="0" fontId="10" fillId="2" borderId="46" xfId="3" applyFont="1" applyFill="1" applyBorder="1" applyAlignment="1" applyProtection="1">
      <alignment horizontal="center" vertical="center" wrapText="1"/>
    </xf>
    <xf numFmtId="0" fontId="10" fillId="2" borderId="3" xfId="3" applyFont="1" applyFill="1" applyBorder="1" applyAlignment="1" applyProtection="1">
      <alignment horizontal="center" vertical="center" wrapText="1"/>
    </xf>
    <xf numFmtId="0" fontId="10" fillId="2" borderId="0" xfId="3" applyFont="1" applyFill="1" applyBorder="1" applyAlignment="1" applyProtection="1">
      <alignment horizontal="center" vertical="center" wrapText="1"/>
    </xf>
    <xf numFmtId="0" fontId="10" fillId="2" borderId="47"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0" fontId="10" fillId="2" borderId="49" xfId="3" applyFont="1" applyFill="1" applyBorder="1" applyAlignment="1" applyProtection="1">
      <alignment horizontal="center" vertical="center" wrapText="1"/>
    </xf>
    <xf numFmtId="0" fontId="10" fillId="0" borderId="89" xfId="3" applyFont="1" applyFill="1" applyBorder="1" applyAlignment="1" applyProtection="1">
      <alignment horizontal="center" vertical="center" wrapText="1"/>
    </xf>
    <xf numFmtId="0" fontId="10" fillId="0" borderId="90" xfId="3" applyFont="1" applyFill="1" applyBorder="1" applyAlignment="1" applyProtection="1">
      <alignment horizontal="center" vertical="center" wrapText="1"/>
    </xf>
    <xf numFmtId="0" fontId="13" fillId="2" borderId="15" xfId="3" applyFont="1" applyFill="1" applyBorder="1" applyAlignment="1" applyProtection="1">
      <alignment horizontal="center" vertical="center" wrapText="1"/>
    </xf>
    <xf numFmtId="0" fontId="13" fillId="2" borderId="16" xfId="3" applyFont="1" applyFill="1" applyBorder="1" applyAlignment="1" applyProtection="1">
      <alignment horizontal="center" vertical="center" wrapText="1"/>
    </xf>
    <xf numFmtId="0" fontId="4" fillId="2" borderId="35" xfId="0" applyFont="1" applyFill="1" applyBorder="1" applyAlignment="1">
      <alignment horizontal="center" vertical="center"/>
    </xf>
    <xf numFmtId="0" fontId="13" fillId="2" borderId="75" xfId="3" applyFont="1" applyFill="1" applyBorder="1" applyAlignment="1" applyProtection="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3" fillId="2" borderId="41" xfId="3" applyFont="1" applyFill="1" applyBorder="1" applyAlignment="1" applyProtection="1">
      <alignment horizontal="center" vertical="center" wrapText="1"/>
    </xf>
    <xf numFmtId="0" fontId="13" fillId="2" borderId="42"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0" fontId="4" fillId="5" borderId="25" xfId="1" applyFont="1" applyFill="1" applyBorder="1" applyAlignment="1" applyProtection="1">
      <alignment horizontal="left" vertical="center" wrapText="1" shrinkToFit="1"/>
    </xf>
    <xf numFmtId="0" fontId="4" fillId="5" borderId="26" xfId="1" applyFont="1" applyFill="1" applyBorder="1" applyAlignment="1" applyProtection="1">
      <alignment horizontal="left" vertical="center" wrapText="1" shrinkToFit="1"/>
    </xf>
    <xf numFmtId="0" fontId="4" fillId="5" borderId="3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top" wrapText="1"/>
      <protection locked="0"/>
    </xf>
    <xf numFmtId="0" fontId="12" fillId="0" borderId="26"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8" fillId="0" borderId="7" xfId="0" applyFont="1" applyBorder="1" applyAlignment="1">
      <alignment horizontal="center" vertical="center"/>
    </xf>
    <xf numFmtId="0" fontId="4" fillId="5" borderId="16" xfId="0" applyFont="1" applyFill="1" applyBorder="1" applyAlignment="1">
      <alignment vertical="center"/>
    </xf>
    <xf numFmtId="0" fontId="15"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0" fillId="2" borderId="88" xfId="1" applyFont="1" applyFill="1" applyBorder="1" applyAlignment="1" applyProtection="1">
      <alignment horizontal="center" vertical="center" wrapText="1" shrinkToFit="1"/>
    </xf>
    <xf numFmtId="0" fontId="4" fillId="0" borderId="51" xfId="0" applyFont="1" applyBorder="1" applyAlignment="1">
      <alignment horizontal="center" vertical="center"/>
    </xf>
    <xf numFmtId="0" fontId="4" fillId="0" borderId="87" xfId="0" applyFont="1" applyBorder="1" applyAlignment="1">
      <alignment horizontal="center" vertical="center"/>
    </xf>
    <xf numFmtId="0" fontId="12"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10" fillId="2" borderId="88" xfId="1" applyFont="1" applyFill="1" applyBorder="1" applyAlignment="1" applyProtection="1">
      <alignment horizontal="center" vertical="center"/>
    </xf>
    <xf numFmtId="0" fontId="4" fillId="0" borderId="52" xfId="0" applyFont="1" applyBorder="1" applyAlignment="1">
      <alignment horizontal="center" vertical="center"/>
    </xf>
    <xf numFmtId="0" fontId="11" fillId="6" borderId="33" xfId="3" applyFont="1" applyFill="1" applyBorder="1" applyAlignment="1" applyProtection="1">
      <alignment horizontal="center" vertical="center" wrapText="1" shrinkToFit="1"/>
    </xf>
    <xf numFmtId="0" fontId="11" fillId="6" borderId="26" xfId="3" applyFont="1" applyFill="1" applyBorder="1" applyAlignment="1" applyProtection="1">
      <alignment horizontal="center" vertical="center" wrapText="1" shrinkToFit="1"/>
    </xf>
    <xf numFmtId="0" fontId="11"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0" fillId="2" borderId="25" xfId="1" applyFont="1" applyFill="1" applyBorder="1" applyAlignment="1" applyProtection="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4" fillId="0" borderId="26" xfId="0" applyFont="1" applyBorder="1" applyAlignment="1" applyProtection="1">
      <alignment horizontal="left" vertical="center" wrapText="1" shrinkToFit="1"/>
      <protection locked="0"/>
    </xf>
    <xf numFmtId="0" fontId="4" fillId="0" borderId="27" xfId="0" applyFont="1" applyBorder="1" applyAlignment="1" applyProtection="1">
      <alignment horizontal="left" vertical="center" wrapText="1" shrinkToFit="1"/>
      <protection locked="0"/>
    </xf>
    <xf numFmtId="0" fontId="13" fillId="0" borderId="25" xfId="2" applyFont="1" applyFill="1" applyBorder="1" applyAlignment="1" applyProtection="1">
      <alignment horizontal="left" vertical="center" wrapText="1" shrinkToFit="1"/>
      <protection locked="0"/>
    </xf>
    <xf numFmtId="0" fontId="13" fillId="0" borderId="26" xfId="2" applyFont="1" applyFill="1" applyBorder="1" applyAlignment="1" applyProtection="1">
      <alignment horizontal="left" vertical="center" wrapText="1" shrinkToFit="1"/>
      <protection locked="0"/>
    </xf>
    <xf numFmtId="0" fontId="13" fillId="0" borderId="35" xfId="2" applyFont="1" applyFill="1" applyBorder="1" applyAlignment="1" applyProtection="1">
      <alignment horizontal="left" vertical="center" wrapText="1" shrinkToFit="1"/>
      <protection locked="0"/>
    </xf>
    <xf numFmtId="0" fontId="10" fillId="2" borderId="50" xfId="3" applyFont="1" applyFill="1" applyBorder="1" applyAlignment="1" applyProtection="1">
      <alignment horizontal="center" vertical="center"/>
    </xf>
    <xf numFmtId="0" fontId="10" fillId="2" borderId="51" xfId="3" applyFont="1" applyFill="1" applyBorder="1" applyAlignment="1" applyProtection="1">
      <alignment horizontal="center" vertical="center"/>
    </xf>
    <xf numFmtId="0" fontId="14" fillId="2" borderId="33" xfId="3" applyFont="1" applyFill="1" applyBorder="1" applyAlignment="1" applyProtection="1">
      <alignment horizontal="center" vertical="center"/>
    </xf>
    <xf numFmtId="0" fontId="14" fillId="2" borderId="26" xfId="3" applyFont="1" applyFill="1" applyBorder="1" applyAlignment="1" applyProtection="1">
      <alignment horizontal="center" vertical="center"/>
    </xf>
    <xf numFmtId="0" fontId="13"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0" fillId="2" borderId="25" xfId="3" applyFont="1" applyFill="1" applyBorder="1" applyAlignment="1" applyProtection="1">
      <alignment horizontal="center" vertical="center"/>
    </xf>
    <xf numFmtId="0" fontId="10" fillId="2" borderId="26" xfId="3" applyFont="1" applyFill="1" applyBorder="1" applyAlignment="1" applyProtection="1">
      <alignment horizontal="center" vertical="center"/>
    </xf>
    <xf numFmtId="0" fontId="10" fillId="2" borderId="27" xfId="3" applyFont="1" applyFill="1" applyBorder="1" applyAlignment="1" applyProtection="1">
      <alignment horizontal="center" vertical="center"/>
    </xf>
    <xf numFmtId="0" fontId="13" fillId="0" borderId="26" xfId="2" applyFont="1" applyFill="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10"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4" fillId="5" borderId="29" xfId="0" applyFont="1" applyFill="1" applyBorder="1" applyAlignment="1" applyProtection="1">
      <alignment horizontal="left" vertical="center" wrapText="1"/>
      <protection locked="0"/>
    </xf>
    <xf numFmtId="0" fontId="4"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4" fillId="5" borderId="29" xfId="0" applyFont="1" applyFill="1" applyBorder="1" applyAlignment="1">
      <alignment vertical="center" wrapText="1"/>
    </xf>
    <xf numFmtId="0" fontId="4" fillId="5" borderId="29" xfId="0" applyFont="1" applyFill="1" applyBorder="1" applyAlignment="1">
      <alignment vertical="center"/>
    </xf>
    <xf numFmtId="0" fontId="14" fillId="2" borderId="83" xfId="0" applyFont="1" applyFill="1" applyBorder="1" applyAlignment="1">
      <alignment horizontal="center" vertical="center" wrapText="1"/>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8"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4" fillId="2" borderId="45" xfId="0" applyFont="1" applyFill="1" applyBorder="1" applyAlignment="1">
      <alignment horizontal="center" vertical="center" textRotation="255" wrapText="1"/>
    </xf>
    <xf numFmtId="0" fontId="14"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0" fillId="2" borderId="83" xfId="3" applyFont="1" applyFill="1" applyBorder="1" applyAlignment="1" applyProtection="1">
      <alignment horizontal="center" vertical="center" wrapText="1"/>
    </xf>
    <xf numFmtId="0" fontId="10" fillId="2" borderId="84" xfId="3" applyFont="1" applyFill="1" applyBorder="1" applyAlignment="1" applyProtection="1">
      <alignment horizontal="center" vertical="center" wrapText="1"/>
    </xf>
    <xf numFmtId="0" fontId="10" fillId="2" borderId="85" xfId="3" applyFont="1" applyFill="1" applyBorder="1" applyAlignment="1" applyProtection="1">
      <alignment horizontal="center" vertical="center" wrapText="1"/>
    </xf>
    <xf numFmtId="0" fontId="4" fillId="0" borderId="7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1" xfId="0" applyFont="1" applyBorder="1" applyAlignment="1">
      <alignment horizontal="center" vertical="center" wrapText="1"/>
    </xf>
    <xf numFmtId="0" fontId="18" fillId="2" borderId="4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4" fillId="0" borderId="78" xfId="0" applyFont="1" applyBorder="1" applyAlignment="1" applyProtection="1">
      <alignment horizontal="left" vertical="center" wrapText="1"/>
      <protection locked="0"/>
    </xf>
    <xf numFmtId="0" fontId="4"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4" fillId="5" borderId="63" xfId="0" applyFont="1" applyFill="1" applyBorder="1" applyAlignment="1" applyProtection="1">
      <alignment horizontal="left" vertical="center" wrapText="1"/>
      <protection locked="0"/>
    </xf>
    <xf numFmtId="0" fontId="4" fillId="5" borderId="64"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wrapText="1"/>
      <protection locked="0"/>
    </xf>
    <xf numFmtId="0" fontId="4" fillId="5" borderId="32" xfId="0" applyFont="1" applyFill="1" applyBorder="1" applyAlignment="1" applyProtection="1">
      <alignment horizontal="left" vertical="center" wrapText="1"/>
      <protection locked="0"/>
    </xf>
    <xf numFmtId="0" fontId="4" fillId="5" borderId="65" xfId="0" applyFont="1" applyFill="1" applyBorder="1" applyAlignment="1">
      <alignment vertical="center" wrapText="1"/>
    </xf>
    <xf numFmtId="0" fontId="4" fillId="5" borderId="61" xfId="0" applyFont="1" applyFill="1" applyBorder="1" applyAlignment="1">
      <alignment vertical="center" wrapText="1"/>
    </xf>
    <xf numFmtId="0" fontId="4" fillId="5" borderId="66" xfId="0" applyFont="1" applyFill="1" applyBorder="1" applyAlignment="1">
      <alignment vertical="center" wrapText="1"/>
    </xf>
    <xf numFmtId="0" fontId="4" fillId="5" borderId="20"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14" fillId="2" borderId="46" xfId="0" applyFont="1" applyFill="1" applyBorder="1" applyAlignment="1">
      <alignment horizontal="center" vertical="center" textRotation="255" wrapText="1"/>
    </xf>
    <xf numFmtId="0" fontId="14" fillId="2" borderId="3" xfId="0" applyFont="1" applyFill="1" applyBorder="1" applyAlignment="1">
      <alignment horizontal="center" vertical="center" textRotation="255" wrapText="1"/>
    </xf>
    <xf numFmtId="0" fontId="14" fillId="2" borderId="47" xfId="0" applyFont="1" applyFill="1" applyBorder="1" applyAlignment="1">
      <alignment horizontal="center" vertical="center" textRotation="255" wrapText="1"/>
    </xf>
    <xf numFmtId="0" fontId="14" fillId="2" borderId="48" xfId="0" applyFont="1" applyFill="1" applyBorder="1" applyAlignment="1">
      <alignment horizontal="center" vertical="center" textRotation="255" wrapText="1"/>
    </xf>
    <xf numFmtId="0" fontId="14"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68"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4"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4" fillId="0" borderId="102"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04" xfId="0" applyFont="1" applyFill="1" applyBorder="1" applyAlignment="1">
      <alignment horizontal="center" vertical="center"/>
    </xf>
    <xf numFmtId="181" fontId="4" fillId="0" borderId="11" xfId="0" applyNumberFormat="1"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4" fillId="6" borderId="45" xfId="0" applyFont="1" applyFill="1" applyBorder="1" applyAlignment="1">
      <alignment horizontal="center" vertical="center" textRotation="255" wrapText="1"/>
    </xf>
    <xf numFmtId="0" fontId="4" fillId="6" borderId="46" xfId="0" applyFont="1" applyFill="1" applyBorder="1" applyAlignment="1">
      <alignment horizontal="center" vertical="center" textRotation="255" wrapText="1"/>
    </xf>
    <xf numFmtId="0" fontId="4" fillId="6" borderId="3" xfId="0" applyFont="1" applyFill="1" applyBorder="1" applyAlignment="1">
      <alignment horizontal="center" vertical="center" textRotation="255" wrapText="1"/>
    </xf>
    <xf numFmtId="0" fontId="4" fillId="6" borderId="47" xfId="0" applyFont="1" applyFill="1" applyBorder="1" applyAlignment="1">
      <alignment horizontal="center" vertical="center" textRotation="255" wrapText="1"/>
    </xf>
    <xf numFmtId="0" fontId="4" fillId="6" borderId="48" xfId="0" applyFont="1" applyFill="1" applyBorder="1" applyAlignment="1">
      <alignment horizontal="center" vertical="center" textRotation="255" wrapText="1"/>
    </xf>
    <xf numFmtId="0" fontId="4" fillId="6" borderId="49" xfId="0" applyFont="1" applyFill="1" applyBorder="1" applyAlignment="1">
      <alignment horizontal="center" vertical="center" textRotation="255" wrapText="1"/>
    </xf>
    <xf numFmtId="0" fontId="4" fillId="0" borderId="53" xfId="0" applyFont="1" applyFill="1" applyBorder="1" applyAlignment="1">
      <alignment horizontal="center" vertical="center"/>
    </xf>
    <xf numFmtId="0" fontId="4" fillId="0" borderId="55" xfId="0" applyFont="1" applyBorder="1" applyAlignment="1">
      <alignment horizontal="center" vertical="center"/>
    </xf>
    <xf numFmtId="0" fontId="4" fillId="5" borderId="118" xfId="0" applyFont="1" applyFill="1" applyBorder="1" applyAlignment="1" applyProtection="1">
      <alignment horizontal="left" vertical="center" wrapText="1"/>
      <protection locked="0"/>
    </xf>
    <xf numFmtId="0" fontId="4" fillId="5" borderId="16" xfId="0" applyFont="1" applyFill="1" applyBorder="1" applyAlignment="1" applyProtection="1">
      <alignment horizontal="left" vertical="center" wrapText="1"/>
      <protection locked="0"/>
    </xf>
    <xf numFmtId="0" fontId="4" fillId="5" borderId="113" xfId="0" applyFont="1" applyFill="1" applyBorder="1" applyAlignment="1" applyProtection="1">
      <alignment horizontal="center" vertical="center"/>
      <protection locked="0"/>
    </xf>
    <xf numFmtId="0" fontId="4"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4" fillId="5" borderId="73" xfId="0" applyFont="1" applyFill="1" applyBorder="1" applyAlignment="1">
      <alignment horizontal="left" vertical="center"/>
    </xf>
    <xf numFmtId="0" fontId="4" fillId="5" borderId="97" xfId="0" applyFont="1" applyFill="1" applyBorder="1" applyAlignment="1">
      <alignment horizontal="left" vertical="center"/>
    </xf>
    <xf numFmtId="0" fontId="4" fillId="5" borderId="97" xfId="0" applyFont="1" applyFill="1" applyBorder="1" applyAlignment="1" applyProtection="1">
      <alignment horizontal="center" vertical="center"/>
      <protection locked="0"/>
    </xf>
    <xf numFmtId="0" fontId="21" fillId="5" borderId="74" xfId="0" applyFont="1" applyFill="1" applyBorder="1" applyAlignment="1" applyProtection="1">
      <alignment horizontal="left" vertical="center" wrapText="1"/>
      <protection locked="0"/>
    </xf>
    <xf numFmtId="0" fontId="21" fillId="5" borderId="1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0" fontId="21" fillId="5" borderId="81" xfId="0" applyFont="1" applyFill="1" applyBorder="1" applyAlignment="1" applyProtection="1">
      <alignment horizontal="left" vertical="center" wrapText="1"/>
      <protection locked="0"/>
    </xf>
    <xf numFmtId="0" fontId="21" fillId="5" borderId="21" xfId="0" applyFont="1" applyFill="1" applyBorder="1" applyAlignment="1" applyProtection="1">
      <alignment horizontal="left" vertical="center" wrapText="1"/>
      <protection locked="0"/>
    </xf>
    <xf numFmtId="0" fontId="21"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7" fillId="5" borderId="15" xfId="0" applyFont="1" applyFill="1" applyBorder="1" applyAlignment="1" applyProtection="1">
      <alignment horizontal="left" vertical="center"/>
      <protection locked="0"/>
    </xf>
    <xf numFmtId="0" fontId="17" fillId="5" borderId="100" xfId="0" applyFont="1" applyFill="1" applyBorder="1" applyAlignment="1" applyProtection="1">
      <alignment horizontal="left" vertical="center"/>
      <protection locked="0"/>
    </xf>
    <xf numFmtId="0" fontId="17" fillId="5" borderId="21" xfId="0" applyFont="1" applyFill="1" applyBorder="1" applyAlignment="1" applyProtection="1">
      <alignment horizontal="left" vertical="center"/>
      <protection locked="0"/>
    </xf>
    <xf numFmtId="0" fontId="17" fillId="5" borderId="117" xfId="0" applyFont="1" applyFill="1" applyBorder="1" applyAlignment="1" applyProtection="1">
      <alignment horizontal="left" vertical="center"/>
      <protection locked="0"/>
    </xf>
    <xf numFmtId="0" fontId="21" fillId="5" borderId="7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0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4" fillId="0" borderId="119" xfId="0" applyNumberFormat="1" applyFont="1" applyFill="1" applyBorder="1" applyAlignment="1">
      <alignment horizontal="right" vertical="center"/>
    </xf>
    <xf numFmtId="177" fontId="4"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4" fillId="2" borderId="125"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126" xfId="0" applyFont="1" applyFill="1" applyBorder="1" applyAlignment="1">
      <alignment horizontal="center" vertical="center"/>
    </xf>
    <xf numFmtId="0" fontId="4" fillId="0" borderId="11" xfId="0" applyFont="1" applyBorder="1" applyAlignment="1" applyProtection="1">
      <alignment horizontal="center"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4" fillId="6" borderId="36"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548">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99454</xdr:colOff>
      <xdr:row>139</xdr:row>
      <xdr:rowOff>212911</xdr:rowOff>
    </xdr:from>
    <xdr:to>
      <xdr:col>42</xdr:col>
      <xdr:colOff>166687</xdr:colOff>
      <xdr:row>172</xdr:row>
      <xdr:rowOff>649725</xdr:rowOff>
    </xdr:to>
    <xdr:grpSp>
      <xdr:nvGrpSpPr>
        <xdr:cNvPr id="6" name="グループ化 5"/>
        <xdr:cNvGrpSpPr/>
      </xdr:nvGrpSpPr>
      <xdr:grpSpPr>
        <a:xfrm>
          <a:off x="2537854" y="32458211"/>
          <a:ext cx="6163233" cy="12489114"/>
          <a:chOff x="2745442" y="31779882"/>
          <a:chExt cx="5066667" cy="10090905"/>
        </a:xfrm>
      </xdr:grpSpPr>
      <xdr:pic>
        <xdr:nvPicPr>
          <xdr:cNvPr id="4" name="図 3"/>
          <xdr:cNvPicPr>
            <a:picLocks noChangeAspect="1"/>
          </xdr:cNvPicPr>
        </xdr:nvPicPr>
        <xdr:blipFill>
          <a:blip xmlns:r="http://schemas.openxmlformats.org/officeDocument/2006/relationships" r:embed="rId1"/>
          <a:stretch>
            <a:fillRect/>
          </a:stretch>
        </xdr:blipFill>
        <xdr:spPr>
          <a:xfrm>
            <a:off x="2745442" y="31779882"/>
            <a:ext cx="5066667" cy="5685714"/>
          </a:xfrm>
          <a:prstGeom prst="rect">
            <a:avLst/>
          </a:prstGeom>
        </xdr:spPr>
      </xdr:pic>
      <xdr:pic>
        <xdr:nvPicPr>
          <xdr:cNvPr id="5" name="図 4"/>
          <xdr:cNvPicPr>
            <a:picLocks noChangeAspect="1"/>
          </xdr:cNvPicPr>
        </xdr:nvPicPr>
        <xdr:blipFill>
          <a:blip xmlns:r="http://schemas.openxmlformats.org/officeDocument/2006/relationships" r:embed="rId2"/>
          <a:stretch>
            <a:fillRect/>
          </a:stretch>
        </xdr:blipFill>
        <xdr:spPr>
          <a:xfrm>
            <a:off x="2756648" y="37461263"/>
            <a:ext cx="5038095" cy="4409524"/>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BF132" sqref="BF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7" t="s">
        <v>0</v>
      </c>
      <c r="AK2" s="507"/>
      <c r="AL2" s="507"/>
      <c r="AM2" s="507"/>
      <c r="AN2" s="507"/>
      <c r="AO2" s="507"/>
      <c r="AP2" s="507"/>
      <c r="AQ2" s="98" t="s">
        <v>369</v>
      </c>
      <c r="AR2" s="98"/>
      <c r="AS2" s="59" t="str">
        <f>IF(OR(AQ2="　", AQ2=""), "", "-")</f>
        <v/>
      </c>
      <c r="AT2" s="99">
        <v>394</v>
      </c>
      <c r="AU2" s="99"/>
      <c r="AV2" s="60" t="str">
        <f>IF(AW2="", "", "-")</f>
        <v/>
      </c>
      <c r="AW2" s="103"/>
      <c r="AX2" s="103"/>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370</v>
      </c>
      <c r="AK3" s="303"/>
      <c r="AL3" s="303"/>
      <c r="AM3" s="303"/>
      <c r="AN3" s="303"/>
      <c r="AO3" s="303"/>
      <c r="AP3" s="303"/>
      <c r="AQ3" s="303"/>
      <c r="AR3" s="303"/>
      <c r="AS3" s="303"/>
      <c r="AT3" s="303"/>
      <c r="AU3" s="303"/>
      <c r="AV3" s="303"/>
      <c r="AW3" s="303"/>
      <c r="AX3" s="36" t="s">
        <v>91</v>
      </c>
    </row>
    <row r="4" spans="1:50" ht="24.75" customHeight="1" x14ac:dyDescent="0.15">
      <c r="A4" s="535" t="s">
        <v>30</v>
      </c>
      <c r="B4" s="536"/>
      <c r="C4" s="536"/>
      <c r="D4" s="536"/>
      <c r="E4" s="536"/>
      <c r="F4" s="536"/>
      <c r="G4" s="509" t="s">
        <v>377</v>
      </c>
      <c r="H4" s="510"/>
      <c r="I4" s="510"/>
      <c r="J4" s="510"/>
      <c r="K4" s="510"/>
      <c r="L4" s="510"/>
      <c r="M4" s="510"/>
      <c r="N4" s="510"/>
      <c r="O4" s="510"/>
      <c r="P4" s="510"/>
      <c r="Q4" s="510"/>
      <c r="R4" s="510"/>
      <c r="S4" s="510"/>
      <c r="T4" s="510"/>
      <c r="U4" s="510"/>
      <c r="V4" s="510"/>
      <c r="W4" s="510"/>
      <c r="X4" s="510"/>
      <c r="Y4" s="511" t="s">
        <v>1</v>
      </c>
      <c r="Z4" s="512"/>
      <c r="AA4" s="512"/>
      <c r="AB4" s="512"/>
      <c r="AC4" s="512"/>
      <c r="AD4" s="513"/>
      <c r="AE4" s="514" t="s">
        <v>371</v>
      </c>
      <c r="AF4" s="515"/>
      <c r="AG4" s="515"/>
      <c r="AH4" s="515"/>
      <c r="AI4" s="515"/>
      <c r="AJ4" s="515"/>
      <c r="AK4" s="515"/>
      <c r="AL4" s="515"/>
      <c r="AM4" s="515"/>
      <c r="AN4" s="515"/>
      <c r="AO4" s="515"/>
      <c r="AP4" s="516"/>
      <c r="AQ4" s="517" t="s">
        <v>2</v>
      </c>
      <c r="AR4" s="512"/>
      <c r="AS4" s="512"/>
      <c r="AT4" s="512"/>
      <c r="AU4" s="512"/>
      <c r="AV4" s="512"/>
      <c r="AW4" s="512"/>
      <c r="AX4" s="518"/>
    </row>
    <row r="5" spans="1:50" ht="30" customHeight="1" x14ac:dyDescent="0.15">
      <c r="A5" s="519" t="s">
        <v>93</v>
      </c>
      <c r="B5" s="520"/>
      <c r="C5" s="520"/>
      <c r="D5" s="520"/>
      <c r="E5" s="520"/>
      <c r="F5" s="521"/>
      <c r="G5" s="329" t="s">
        <v>96</v>
      </c>
      <c r="H5" s="330"/>
      <c r="I5" s="330"/>
      <c r="J5" s="330"/>
      <c r="K5" s="330"/>
      <c r="L5" s="330"/>
      <c r="M5" s="331" t="s">
        <v>92</v>
      </c>
      <c r="N5" s="332"/>
      <c r="O5" s="332"/>
      <c r="P5" s="332"/>
      <c r="Q5" s="332"/>
      <c r="R5" s="333"/>
      <c r="S5" s="334" t="s">
        <v>157</v>
      </c>
      <c r="T5" s="330"/>
      <c r="U5" s="330"/>
      <c r="V5" s="330"/>
      <c r="W5" s="330"/>
      <c r="X5" s="335"/>
      <c r="Y5" s="526" t="s">
        <v>3</v>
      </c>
      <c r="Z5" s="527"/>
      <c r="AA5" s="527"/>
      <c r="AB5" s="527"/>
      <c r="AC5" s="527"/>
      <c r="AD5" s="528"/>
      <c r="AE5" s="529" t="s">
        <v>372</v>
      </c>
      <c r="AF5" s="530"/>
      <c r="AG5" s="530"/>
      <c r="AH5" s="530"/>
      <c r="AI5" s="530"/>
      <c r="AJ5" s="530"/>
      <c r="AK5" s="530"/>
      <c r="AL5" s="530"/>
      <c r="AM5" s="530"/>
      <c r="AN5" s="530"/>
      <c r="AO5" s="530"/>
      <c r="AP5" s="531"/>
      <c r="AQ5" s="532" t="s">
        <v>373</v>
      </c>
      <c r="AR5" s="533"/>
      <c r="AS5" s="533"/>
      <c r="AT5" s="533"/>
      <c r="AU5" s="533"/>
      <c r="AV5" s="533"/>
      <c r="AW5" s="533"/>
      <c r="AX5" s="534"/>
    </row>
    <row r="6" spans="1:50" ht="66" customHeight="1" x14ac:dyDescent="0.15">
      <c r="A6" s="537" t="s">
        <v>4</v>
      </c>
      <c r="B6" s="538"/>
      <c r="C6" s="538"/>
      <c r="D6" s="538"/>
      <c r="E6" s="538"/>
      <c r="F6" s="538"/>
      <c r="G6" s="539" t="str">
        <f>入力規則等!F39</f>
        <v>一般会計</v>
      </c>
      <c r="H6" s="540"/>
      <c r="I6" s="540"/>
      <c r="J6" s="540"/>
      <c r="K6" s="540"/>
      <c r="L6" s="540"/>
      <c r="M6" s="540"/>
      <c r="N6" s="540"/>
      <c r="O6" s="540"/>
      <c r="P6" s="540"/>
      <c r="Q6" s="540"/>
      <c r="R6" s="540"/>
      <c r="S6" s="540"/>
      <c r="T6" s="540"/>
      <c r="U6" s="540"/>
      <c r="V6" s="540"/>
      <c r="W6" s="540"/>
      <c r="X6" s="540"/>
      <c r="Y6" s="541" t="s">
        <v>56</v>
      </c>
      <c r="Z6" s="542"/>
      <c r="AA6" s="542"/>
      <c r="AB6" s="542"/>
      <c r="AC6" s="542"/>
      <c r="AD6" s="543"/>
      <c r="AE6" s="544" t="s">
        <v>521</v>
      </c>
      <c r="AF6" s="544"/>
      <c r="AG6" s="544"/>
      <c r="AH6" s="544"/>
      <c r="AI6" s="544"/>
      <c r="AJ6" s="544"/>
      <c r="AK6" s="544"/>
      <c r="AL6" s="544"/>
      <c r="AM6" s="544"/>
      <c r="AN6" s="544"/>
      <c r="AO6" s="544"/>
      <c r="AP6" s="544"/>
      <c r="AQ6" s="118"/>
      <c r="AR6" s="118"/>
      <c r="AS6" s="118"/>
      <c r="AT6" s="118"/>
      <c r="AU6" s="118"/>
      <c r="AV6" s="118"/>
      <c r="AW6" s="118"/>
      <c r="AX6" s="545"/>
    </row>
    <row r="7" spans="1:50" ht="93.75" customHeight="1" x14ac:dyDescent="0.15">
      <c r="A7" s="466" t="s">
        <v>25</v>
      </c>
      <c r="B7" s="467"/>
      <c r="C7" s="467"/>
      <c r="D7" s="467"/>
      <c r="E7" s="467"/>
      <c r="F7" s="467"/>
      <c r="G7" s="468" t="s">
        <v>378</v>
      </c>
      <c r="H7" s="469"/>
      <c r="I7" s="469"/>
      <c r="J7" s="469"/>
      <c r="K7" s="469"/>
      <c r="L7" s="469"/>
      <c r="M7" s="469"/>
      <c r="N7" s="469"/>
      <c r="O7" s="469"/>
      <c r="P7" s="469"/>
      <c r="Q7" s="469"/>
      <c r="R7" s="469"/>
      <c r="S7" s="469"/>
      <c r="T7" s="469"/>
      <c r="U7" s="469"/>
      <c r="V7" s="423"/>
      <c r="W7" s="423"/>
      <c r="X7" s="423"/>
      <c r="Y7" s="470" t="s">
        <v>5</v>
      </c>
      <c r="Z7" s="402"/>
      <c r="AA7" s="402"/>
      <c r="AB7" s="402"/>
      <c r="AC7" s="402"/>
      <c r="AD7" s="404"/>
      <c r="AE7" s="471" t="s">
        <v>379</v>
      </c>
      <c r="AF7" s="472"/>
      <c r="AG7" s="472"/>
      <c r="AH7" s="472"/>
      <c r="AI7" s="472"/>
      <c r="AJ7" s="472"/>
      <c r="AK7" s="472"/>
      <c r="AL7" s="472"/>
      <c r="AM7" s="472"/>
      <c r="AN7" s="472"/>
      <c r="AO7" s="472"/>
      <c r="AP7" s="472"/>
      <c r="AQ7" s="472"/>
      <c r="AR7" s="472"/>
      <c r="AS7" s="472"/>
      <c r="AT7" s="472"/>
      <c r="AU7" s="472"/>
      <c r="AV7" s="472"/>
      <c r="AW7" s="472"/>
      <c r="AX7" s="473"/>
    </row>
    <row r="8" spans="1:50" ht="52.5" customHeight="1" x14ac:dyDescent="0.15">
      <c r="A8" s="359" t="s">
        <v>308</v>
      </c>
      <c r="B8" s="360"/>
      <c r="C8" s="360"/>
      <c r="D8" s="360"/>
      <c r="E8" s="360"/>
      <c r="F8" s="361"/>
      <c r="G8" s="356" t="str">
        <f>入力規則等!A26</f>
        <v>宇宙開発利用、海洋政策、国土強靭化、地球温暖化対策、ＩＴ戦略</v>
      </c>
      <c r="H8" s="357"/>
      <c r="I8" s="357"/>
      <c r="J8" s="357"/>
      <c r="K8" s="357"/>
      <c r="L8" s="357"/>
      <c r="M8" s="357"/>
      <c r="N8" s="357"/>
      <c r="O8" s="357"/>
      <c r="P8" s="357"/>
      <c r="Q8" s="357"/>
      <c r="R8" s="357"/>
      <c r="S8" s="357"/>
      <c r="T8" s="357"/>
      <c r="U8" s="357"/>
      <c r="V8" s="357"/>
      <c r="W8" s="357"/>
      <c r="X8" s="358"/>
      <c r="Y8" s="546" t="s">
        <v>79</v>
      </c>
      <c r="Z8" s="546"/>
      <c r="AA8" s="546"/>
      <c r="AB8" s="546"/>
      <c r="AC8" s="546"/>
      <c r="AD8" s="546"/>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53.25" customHeight="1" x14ac:dyDescent="0.15">
      <c r="A9" s="474" t="s">
        <v>26</v>
      </c>
      <c r="B9" s="475"/>
      <c r="C9" s="475"/>
      <c r="D9" s="475"/>
      <c r="E9" s="475"/>
      <c r="F9" s="475"/>
      <c r="G9" s="503" t="s">
        <v>536</v>
      </c>
      <c r="H9" s="504"/>
      <c r="I9" s="504"/>
      <c r="J9" s="504"/>
      <c r="K9" s="504"/>
      <c r="L9" s="504"/>
      <c r="M9" s="504"/>
      <c r="N9" s="504"/>
      <c r="O9" s="504"/>
      <c r="P9" s="504"/>
      <c r="Q9" s="504"/>
      <c r="R9" s="504"/>
      <c r="S9" s="504"/>
      <c r="T9" s="504"/>
      <c r="U9" s="504"/>
      <c r="V9" s="504"/>
      <c r="W9" s="504"/>
      <c r="X9" s="504"/>
      <c r="Y9" s="505"/>
      <c r="Z9" s="505"/>
      <c r="AA9" s="505"/>
      <c r="AB9" s="505"/>
      <c r="AC9" s="505"/>
      <c r="AD9" s="505"/>
      <c r="AE9" s="504"/>
      <c r="AF9" s="504"/>
      <c r="AG9" s="504"/>
      <c r="AH9" s="504"/>
      <c r="AI9" s="504"/>
      <c r="AJ9" s="504"/>
      <c r="AK9" s="504"/>
      <c r="AL9" s="504"/>
      <c r="AM9" s="504"/>
      <c r="AN9" s="504"/>
      <c r="AO9" s="504"/>
      <c r="AP9" s="504"/>
      <c r="AQ9" s="504"/>
      <c r="AR9" s="504"/>
      <c r="AS9" s="504"/>
      <c r="AT9" s="504"/>
      <c r="AU9" s="504"/>
      <c r="AV9" s="504"/>
      <c r="AW9" s="504"/>
      <c r="AX9" s="506"/>
    </row>
    <row r="10" spans="1:50" ht="70.5" customHeight="1" x14ac:dyDescent="0.15">
      <c r="A10" s="474" t="s">
        <v>36</v>
      </c>
      <c r="B10" s="475"/>
      <c r="C10" s="475"/>
      <c r="D10" s="475"/>
      <c r="E10" s="475"/>
      <c r="F10" s="475"/>
      <c r="G10" s="503" t="s">
        <v>537</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6"/>
    </row>
    <row r="11" spans="1:50" ht="42" customHeight="1" x14ac:dyDescent="0.15">
      <c r="A11" s="474" t="s">
        <v>6</v>
      </c>
      <c r="B11" s="475"/>
      <c r="C11" s="475"/>
      <c r="D11" s="475"/>
      <c r="E11" s="475"/>
      <c r="F11" s="476"/>
      <c r="G11" s="523" t="str">
        <f>入力規則等!P10</f>
        <v>直接実施、委託・請負</v>
      </c>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5"/>
    </row>
    <row r="12" spans="1:50" ht="21" customHeight="1" x14ac:dyDescent="0.15">
      <c r="A12" s="477" t="s">
        <v>27</v>
      </c>
      <c r="B12" s="478"/>
      <c r="C12" s="478"/>
      <c r="D12" s="478"/>
      <c r="E12" s="478"/>
      <c r="F12" s="479"/>
      <c r="G12" s="486"/>
      <c r="H12" s="487"/>
      <c r="I12" s="487"/>
      <c r="J12" s="487"/>
      <c r="K12" s="487"/>
      <c r="L12" s="487"/>
      <c r="M12" s="487"/>
      <c r="N12" s="487"/>
      <c r="O12" s="487"/>
      <c r="P12" s="170" t="s">
        <v>69</v>
      </c>
      <c r="Q12" s="113"/>
      <c r="R12" s="113"/>
      <c r="S12" s="113"/>
      <c r="T12" s="113"/>
      <c r="U12" s="113"/>
      <c r="V12" s="166"/>
      <c r="W12" s="170" t="s">
        <v>70</v>
      </c>
      <c r="X12" s="113"/>
      <c r="Y12" s="113"/>
      <c r="Z12" s="113"/>
      <c r="AA12" s="113"/>
      <c r="AB12" s="113"/>
      <c r="AC12" s="166"/>
      <c r="AD12" s="170" t="s">
        <v>71</v>
      </c>
      <c r="AE12" s="113"/>
      <c r="AF12" s="113"/>
      <c r="AG12" s="113"/>
      <c r="AH12" s="113"/>
      <c r="AI12" s="113"/>
      <c r="AJ12" s="166"/>
      <c r="AK12" s="170" t="s">
        <v>72</v>
      </c>
      <c r="AL12" s="113"/>
      <c r="AM12" s="113"/>
      <c r="AN12" s="113"/>
      <c r="AO12" s="113"/>
      <c r="AP12" s="113"/>
      <c r="AQ12" s="166"/>
      <c r="AR12" s="170" t="s">
        <v>73</v>
      </c>
      <c r="AS12" s="113"/>
      <c r="AT12" s="113"/>
      <c r="AU12" s="113"/>
      <c r="AV12" s="113"/>
      <c r="AW12" s="113"/>
      <c r="AX12" s="490"/>
    </row>
    <row r="13" spans="1:50" ht="21" customHeight="1" x14ac:dyDescent="0.15">
      <c r="A13" s="480"/>
      <c r="B13" s="481"/>
      <c r="C13" s="481"/>
      <c r="D13" s="481"/>
      <c r="E13" s="481"/>
      <c r="F13" s="482"/>
      <c r="G13" s="491" t="s">
        <v>7</v>
      </c>
      <c r="H13" s="492"/>
      <c r="I13" s="497" t="s">
        <v>8</v>
      </c>
      <c r="J13" s="498"/>
      <c r="K13" s="498"/>
      <c r="L13" s="498"/>
      <c r="M13" s="498"/>
      <c r="N13" s="498"/>
      <c r="O13" s="499"/>
      <c r="P13" s="62">
        <v>1108</v>
      </c>
      <c r="Q13" s="63"/>
      <c r="R13" s="63"/>
      <c r="S13" s="63"/>
      <c r="T13" s="63"/>
      <c r="U13" s="63"/>
      <c r="V13" s="64"/>
      <c r="W13" s="62">
        <v>1021</v>
      </c>
      <c r="X13" s="63"/>
      <c r="Y13" s="63"/>
      <c r="Z13" s="63"/>
      <c r="AA13" s="63"/>
      <c r="AB13" s="63"/>
      <c r="AC13" s="64"/>
      <c r="AD13" s="62">
        <v>1028</v>
      </c>
      <c r="AE13" s="63"/>
      <c r="AF13" s="63"/>
      <c r="AG13" s="63"/>
      <c r="AH13" s="63"/>
      <c r="AI13" s="63"/>
      <c r="AJ13" s="64"/>
      <c r="AK13" s="62">
        <v>1006</v>
      </c>
      <c r="AL13" s="63"/>
      <c r="AM13" s="63"/>
      <c r="AN13" s="63"/>
      <c r="AO13" s="63"/>
      <c r="AP13" s="63"/>
      <c r="AQ13" s="64"/>
      <c r="AR13" s="688">
        <v>1106</v>
      </c>
      <c r="AS13" s="689"/>
      <c r="AT13" s="689"/>
      <c r="AU13" s="689"/>
      <c r="AV13" s="689"/>
      <c r="AW13" s="689"/>
      <c r="AX13" s="690"/>
    </row>
    <row r="14" spans="1:50" ht="21" customHeight="1" x14ac:dyDescent="0.15">
      <c r="A14" s="480"/>
      <c r="B14" s="481"/>
      <c r="C14" s="481"/>
      <c r="D14" s="481"/>
      <c r="E14" s="481"/>
      <c r="F14" s="482"/>
      <c r="G14" s="493"/>
      <c r="H14" s="494"/>
      <c r="I14" s="347" t="s">
        <v>9</v>
      </c>
      <c r="J14" s="488"/>
      <c r="K14" s="488"/>
      <c r="L14" s="488"/>
      <c r="M14" s="488"/>
      <c r="N14" s="488"/>
      <c r="O14" s="489"/>
      <c r="P14" s="62">
        <v>-13</v>
      </c>
      <c r="Q14" s="63"/>
      <c r="R14" s="63"/>
      <c r="S14" s="63"/>
      <c r="T14" s="63"/>
      <c r="U14" s="63"/>
      <c r="V14" s="64"/>
      <c r="W14" s="62">
        <v>-4</v>
      </c>
      <c r="X14" s="63"/>
      <c r="Y14" s="63"/>
      <c r="Z14" s="63"/>
      <c r="AA14" s="63"/>
      <c r="AB14" s="63"/>
      <c r="AC14" s="64"/>
      <c r="AD14" s="62">
        <v>150</v>
      </c>
      <c r="AE14" s="63"/>
      <c r="AF14" s="63"/>
      <c r="AG14" s="63"/>
      <c r="AH14" s="63"/>
      <c r="AI14" s="63"/>
      <c r="AJ14" s="64"/>
      <c r="AK14" s="62" t="s">
        <v>558</v>
      </c>
      <c r="AL14" s="63"/>
      <c r="AM14" s="63"/>
      <c r="AN14" s="63"/>
      <c r="AO14" s="63"/>
      <c r="AP14" s="63"/>
      <c r="AQ14" s="64"/>
      <c r="AR14" s="686"/>
      <c r="AS14" s="686"/>
      <c r="AT14" s="686"/>
      <c r="AU14" s="686"/>
      <c r="AV14" s="686"/>
      <c r="AW14" s="686"/>
      <c r="AX14" s="687"/>
    </row>
    <row r="15" spans="1:50" ht="21" customHeight="1" x14ac:dyDescent="0.15">
      <c r="A15" s="480"/>
      <c r="B15" s="481"/>
      <c r="C15" s="481"/>
      <c r="D15" s="481"/>
      <c r="E15" s="481"/>
      <c r="F15" s="482"/>
      <c r="G15" s="493"/>
      <c r="H15" s="494"/>
      <c r="I15" s="347" t="s">
        <v>62</v>
      </c>
      <c r="J15" s="348"/>
      <c r="K15" s="348"/>
      <c r="L15" s="348"/>
      <c r="M15" s="348"/>
      <c r="N15" s="348"/>
      <c r="O15" s="349"/>
      <c r="P15" s="62" t="s">
        <v>558</v>
      </c>
      <c r="Q15" s="63"/>
      <c r="R15" s="63"/>
      <c r="S15" s="63"/>
      <c r="T15" s="63"/>
      <c r="U15" s="63"/>
      <c r="V15" s="64"/>
      <c r="W15" s="62" t="s">
        <v>558</v>
      </c>
      <c r="X15" s="63"/>
      <c r="Y15" s="63"/>
      <c r="Z15" s="63"/>
      <c r="AA15" s="63"/>
      <c r="AB15" s="63"/>
      <c r="AC15" s="64"/>
      <c r="AD15" s="62" t="s">
        <v>558</v>
      </c>
      <c r="AE15" s="63"/>
      <c r="AF15" s="63"/>
      <c r="AG15" s="63"/>
      <c r="AH15" s="63"/>
      <c r="AI15" s="63"/>
      <c r="AJ15" s="64"/>
      <c r="AK15" s="62" t="s">
        <v>558</v>
      </c>
      <c r="AL15" s="63"/>
      <c r="AM15" s="63"/>
      <c r="AN15" s="63"/>
      <c r="AO15" s="63"/>
      <c r="AP15" s="63"/>
      <c r="AQ15" s="64"/>
      <c r="AR15" s="62" t="s">
        <v>561</v>
      </c>
      <c r="AS15" s="63"/>
      <c r="AT15" s="63"/>
      <c r="AU15" s="63"/>
      <c r="AV15" s="63"/>
      <c r="AW15" s="63"/>
      <c r="AX15" s="685"/>
    </row>
    <row r="16" spans="1:50" ht="21" customHeight="1" x14ac:dyDescent="0.15">
      <c r="A16" s="480"/>
      <c r="B16" s="481"/>
      <c r="C16" s="481"/>
      <c r="D16" s="481"/>
      <c r="E16" s="481"/>
      <c r="F16" s="482"/>
      <c r="G16" s="493"/>
      <c r="H16" s="494"/>
      <c r="I16" s="347" t="s">
        <v>63</v>
      </c>
      <c r="J16" s="348"/>
      <c r="K16" s="348"/>
      <c r="L16" s="348"/>
      <c r="M16" s="348"/>
      <c r="N16" s="348"/>
      <c r="O16" s="349"/>
      <c r="P16" s="62" t="s">
        <v>558</v>
      </c>
      <c r="Q16" s="63"/>
      <c r="R16" s="63"/>
      <c r="S16" s="63"/>
      <c r="T16" s="63"/>
      <c r="U16" s="63"/>
      <c r="V16" s="64"/>
      <c r="W16" s="62" t="s">
        <v>558</v>
      </c>
      <c r="X16" s="63"/>
      <c r="Y16" s="63"/>
      <c r="Z16" s="63"/>
      <c r="AA16" s="63"/>
      <c r="AB16" s="63"/>
      <c r="AC16" s="64"/>
      <c r="AD16" s="62">
        <v>-137</v>
      </c>
      <c r="AE16" s="63"/>
      <c r="AF16" s="63"/>
      <c r="AG16" s="63"/>
      <c r="AH16" s="63"/>
      <c r="AI16" s="63"/>
      <c r="AJ16" s="64"/>
      <c r="AK16" s="62" t="s">
        <v>558</v>
      </c>
      <c r="AL16" s="63"/>
      <c r="AM16" s="63"/>
      <c r="AN16" s="63"/>
      <c r="AO16" s="63"/>
      <c r="AP16" s="63"/>
      <c r="AQ16" s="64"/>
      <c r="AR16" s="461"/>
      <c r="AS16" s="462"/>
      <c r="AT16" s="462"/>
      <c r="AU16" s="462"/>
      <c r="AV16" s="462"/>
      <c r="AW16" s="462"/>
      <c r="AX16" s="463"/>
    </row>
    <row r="17" spans="1:50" ht="24.75" customHeight="1" x14ac:dyDescent="0.15">
      <c r="A17" s="480"/>
      <c r="B17" s="481"/>
      <c r="C17" s="481"/>
      <c r="D17" s="481"/>
      <c r="E17" s="481"/>
      <c r="F17" s="482"/>
      <c r="G17" s="493"/>
      <c r="H17" s="494"/>
      <c r="I17" s="347" t="s">
        <v>61</v>
      </c>
      <c r="J17" s="488"/>
      <c r="K17" s="488"/>
      <c r="L17" s="488"/>
      <c r="M17" s="488"/>
      <c r="N17" s="488"/>
      <c r="O17" s="489"/>
      <c r="P17" s="62" t="s">
        <v>558</v>
      </c>
      <c r="Q17" s="63"/>
      <c r="R17" s="63"/>
      <c r="S17" s="63"/>
      <c r="T17" s="63"/>
      <c r="U17" s="63"/>
      <c r="V17" s="64"/>
      <c r="W17" s="62" t="s">
        <v>558</v>
      </c>
      <c r="X17" s="63"/>
      <c r="Y17" s="63"/>
      <c r="Z17" s="63"/>
      <c r="AA17" s="63"/>
      <c r="AB17" s="63"/>
      <c r="AC17" s="64"/>
      <c r="AD17" s="62" t="s">
        <v>558</v>
      </c>
      <c r="AE17" s="63"/>
      <c r="AF17" s="63"/>
      <c r="AG17" s="63"/>
      <c r="AH17" s="63"/>
      <c r="AI17" s="63"/>
      <c r="AJ17" s="64"/>
      <c r="AK17" s="62" t="s">
        <v>558</v>
      </c>
      <c r="AL17" s="63"/>
      <c r="AM17" s="63"/>
      <c r="AN17" s="63"/>
      <c r="AO17" s="63"/>
      <c r="AP17" s="63"/>
      <c r="AQ17" s="64"/>
      <c r="AR17" s="464"/>
      <c r="AS17" s="464"/>
      <c r="AT17" s="464"/>
      <c r="AU17" s="464"/>
      <c r="AV17" s="464"/>
      <c r="AW17" s="464"/>
      <c r="AX17" s="465"/>
    </row>
    <row r="18" spans="1:50" ht="24.75" customHeight="1" x14ac:dyDescent="0.15">
      <c r="A18" s="480"/>
      <c r="B18" s="481"/>
      <c r="C18" s="481"/>
      <c r="D18" s="481"/>
      <c r="E18" s="481"/>
      <c r="F18" s="482"/>
      <c r="G18" s="495"/>
      <c r="H18" s="496"/>
      <c r="I18" s="350" t="s">
        <v>22</v>
      </c>
      <c r="J18" s="351"/>
      <c r="K18" s="351"/>
      <c r="L18" s="351"/>
      <c r="M18" s="351"/>
      <c r="N18" s="351"/>
      <c r="O18" s="352"/>
      <c r="P18" s="319">
        <f>SUM(P13:V17)</f>
        <v>1095</v>
      </c>
      <c r="Q18" s="320"/>
      <c r="R18" s="320"/>
      <c r="S18" s="320"/>
      <c r="T18" s="320"/>
      <c r="U18" s="320"/>
      <c r="V18" s="321"/>
      <c r="W18" s="319">
        <f>SUM(W13:AC17)</f>
        <v>1017</v>
      </c>
      <c r="X18" s="320"/>
      <c r="Y18" s="320"/>
      <c r="Z18" s="320"/>
      <c r="AA18" s="320"/>
      <c r="AB18" s="320"/>
      <c r="AC18" s="321"/>
      <c r="AD18" s="319">
        <f t="shared" ref="AD18" si="0">SUM(AD13:AJ17)</f>
        <v>1041</v>
      </c>
      <c r="AE18" s="320"/>
      <c r="AF18" s="320"/>
      <c r="AG18" s="320"/>
      <c r="AH18" s="320"/>
      <c r="AI18" s="320"/>
      <c r="AJ18" s="321"/>
      <c r="AK18" s="319">
        <f t="shared" ref="AK18" si="1">SUM(AK13:AQ17)</f>
        <v>1006</v>
      </c>
      <c r="AL18" s="320"/>
      <c r="AM18" s="320"/>
      <c r="AN18" s="320"/>
      <c r="AO18" s="320"/>
      <c r="AP18" s="320"/>
      <c r="AQ18" s="321"/>
      <c r="AR18" s="319">
        <f t="shared" ref="AR18" si="2">SUM(AR13:AX17)</f>
        <v>1106</v>
      </c>
      <c r="AS18" s="320"/>
      <c r="AT18" s="320"/>
      <c r="AU18" s="320"/>
      <c r="AV18" s="320"/>
      <c r="AW18" s="320"/>
      <c r="AX18" s="322"/>
    </row>
    <row r="19" spans="1:50" ht="24.75" customHeight="1" x14ac:dyDescent="0.15">
      <c r="A19" s="480"/>
      <c r="B19" s="481"/>
      <c r="C19" s="481"/>
      <c r="D19" s="481"/>
      <c r="E19" s="481"/>
      <c r="F19" s="482"/>
      <c r="G19" s="316" t="s">
        <v>10</v>
      </c>
      <c r="H19" s="317"/>
      <c r="I19" s="317"/>
      <c r="J19" s="317"/>
      <c r="K19" s="317"/>
      <c r="L19" s="317"/>
      <c r="M19" s="317"/>
      <c r="N19" s="317"/>
      <c r="O19" s="317"/>
      <c r="P19" s="62">
        <v>1034</v>
      </c>
      <c r="Q19" s="63"/>
      <c r="R19" s="63"/>
      <c r="S19" s="63"/>
      <c r="T19" s="63"/>
      <c r="U19" s="63"/>
      <c r="V19" s="64"/>
      <c r="W19" s="62">
        <v>997</v>
      </c>
      <c r="X19" s="63"/>
      <c r="Y19" s="63"/>
      <c r="Z19" s="63"/>
      <c r="AA19" s="63"/>
      <c r="AB19" s="63"/>
      <c r="AC19" s="64"/>
      <c r="AD19" s="62">
        <v>1005</v>
      </c>
      <c r="AE19" s="63"/>
      <c r="AF19" s="63"/>
      <c r="AG19" s="63"/>
      <c r="AH19" s="63"/>
      <c r="AI19" s="63"/>
      <c r="AJ19" s="64"/>
      <c r="AK19" s="318"/>
      <c r="AL19" s="318"/>
      <c r="AM19" s="318"/>
      <c r="AN19" s="318"/>
      <c r="AO19" s="318"/>
      <c r="AP19" s="318"/>
      <c r="AQ19" s="318"/>
      <c r="AR19" s="318"/>
      <c r="AS19" s="318"/>
      <c r="AT19" s="318"/>
      <c r="AU19" s="318"/>
      <c r="AV19" s="318"/>
      <c r="AW19" s="318"/>
      <c r="AX19" s="323"/>
    </row>
    <row r="20" spans="1:50" ht="24.75" customHeight="1" x14ac:dyDescent="0.15">
      <c r="A20" s="483"/>
      <c r="B20" s="484"/>
      <c r="C20" s="484"/>
      <c r="D20" s="484"/>
      <c r="E20" s="484"/>
      <c r="F20" s="485"/>
      <c r="G20" s="316" t="s">
        <v>11</v>
      </c>
      <c r="H20" s="317"/>
      <c r="I20" s="317"/>
      <c r="J20" s="317"/>
      <c r="K20" s="317"/>
      <c r="L20" s="317"/>
      <c r="M20" s="317"/>
      <c r="N20" s="317"/>
      <c r="O20" s="317"/>
      <c r="P20" s="324">
        <f>IF(P18=0, "-", P19/P18)</f>
        <v>0.94429223744292234</v>
      </c>
      <c r="Q20" s="324"/>
      <c r="R20" s="324"/>
      <c r="S20" s="324"/>
      <c r="T20" s="324"/>
      <c r="U20" s="324"/>
      <c r="V20" s="324"/>
      <c r="W20" s="324">
        <f>IF(W18=0, "-", W19/W18)</f>
        <v>0.98033431661750248</v>
      </c>
      <c r="X20" s="324"/>
      <c r="Y20" s="324"/>
      <c r="Z20" s="324"/>
      <c r="AA20" s="324"/>
      <c r="AB20" s="324"/>
      <c r="AC20" s="324"/>
      <c r="AD20" s="324">
        <f>IF(AD18=0, "-", AD19/AD18)</f>
        <v>0.96541786743515845</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77"/>
      <c r="AA21" s="78"/>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100"/>
      <c r="I22" s="100"/>
      <c r="J22" s="100"/>
      <c r="K22" s="100"/>
      <c r="L22" s="100"/>
      <c r="M22" s="100"/>
      <c r="N22" s="100"/>
      <c r="O22" s="228"/>
      <c r="P22" s="245"/>
      <c r="Q22" s="100"/>
      <c r="R22" s="100"/>
      <c r="S22" s="100"/>
      <c r="T22" s="100"/>
      <c r="U22" s="100"/>
      <c r="V22" s="100"/>
      <c r="W22" s="100"/>
      <c r="X22" s="228"/>
      <c r="Y22" s="283"/>
      <c r="Z22" s="284"/>
      <c r="AA22" s="285"/>
      <c r="AB22" s="133"/>
      <c r="AC22" s="128"/>
      <c r="AD22" s="129"/>
      <c r="AE22" s="134"/>
      <c r="AF22" s="127"/>
      <c r="AG22" s="127"/>
      <c r="AH22" s="127"/>
      <c r="AI22" s="289"/>
      <c r="AJ22" s="134"/>
      <c r="AK22" s="127"/>
      <c r="AL22" s="127"/>
      <c r="AM22" s="127"/>
      <c r="AN22" s="289"/>
      <c r="AO22" s="134"/>
      <c r="AP22" s="127"/>
      <c r="AQ22" s="127"/>
      <c r="AR22" s="127"/>
      <c r="AS22" s="289"/>
      <c r="AT22" s="58"/>
      <c r="AU22" s="102">
        <v>27</v>
      </c>
      <c r="AV22" s="102"/>
      <c r="AW22" s="100" t="s">
        <v>355</v>
      </c>
      <c r="AX22" s="101"/>
    </row>
    <row r="23" spans="1:50" ht="22.5" customHeight="1" x14ac:dyDescent="0.15">
      <c r="A23" s="220"/>
      <c r="B23" s="218"/>
      <c r="C23" s="218"/>
      <c r="D23" s="218"/>
      <c r="E23" s="218"/>
      <c r="F23" s="219"/>
      <c r="G23" s="325" t="s">
        <v>523</v>
      </c>
      <c r="H23" s="423"/>
      <c r="I23" s="423"/>
      <c r="J23" s="423"/>
      <c r="K23" s="423"/>
      <c r="L23" s="423"/>
      <c r="M23" s="423"/>
      <c r="N23" s="423"/>
      <c r="O23" s="424"/>
      <c r="P23" s="594" t="s">
        <v>522</v>
      </c>
      <c r="Q23" s="258"/>
      <c r="R23" s="258"/>
      <c r="S23" s="258"/>
      <c r="T23" s="258"/>
      <c r="U23" s="258"/>
      <c r="V23" s="258"/>
      <c r="W23" s="258"/>
      <c r="X23" s="595"/>
      <c r="Y23" s="297" t="s">
        <v>14</v>
      </c>
      <c r="Z23" s="298"/>
      <c r="AA23" s="299"/>
      <c r="AB23" s="339" t="s">
        <v>16</v>
      </c>
      <c r="AC23" s="340"/>
      <c r="AD23" s="340"/>
      <c r="AE23" s="694">
        <v>0.47</v>
      </c>
      <c r="AF23" s="694"/>
      <c r="AG23" s="694"/>
      <c r="AH23" s="694"/>
      <c r="AI23" s="694"/>
      <c r="AJ23" s="636">
        <v>0.215</v>
      </c>
      <c r="AK23" s="636"/>
      <c r="AL23" s="636"/>
      <c r="AM23" s="636"/>
      <c r="AN23" s="636"/>
      <c r="AO23" s="84">
        <v>0.371</v>
      </c>
      <c r="AP23" s="85"/>
      <c r="AQ23" s="85"/>
      <c r="AR23" s="85"/>
      <c r="AS23" s="86"/>
      <c r="AT23" s="230"/>
      <c r="AU23" s="230"/>
      <c r="AV23" s="230"/>
      <c r="AW23" s="230"/>
      <c r="AX23" s="231"/>
    </row>
    <row r="24" spans="1:50" ht="22.5" customHeight="1" x14ac:dyDescent="0.15">
      <c r="A24" s="221"/>
      <c r="B24" s="222"/>
      <c r="C24" s="222"/>
      <c r="D24" s="222"/>
      <c r="E24" s="222"/>
      <c r="F24" s="223"/>
      <c r="G24" s="704"/>
      <c r="H24" s="705"/>
      <c r="I24" s="705"/>
      <c r="J24" s="705"/>
      <c r="K24" s="705"/>
      <c r="L24" s="705"/>
      <c r="M24" s="705"/>
      <c r="N24" s="705"/>
      <c r="O24" s="706"/>
      <c r="P24" s="596"/>
      <c r="Q24" s="597"/>
      <c r="R24" s="597"/>
      <c r="S24" s="597"/>
      <c r="T24" s="597"/>
      <c r="U24" s="597"/>
      <c r="V24" s="597"/>
      <c r="W24" s="597"/>
      <c r="X24" s="598"/>
      <c r="Y24" s="170" t="s">
        <v>65</v>
      </c>
      <c r="Z24" s="113"/>
      <c r="AA24" s="166"/>
      <c r="AB24" s="339" t="s">
        <v>16</v>
      </c>
      <c r="AC24" s="340"/>
      <c r="AD24" s="340"/>
      <c r="AE24" s="87">
        <v>0.5</v>
      </c>
      <c r="AF24" s="88"/>
      <c r="AG24" s="88"/>
      <c r="AH24" s="88"/>
      <c r="AI24" s="88"/>
      <c r="AJ24" s="87">
        <v>0.5</v>
      </c>
      <c r="AK24" s="88"/>
      <c r="AL24" s="88"/>
      <c r="AM24" s="88"/>
      <c r="AN24" s="88"/>
      <c r="AO24" s="87">
        <v>0.5</v>
      </c>
      <c r="AP24" s="88"/>
      <c r="AQ24" s="88"/>
      <c r="AR24" s="88"/>
      <c r="AS24" s="88"/>
      <c r="AT24" s="87">
        <v>0.5</v>
      </c>
      <c r="AU24" s="88"/>
      <c r="AV24" s="88"/>
      <c r="AW24" s="88"/>
      <c r="AX24" s="88"/>
    </row>
    <row r="25" spans="1:50" ht="22.5" customHeight="1" x14ac:dyDescent="0.15">
      <c r="A25" s="691"/>
      <c r="B25" s="692"/>
      <c r="C25" s="692"/>
      <c r="D25" s="692"/>
      <c r="E25" s="692"/>
      <c r="F25" s="693"/>
      <c r="G25" s="425"/>
      <c r="H25" s="426"/>
      <c r="I25" s="426"/>
      <c r="J25" s="426"/>
      <c r="K25" s="426"/>
      <c r="L25" s="426"/>
      <c r="M25" s="426"/>
      <c r="N25" s="426"/>
      <c r="O25" s="427"/>
      <c r="P25" s="599"/>
      <c r="Q25" s="600"/>
      <c r="R25" s="600"/>
      <c r="S25" s="600"/>
      <c r="T25" s="600"/>
      <c r="U25" s="600"/>
      <c r="V25" s="600"/>
      <c r="W25" s="600"/>
      <c r="X25" s="601"/>
      <c r="Y25" s="112" t="s">
        <v>15</v>
      </c>
      <c r="Z25" s="113"/>
      <c r="AA25" s="166"/>
      <c r="AB25" s="707" t="s">
        <v>359</v>
      </c>
      <c r="AC25" s="268"/>
      <c r="AD25" s="268"/>
      <c r="AE25" s="340">
        <v>100</v>
      </c>
      <c r="AF25" s="340"/>
      <c r="AG25" s="340"/>
      <c r="AH25" s="340"/>
      <c r="AI25" s="340"/>
      <c r="AJ25" s="340">
        <v>100</v>
      </c>
      <c r="AK25" s="340"/>
      <c r="AL25" s="340"/>
      <c r="AM25" s="340"/>
      <c r="AN25" s="340"/>
      <c r="AO25" s="340">
        <v>100</v>
      </c>
      <c r="AP25" s="340"/>
      <c r="AQ25" s="340"/>
      <c r="AR25" s="340"/>
      <c r="AS25" s="340"/>
      <c r="AT25" s="272"/>
      <c r="AU25" s="273"/>
      <c r="AV25" s="273"/>
      <c r="AW25" s="273"/>
      <c r="AX25" s="274"/>
    </row>
    <row r="26" spans="1:50" ht="18.75" hidden="1"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77"/>
      <c r="AA26" s="78"/>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82" t="s">
        <v>303</v>
      </c>
      <c r="AU26" s="683"/>
      <c r="AV26" s="683"/>
      <c r="AW26" s="683"/>
      <c r="AX26" s="684"/>
    </row>
    <row r="27" spans="1:50" ht="18.75" hidden="1" customHeight="1" x14ac:dyDescent="0.15">
      <c r="A27" s="217"/>
      <c r="B27" s="218"/>
      <c r="C27" s="218"/>
      <c r="D27" s="218"/>
      <c r="E27" s="218"/>
      <c r="F27" s="219"/>
      <c r="G27" s="227"/>
      <c r="H27" s="100"/>
      <c r="I27" s="100"/>
      <c r="J27" s="100"/>
      <c r="K27" s="100"/>
      <c r="L27" s="100"/>
      <c r="M27" s="100"/>
      <c r="N27" s="100"/>
      <c r="O27" s="228"/>
      <c r="P27" s="245"/>
      <c r="Q27" s="100"/>
      <c r="R27" s="100"/>
      <c r="S27" s="100"/>
      <c r="T27" s="100"/>
      <c r="U27" s="100"/>
      <c r="V27" s="100"/>
      <c r="W27" s="100"/>
      <c r="X27" s="228"/>
      <c r="Y27" s="283"/>
      <c r="Z27" s="284"/>
      <c r="AA27" s="285"/>
      <c r="AB27" s="133"/>
      <c r="AC27" s="128"/>
      <c r="AD27" s="129"/>
      <c r="AE27" s="134"/>
      <c r="AF27" s="127"/>
      <c r="AG27" s="127"/>
      <c r="AH27" s="127"/>
      <c r="AI27" s="289"/>
      <c r="AJ27" s="134"/>
      <c r="AK27" s="127"/>
      <c r="AL27" s="127"/>
      <c r="AM27" s="127"/>
      <c r="AN27" s="289"/>
      <c r="AO27" s="134"/>
      <c r="AP27" s="127"/>
      <c r="AQ27" s="127"/>
      <c r="AR27" s="127"/>
      <c r="AS27" s="289"/>
      <c r="AT27" s="58"/>
      <c r="AU27" s="102"/>
      <c r="AV27" s="102"/>
      <c r="AW27" s="100" t="s">
        <v>355</v>
      </c>
      <c r="AX27" s="101"/>
    </row>
    <row r="28" spans="1:50" ht="22.5" hidden="1" customHeight="1" x14ac:dyDescent="0.15">
      <c r="A28" s="220"/>
      <c r="B28" s="218"/>
      <c r="C28" s="218"/>
      <c r="D28" s="218"/>
      <c r="E28" s="218"/>
      <c r="F28" s="219"/>
      <c r="G28" s="325"/>
      <c r="H28" s="292"/>
      <c r="I28" s="292"/>
      <c r="J28" s="292"/>
      <c r="K28" s="292"/>
      <c r="L28" s="292"/>
      <c r="M28" s="292"/>
      <c r="N28" s="292"/>
      <c r="O28" s="293"/>
      <c r="P28" s="258"/>
      <c r="Q28" s="199"/>
      <c r="R28" s="199"/>
      <c r="S28" s="199"/>
      <c r="T28" s="199"/>
      <c r="U28" s="199"/>
      <c r="V28" s="199"/>
      <c r="W28" s="199"/>
      <c r="X28" s="200"/>
      <c r="Y28" s="297" t="s">
        <v>14</v>
      </c>
      <c r="Z28" s="298"/>
      <c r="AA28" s="299"/>
      <c r="AB28" s="300"/>
      <c r="AC28" s="300"/>
      <c r="AD28" s="300"/>
      <c r="AE28" s="84"/>
      <c r="AF28" s="85"/>
      <c r="AG28" s="85"/>
      <c r="AH28" s="85"/>
      <c r="AI28" s="86"/>
      <c r="AJ28" s="84"/>
      <c r="AK28" s="85"/>
      <c r="AL28" s="85"/>
      <c r="AM28" s="85"/>
      <c r="AN28" s="86"/>
      <c r="AO28" s="84"/>
      <c r="AP28" s="85"/>
      <c r="AQ28" s="85"/>
      <c r="AR28" s="85"/>
      <c r="AS28" s="86"/>
      <c r="AT28" s="230"/>
      <c r="AU28" s="230"/>
      <c r="AV28" s="230"/>
      <c r="AW28" s="230"/>
      <c r="AX28" s="231"/>
    </row>
    <row r="29" spans="1:50" ht="22.5" hidden="1"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0" t="s">
        <v>65</v>
      </c>
      <c r="Z29" s="113"/>
      <c r="AA29" s="166"/>
      <c r="AB29" s="290"/>
      <c r="AC29" s="290"/>
      <c r="AD29" s="290"/>
      <c r="AE29" s="84"/>
      <c r="AF29" s="85"/>
      <c r="AG29" s="85"/>
      <c r="AH29" s="85"/>
      <c r="AI29" s="86"/>
      <c r="AJ29" s="84"/>
      <c r="AK29" s="85"/>
      <c r="AL29" s="85"/>
      <c r="AM29" s="85"/>
      <c r="AN29" s="86"/>
      <c r="AO29" s="84"/>
      <c r="AP29" s="85"/>
      <c r="AQ29" s="85"/>
      <c r="AR29" s="85"/>
      <c r="AS29" s="86"/>
      <c r="AT29" s="84"/>
      <c r="AU29" s="85"/>
      <c r="AV29" s="85"/>
      <c r="AW29" s="85"/>
      <c r="AX29" s="148"/>
    </row>
    <row r="30" spans="1:50" ht="22.5" hidden="1" customHeight="1" x14ac:dyDescent="0.15">
      <c r="A30" s="691"/>
      <c r="B30" s="692"/>
      <c r="C30" s="692"/>
      <c r="D30" s="692"/>
      <c r="E30" s="692"/>
      <c r="F30" s="693"/>
      <c r="G30" s="326"/>
      <c r="H30" s="327"/>
      <c r="I30" s="327"/>
      <c r="J30" s="327"/>
      <c r="K30" s="327"/>
      <c r="L30" s="327"/>
      <c r="M30" s="327"/>
      <c r="N30" s="327"/>
      <c r="O30" s="328"/>
      <c r="P30" s="201"/>
      <c r="Q30" s="201"/>
      <c r="R30" s="201"/>
      <c r="S30" s="201"/>
      <c r="T30" s="201"/>
      <c r="U30" s="201"/>
      <c r="V30" s="201"/>
      <c r="W30" s="201"/>
      <c r="X30" s="202"/>
      <c r="Y30" s="112" t="s">
        <v>15</v>
      </c>
      <c r="Z30" s="113"/>
      <c r="AA30" s="166"/>
      <c r="AB30" s="268" t="s">
        <v>16</v>
      </c>
      <c r="AC30" s="268"/>
      <c r="AD30" s="268"/>
      <c r="AE30" s="84"/>
      <c r="AF30" s="85"/>
      <c r="AG30" s="85"/>
      <c r="AH30" s="85"/>
      <c r="AI30" s="86"/>
      <c r="AJ30" s="84"/>
      <c r="AK30" s="85"/>
      <c r="AL30" s="85"/>
      <c r="AM30" s="85"/>
      <c r="AN30" s="86"/>
      <c r="AO30" s="84"/>
      <c r="AP30" s="85"/>
      <c r="AQ30" s="85"/>
      <c r="AR30" s="85"/>
      <c r="AS30" s="86"/>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77"/>
      <c r="AA31" s="78"/>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100"/>
      <c r="I32" s="100"/>
      <c r="J32" s="100"/>
      <c r="K32" s="100"/>
      <c r="L32" s="100"/>
      <c r="M32" s="100"/>
      <c r="N32" s="100"/>
      <c r="O32" s="228"/>
      <c r="P32" s="245"/>
      <c r="Q32" s="100"/>
      <c r="R32" s="100"/>
      <c r="S32" s="100"/>
      <c r="T32" s="100"/>
      <c r="U32" s="100"/>
      <c r="V32" s="100"/>
      <c r="W32" s="100"/>
      <c r="X32" s="228"/>
      <c r="Y32" s="283"/>
      <c r="Z32" s="284"/>
      <c r="AA32" s="285"/>
      <c r="AB32" s="133"/>
      <c r="AC32" s="128"/>
      <c r="AD32" s="129"/>
      <c r="AE32" s="134"/>
      <c r="AF32" s="127"/>
      <c r="AG32" s="127"/>
      <c r="AH32" s="127"/>
      <c r="AI32" s="289"/>
      <c r="AJ32" s="134"/>
      <c r="AK32" s="127"/>
      <c r="AL32" s="127"/>
      <c r="AM32" s="127"/>
      <c r="AN32" s="289"/>
      <c r="AO32" s="134"/>
      <c r="AP32" s="127"/>
      <c r="AQ32" s="127"/>
      <c r="AR32" s="127"/>
      <c r="AS32" s="289"/>
      <c r="AT32" s="58"/>
      <c r="AU32" s="102"/>
      <c r="AV32" s="102"/>
      <c r="AW32" s="100" t="s">
        <v>355</v>
      </c>
      <c r="AX32" s="101"/>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4"/>
      <c r="AF33" s="85"/>
      <c r="AG33" s="85"/>
      <c r="AH33" s="85"/>
      <c r="AI33" s="86"/>
      <c r="AJ33" s="84"/>
      <c r="AK33" s="85"/>
      <c r="AL33" s="85"/>
      <c r="AM33" s="85"/>
      <c r="AN33" s="86"/>
      <c r="AO33" s="84"/>
      <c r="AP33" s="85"/>
      <c r="AQ33" s="85"/>
      <c r="AR33" s="85"/>
      <c r="AS33" s="86"/>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0" t="s">
        <v>65</v>
      </c>
      <c r="Z34" s="113"/>
      <c r="AA34" s="166"/>
      <c r="AB34" s="290"/>
      <c r="AC34" s="290"/>
      <c r="AD34" s="290"/>
      <c r="AE34" s="84"/>
      <c r="AF34" s="85"/>
      <c r="AG34" s="85"/>
      <c r="AH34" s="85"/>
      <c r="AI34" s="86"/>
      <c r="AJ34" s="84"/>
      <c r="AK34" s="85"/>
      <c r="AL34" s="85"/>
      <c r="AM34" s="85"/>
      <c r="AN34" s="86"/>
      <c r="AO34" s="84"/>
      <c r="AP34" s="85"/>
      <c r="AQ34" s="85"/>
      <c r="AR34" s="85"/>
      <c r="AS34" s="86"/>
      <c r="AT34" s="84"/>
      <c r="AU34" s="85"/>
      <c r="AV34" s="85"/>
      <c r="AW34" s="85"/>
      <c r="AX34" s="148"/>
    </row>
    <row r="35" spans="1:50" ht="22.5" hidden="1" customHeight="1" x14ac:dyDescent="0.15">
      <c r="A35" s="691"/>
      <c r="B35" s="692"/>
      <c r="C35" s="692"/>
      <c r="D35" s="692"/>
      <c r="E35" s="692"/>
      <c r="F35" s="693"/>
      <c r="G35" s="326"/>
      <c r="H35" s="327"/>
      <c r="I35" s="327"/>
      <c r="J35" s="327"/>
      <c r="K35" s="327"/>
      <c r="L35" s="327"/>
      <c r="M35" s="327"/>
      <c r="N35" s="327"/>
      <c r="O35" s="328"/>
      <c r="P35" s="201"/>
      <c r="Q35" s="201"/>
      <c r="R35" s="201"/>
      <c r="S35" s="201"/>
      <c r="T35" s="201"/>
      <c r="U35" s="201"/>
      <c r="V35" s="201"/>
      <c r="W35" s="201"/>
      <c r="X35" s="202"/>
      <c r="Y35" s="112" t="s">
        <v>15</v>
      </c>
      <c r="Z35" s="113"/>
      <c r="AA35" s="166"/>
      <c r="AB35" s="268" t="s">
        <v>16</v>
      </c>
      <c r="AC35" s="268"/>
      <c r="AD35" s="268"/>
      <c r="AE35" s="84"/>
      <c r="AF35" s="85"/>
      <c r="AG35" s="85"/>
      <c r="AH35" s="85"/>
      <c r="AI35" s="86"/>
      <c r="AJ35" s="84"/>
      <c r="AK35" s="85"/>
      <c r="AL35" s="85"/>
      <c r="AM35" s="85"/>
      <c r="AN35" s="86"/>
      <c r="AO35" s="84"/>
      <c r="AP35" s="85"/>
      <c r="AQ35" s="85"/>
      <c r="AR35" s="85"/>
      <c r="AS35" s="86"/>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77"/>
      <c r="AA36" s="78"/>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100"/>
      <c r="I37" s="100"/>
      <c r="J37" s="100"/>
      <c r="K37" s="100"/>
      <c r="L37" s="100"/>
      <c r="M37" s="100"/>
      <c r="N37" s="100"/>
      <c r="O37" s="228"/>
      <c r="P37" s="245"/>
      <c r="Q37" s="100"/>
      <c r="R37" s="100"/>
      <c r="S37" s="100"/>
      <c r="T37" s="100"/>
      <c r="U37" s="100"/>
      <c r="V37" s="100"/>
      <c r="W37" s="100"/>
      <c r="X37" s="228"/>
      <c r="Y37" s="283"/>
      <c r="Z37" s="284"/>
      <c r="AA37" s="285"/>
      <c r="AB37" s="133"/>
      <c r="AC37" s="128"/>
      <c r="AD37" s="129"/>
      <c r="AE37" s="134"/>
      <c r="AF37" s="127"/>
      <c r="AG37" s="127"/>
      <c r="AH37" s="127"/>
      <c r="AI37" s="289"/>
      <c r="AJ37" s="134"/>
      <c r="AK37" s="127"/>
      <c r="AL37" s="127"/>
      <c r="AM37" s="127"/>
      <c r="AN37" s="289"/>
      <c r="AO37" s="134"/>
      <c r="AP37" s="127"/>
      <c r="AQ37" s="127"/>
      <c r="AR37" s="127"/>
      <c r="AS37" s="289"/>
      <c r="AT37" s="58"/>
      <c r="AU37" s="102"/>
      <c r="AV37" s="102"/>
      <c r="AW37" s="100" t="s">
        <v>355</v>
      </c>
      <c r="AX37" s="101"/>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4"/>
      <c r="AF38" s="85"/>
      <c r="AG38" s="85"/>
      <c r="AH38" s="85"/>
      <c r="AI38" s="86"/>
      <c r="AJ38" s="84"/>
      <c r="AK38" s="85"/>
      <c r="AL38" s="85"/>
      <c r="AM38" s="85"/>
      <c r="AN38" s="86"/>
      <c r="AO38" s="84"/>
      <c r="AP38" s="85"/>
      <c r="AQ38" s="85"/>
      <c r="AR38" s="85"/>
      <c r="AS38" s="86"/>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0" t="s">
        <v>65</v>
      </c>
      <c r="Z39" s="113"/>
      <c r="AA39" s="166"/>
      <c r="AB39" s="290"/>
      <c r="AC39" s="290"/>
      <c r="AD39" s="290"/>
      <c r="AE39" s="84"/>
      <c r="AF39" s="85"/>
      <c r="AG39" s="85"/>
      <c r="AH39" s="85"/>
      <c r="AI39" s="86"/>
      <c r="AJ39" s="84"/>
      <c r="AK39" s="85"/>
      <c r="AL39" s="85"/>
      <c r="AM39" s="85"/>
      <c r="AN39" s="86"/>
      <c r="AO39" s="84"/>
      <c r="AP39" s="85"/>
      <c r="AQ39" s="85"/>
      <c r="AR39" s="85"/>
      <c r="AS39" s="86"/>
      <c r="AT39" s="84"/>
      <c r="AU39" s="85"/>
      <c r="AV39" s="85"/>
      <c r="AW39" s="85"/>
      <c r="AX39" s="148"/>
    </row>
    <row r="40" spans="1:50" ht="22.5" hidden="1" customHeight="1" x14ac:dyDescent="0.15">
      <c r="A40" s="691"/>
      <c r="B40" s="692"/>
      <c r="C40" s="692"/>
      <c r="D40" s="692"/>
      <c r="E40" s="692"/>
      <c r="F40" s="693"/>
      <c r="G40" s="326"/>
      <c r="H40" s="327"/>
      <c r="I40" s="327"/>
      <c r="J40" s="327"/>
      <c r="K40" s="327"/>
      <c r="L40" s="327"/>
      <c r="M40" s="327"/>
      <c r="N40" s="327"/>
      <c r="O40" s="328"/>
      <c r="P40" s="201"/>
      <c r="Q40" s="201"/>
      <c r="R40" s="201"/>
      <c r="S40" s="201"/>
      <c r="T40" s="201"/>
      <c r="U40" s="201"/>
      <c r="V40" s="201"/>
      <c r="W40" s="201"/>
      <c r="X40" s="202"/>
      <c r="Y40" s="112" t="s">
        <v>15</v>
      </c>
      <c r="Z40" s="113"/>
      <c r="AA40" s="166"/>
      <c r="AB40" s="268" t="s">
        <v>16</v>
      </c>
      <c r="AC40" s="268"/>
      <c r="AD40" s="268"/>
      <c r="AE40" s="84"/>
      <c r="AF40" s="85"/>
      <c r="AG40" s="85"/>
      <c r="AH40" s="85"/>
      <c r="AI40" s="86"/>
      <c r="AJ40" s="84"/>
      <c r="AK40" s="85"/>
      <c r="AL40" s="85"/>
      <c r="AM40" s="85"/>
      <c r="AN40" s="86"/>
      <c r="AO40" s="84"/>
      <c r="AP40" s="85"/>
      <c r="AQ40" s="85"/>
      <c r="AR40" s="85"/>
      <c r="AS40" s="86"/>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77"/>
      <c r="AA41" s="78"/>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100"/>
      <c r="I42" s="100"/>
      <c r="J42" s="100"/>
      <c r="K42" s="100"/>
      <c r="L42" s="100"/>
      <c r="M42" s="100"/>
      <c r="N42" s="100"/>
      <c r="O42" s="228"/>
      <c r="P42" s="245"/>
      <c r="Q42" s="100"/>
      <c r="R42" s="100"/>
      <c r="S42" s="100"/>
      <c r="T42" s="100"/>
      <c r="U42" s="100"/>
      <c r="V42" s="100"/>
      <c r="W42" s="100"/>
      <c r="X42" s="228"/>
      <c r="Y42" s="283"/>
      <c r="Z42" s="284"/>
      <c r="AA42" s="285"/>
      <c r="AB42" s="133"/>
      <c r="AC42" s="128"/>
      <c r="AD42" s="129"/>
      <c r="AE42" s="134"/>
      <c r="AF42" s="127"/>
      <c r="AG42" s="127"/>
      <c r="AH42" s="127"/>
      <c r="AI42" s="289"/>
      <c r="AJ42" s="134"/>
      <c r="AK42" s="127"/>
      <c r="AL42" s="127"/>
      <c r="AM42" s="127"/>
      <c r="AN42" s="289"/>
      <c r="AO42" s="134"/>
      <c r="AP42" s="127"/>
      <c r="AQ42" s="127"/>
      <c r="AR42" s="127"/>
      <c r="AS42" s="289"/>
      <c r="AT42" s="58"/>
      <c r="AU42" s="102"/>
      <c r="AV42" s="102"/>
      <c r="AW42" s="100" t="s">
        <v>355</v>
      </c>
      <c r="AX42" s="101"/>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4"/>
      <c r="AF43" s="85"/>
      <c r="AG43" s="85"/>
      <c r="AH43" s="85"/>
      <c r="AI43" s="86"/>
      <c r="AJ43" s="84"/>
      <c r="AK43" s="85"/>
      <c r="AL43" s="85"/>
      <c r="AM43" s="85"/>
      <c r="AN43" s="86"/>
      <c r="AO43" s="84"/>
      <c r="AP43" s="85"/>
      <c r="AQ43" s="85"/>
      <c r="AR43" s="85"/>
      <c r="AS43" s="86"/>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0" t="s">
        <v>65</v>
      </c>
      <c r="Z44" s="113"/>
      <c r="AA44" s="166"/>
      <c r="AB44" s="290"/>
      <c r="AC44" s="290"/>
      <c r="AD44" s="290"/>
      <c r="AE44" s="84"/>
      <c r="AF44" s="85"/>
      <c r="AG44" s="85"/>
      <c r="AH44" s="85"/>
      <c r="AI44" s="86"/>
      <c r="AJ44" s="84"/>
      <c r="AK44" s="85"/>
      <c r="AL44" s="85"/>
      <c r="AM44" s="85"/>
      <c r="AN44" s="86"/>
      <c r="AO44" s="84"/>
      <c r="AP44" s="85"/>
      <c r="AQ44" s="85"/>
      <c r="AR44" s="85"/>
      <c r="AS44" s="86"/>
      <c r="AT44" s="84"/>
      <c r="AU44" s="85"/>
      <c r="AV44" s="85"/>
      <c r="AW44" s="85"/>
      <c r="AX44" s="148"/>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4"/>
      <c r="AF45" s="85"/>
      <c r="AG45" s="85"/>
      <c r="AH45" s="85"/>
      <c r="AI45" s="86"/>
      <c r="AJ45" s="84"/>
      <c r="AK45" s="85"/>
      <c r="AL45" s="85"/>
      <c r="AM45" s="85"/>
      <c r="AN45" s="86"/>
      <c r="AO45" s="84"/>
      <c r="AP45" s="85"/>
      <c r="AQ45" s="85"/>
      <c r="AR45" s="85"/>
      <c r="AS45" s="86"/>
      <c r="AT45" s="272"/>
      <c r="AU45" s="273"/>
      <c r="AV45" s="273"/>
      <c r="AW45" s="273"/>
      <c r="AX45" s="274"/>
    </row>
    <row r="46" spans="1:50" ht="22.5" customHeight="1" x14ac:dyDescent="0.15">
      <c r="A46" s="708" t="s">
        <v>322</v>
      </c>
      <c r="B46" s="709"/>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709"/>
      <c r="AM46" s="709"/>
      <c r="AN46" s="709"/>
      <c r="AO46" s="30"/>
      <c r="AP46" s="30"/>
      <c r="AQ46" s="30"/>
      <c r="AR46" s="30"/>
      <c r="AS46" s="30"/>
      <c r="AT46" s="30"/>
      <c r="AU46" s="30"/>
      <c r="AV46" s="30"/>
      <c r="AW46" s="30"/>
      <c r="AX46" s="32"/>
    </row>
    <row r="47" spans="1:50" ht="18.75" hidden="1" customHeight="1" x14ac:dyDescent="0.15">
      <c r="A47" s="238" t="s">
        <v>320</v>
      </c>
      <c r="B47" s="710" t="s">
        <v>317</v>
      </c>
      <c r="C47" s="240"/>
      <c r="D47" s="240"/>
      <c r="E47" s="240"/>
      <c r="F47" s="241"/>
      <c r="G47" s="644" t="s">
        <v>311</v>
      </c>
      <c r="H47" s="644"/>
      <c r="I47" s="644"/>
      <c r="J47" s="644"/>
      <c r="K47" s="644"/>
      <c r="L47" s="644"/>
      <c r="M47" s="644"/>
      <c r="N47" s="644"/>
      <c r="O47" s="644"/>
      <c r="P47" s="644"/>
      <c r="Q47" s="644"/>
      <c r="R47" s="644"/>
      <c r="S47" s="644"/>
      <c r="T47" s="644"/>
      <c r="U47" s="644"/>
      <c r="V47" s="644"/>
      <c r="W47" s="644"/>
      <c r="X47" s="644"/>
      <c r="Y47" s="644"/>
      <c r="Z47" s="644"/>
      <c r="AA47" s="715"/>
      <c r="AB47" s="643" t="s">
        <v>310</v>
      </c>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5"/>
    </row>
    <row r="48" spans="1:50" ht="18.75" hidden="1" customHeight="1" x14ac:dyDescent="0.15">
      <c r="A48" s="238"/>
      <c r="B48" s="710"/>
      <c r="C48" s="240"/>
      <c r="D48" s="240"/>
      <c r="E48" s="240"/>
      <c r="F48" s="241"/>
      <c r="G48" s="100"/>
      <c r="H48" s="100"/>
      <c r="I48" s="100"/>
      <c r="J48" s="100"/>
      <c r="K48" s="100"/>
      <c r="L48" s="100"/>
      <c r="M48" s="100"/>
      <c r="N48" s="100"/>
      <c r="O48" s="100"/>
      <c r="P48" s="100"/>
      <c r="Q48" s="100"/>
      <c r="R48" s="100"/>
      <c r="S48" s="100"/>
      <c r="T48" s="100"/>
      <c r="U48" s="100"/>
      <c r="V48" s="100"/>
      <c r="W48" s="100"/>
      <c r="X48" s="100"/>
      <c r="Y48" s="100"/>
      <c r="Z48" s="100"/>
      <c r="AA48" s="228"/>
      <c r="AB48" s="24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8"/>
      <c r="B49" s="710"/>
      <c r="C49" s="240"/>
      <c r="D49" s="240"/>
      <c r="E49" s="240"/>
      <c r="F49" s="241"/>
      <c r="G49" s="341"/>
      <c r="H49" s="341"/>
      <c r="I49" s="341"/>
      <c r="J49" s="341"/>
      <c r="K49" s="341"/>
      <c r="L49" s="341"/>
      <c r="M49" s="341"/>
      <c r="N49" s="341"/>
      <c r="O49" s="341"/>
      <c r="P49" s="341"/>
      <c r="Q49" s="341"/>
      <c r="R49" s="341"/>
      <c r="S49" s="341"/>
      <c r="T49" s="341"/>
      <c r="U49" s="341"/>
      <c r="V49" s="341"/>
      <c r="W49" s="341"/>
      <c r="X49" s="341"/>
      <c r="Y49" s="341"/>
      <c r="Z49" s="341"/>
      <c r="AA49" s="342"/>
      <c r="AB49" s="637"/>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638"/>
    </row>
    <row r="50" spans="1:50" ht="22.5" hidden="1" customHeight="1" x14ac:dyDescent="0.15">
      <c r="A50" s="238"/>
      <c r="B50" s="710"/>
      <c r="C50" s="240"/>
      <c r="D50" s="240"/>
      <c r="E50" s="240"/>
      <c r="F50" s="241"/>
      <c r="G50" s="343"/>
      <c r="H50" s="343"/>
      <c r="I50" s="343"/>
      <c r="J50" s="343"/>
      <c r="K50" s="343"/>
      <c r="L50" s="343"/>
      <c r="M50" s="343"/>
      <c r="N50" s="343"/>
      <c r="O50" s="343"/>
      <c r="P50" s="343"/>
      <c r="Q50" s="343"/>
      <c r="R50" s="343"/>
      <c r="S50" s="343"/>
      <c r="T50" s="343"/>
      <c r="U50" s="343"/>
      <c r="V50" s="343"/>
      <c r="W50" s="343"/>
      <c r="X50" s="343"/>
      <c r="Y50" s="343"/>
      <c r="Z50" s="343"/>
      <c r="AA50" s="344"/>
      <c r="AB50" s="639"/>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640"/>
    </row>
    <row r="51" spans="1:50" ht="22.5" hidden="1" customHeight="1" x14ac:dyDescent="0.15">
      <c r="A51" s="238"/>
      <c r="B51" s="711"/>
      <c r="C51" s="242"/>
      <c r="D51" s="242"/>
      <c r="E51" s="242"/>
      <c r="F51" s="243"/>
      <c r="G51" s="345"/>
      <c r="H51" s="345"/>
      <c r="I51" s="345"/>
      <c r="J51" s="345"/>
      <c r="K51" s="345"/>
      <c r="L51" s="345"/>
      <c r="M51" s="345"/>
      <c r="N51" s="345"/>
      <c r="O51" s="345"/>
      <c r="P51" s="345"/>
      <c r="Q51" s="345"/>
      <c r="R51" s="345"/>
      <c r="S51" s="345"/>
      <c r="T51" s="345"/>
      <c r="U51" s="345"/>
      <c r="V51" s="345"/>
      <c r="W51" s="345"/>
      <c r="X51" s="345"/>
      <c r="Y51" s="345"/>
      <c r="Z51" s="345"/>
      <c r="AA51" s="346"/>
      <c r="AB51" s="641"/>
      <c r="AC51" s="345"/>
      <c r="AD51" s="345"/>
      <c r="AE51" s="345"/>
      <c r="AF51" s="345"/>
      <c r="AG51" s="345"/>
      <c r="AH51" s="345"/>
      <c r="AI51" s="345"/>
      <c r="AJ51" s="345"/>
      <c r="AK51" s="345"/>
      <c r="AL51" s="345"/>
      <c r="AM51" s="345"/>
      <c r="AN51" s="345"/>
      <c r="AO51" s="345"/>
      <c r="AP51" s="345"/>
      <c r="AQ51" s="345"/>
      <c r="AR51" s="345"/>
      <c r="AS51" s="345"/>
      <c r="AT51" s="345"/>
      <c r="AU51" s="345"/>
      <c r="AV51" s="345"/>
      <c r="AW51" s="345"/>
      <c r="AX51" s="642"/>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100"/>
      <c r="I53" s="100"/>
      <c r="J53" s="100"/>
      <c r="K53" s="100"/>
      <c r="L53" s="100"/>
      <c r="M53" s="100"/>
      <c r="N53" s="100"/>
      <c r="O53" s="228"/>
      <c r="P53" s="245"/>
      <c r="Q53" s="100"/>
      <c r="R53" s="100"/>
      <c r="S53" s="100"/>
      <c r="T53" s="100"/>
      <c r="U53" s="100"/>
      <c r="V53" s="100"/>
      <c r="W53" s="100"/>
      <c r="X53" s="228"/>
      <c r="Y53" s="249"/>
      <c r="Z53" s="250"/>
      <c r="AA53" s="251"/>
      <c r="AB53" s="255"/>
      <c r="AC53" s="256"/>
      <c r="AD53" s="257"/>
      <c r="AE53" s="245"/>
      <c r="AF53" s="100"/>
      <c r="AG53" s="100"/>
      <c r="AH53" s="100"/>
      <c r="AI53" s="228"/>
      <c r="AJ53" s="245"/>
      <c r="AK53" s="100"/>
      <c r="AL53" s="100"/>
      <c r="AM53" s="100"/>
      <c r="AN53" s="228"/>
      <c r="AO53" s="245"/>
      <c r="AP53" s="100"/>
      <c r="AQ53" s="100"/>
      <c r="AR53" s="100"/>
      <c r="AS53" s="228"/>
      <c r="AT53" s="58"/>
      <c r="AU53" s="102"/>
      <c r="AV53" s="102"/>
      <c r="AW53" s="100" t="s">
        <v>355</v>
      </c>
      <c r="AX53" s="101"/>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3"/>
      <c r="AC54" s="229"/>
      <c r="AD54" s="229"/>
      <c r="AE54" s="84"/>
      <c r="AF54" s="85"/>
      <c r="AG54" s="85"/>
      <c r="AH54" s="85"/>
      <c r="AI54" s="86"/>
      <c r="AJ54" s="84"/>
      <c r="AK54" s="85"/>
      <c r="AL54" s="85"/>
      <c r="AM54" s="85"/>
      <c r="AN54" s="86"/>
      <c r="AO54" s="84"/>
      <c r="AP54" s="85"/>
      <c r="AQ54" s="85"/>
      <c r="AR54" s="85"/>
      <c r="AS54" s="86"/>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80"/>
      <c r="AC55" s="235"/>
      <c r="AD55" s="235"/>
      <c r="AE55" s="84"/>
      <c r="AF55" s="85"/>
      <c r="AG55" s="85"/>
      <c r="AH55" s="85"/>
      <c r="AI55" s="86"/>
      <c r="AJ55" s="84"/>
      <c r="AK55" s="85"/>
      <c r="AL55" s="85"/>
      <c r="AM55" s="85"/>
      <c r="AN55" s="86"/>
      <c r="AO55" s="84"/>
      <c r="AP55" s="85"/>
      <c r="AQ55" s="85"/>
      <c r="AR55" s="85"/>
      <c r="AS55" s="86"/>
      <c r="AT55" s="84"/>
      <c r="AU55" s="85"/>
      <c r="AV55" s="85"/>
      <c r="AW55" s="85"/>
      <c r="AX55" s="148"/>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4"/>
      <c r="AF56" s="85"/>
      <c r="AG56" s="85"/>
      <c r="AH56" s="85"/>
      <c r="AI56" s="86"/>
      <c r="AJ56" s="84"/>
      <c r="AK56" s="85"/>
      <c r="AL56" s="85"/>
      <c r="AM56" s="85"/>
      <c r="AN56" s="86"/>
      <c r="AO56" s="84"/>
      <c r="AP56" s="85"/>
      <c r="AQ56" s="85"/>
      <c r="AR56" s="85"/>
      <c r="AS56" s="86"/>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100"/>
      <c r="I58" s="100"/>
      <c r="J58" s="100"/>
      <c r="K58" s="100"/>
      <c r="L58" s="100"/>
      <c r="M58" s="100"/>
      <c r="N58" s="100"/>
      <c r="O58" s="228"/>
      <c r="P58" s="245"/>
      <c r="Q58" s="100"/>
      <c r="R58" s="100"/>
      <c r="S58" s="100"/>
      <c r="T58" s="100"/>
      <c r="U58" s="100"/>
      <c r="V58" s="100"/>
      <c r="W58" s="100"/>
      <c r="X58" s="228"/>
      <c r="Y58" s="249"/>
      <c r="Z58" s="250"/>
      <c r="AA58" s="251"/>
      <c r="AB58" s="255"/>
      <c r="AC58" s="256"/>
      <c r="AD58" s="257"/>
      <c r="AE58" s="245"/>
      <c r="AF58" s="100"/>
      <c r="AG58" s="100"/>
      <c r="AH58" s="100"/>
      <c r="AI58" s="228"/>
      <c r="AJ58" s="245"/>
      <c r="AK58" s="100"/>
      <c r="AL58" s="100"/>
      <c r="AM58" s="100"/>
      <c r="AN58" s="228"/>
      <c r="AO58" s="245"/>
      <c r="AP58" s="100"/>
      <c r="AQ58" s="100"/>
      <c r="AR58" s="100"/>
      <c r="AS58" s="228"/>
      <c r="AT58" s="58"/>
      <c r="AU58" s="102"/>
      <c r="AV58" s="102"/>
      <c r="AW58" s="100" t="s">
        <v>355</v>
      </c>
      <c r="AX58" s="101"/>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4"/>
      <c r="AF59" s="85"/>
      <c r="AG59" s="85"/>
      <c r="AH59" s="85"/>
      <c r="AI59" s="86"/>
      <c r="AJ59" s="84"/>
      <c r="AK59" s="85"/>
      <c r="AL59" s="85"/>
      <c r="AM59" s="85"/>
      <c r="AN59" s="86"/>
      <c r="AO59" s="84"/>
      <c r="AP59" s="85"/>
      <c r="AQ59" s="85"/>
      <c r="AR59" s="85"/>
      <c r="AS59" s="86"/>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4"/>
      <c r="AF60" s="85"/>
      <c r="AG60" s="85"/>
      <c r="AH60" s="85"/>
      <c r="AI60" s="86"/>
      <c r="AJ60" s="84"/>
      <c r="AK60" s="85"/>
      <c r="AL60" s="85"/>
      <c r="AM60" s="85"/>
      <c r="AN60" s="86"/>
      <c r="AO60" s="84"/>
      <c r="AP60" s="85"/>
      <c r="AQ60" s="85"/>
      <c r="AR60" s="85"/>
      <c r="AS60" s="86"/>
      <c r="AT60" s="84"/>
      <c r="AU60" s="85"/>
      <c r="AV60" s="85"/>
      <c r="AW60" s="85"/>
      <c r="AX60" s="148"/>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4"/>
      <c r="AF61" s="85"/>
      <c r="AG61" s="85"/>
      <c r="AH61" s="85"/>
      <c r="AI61" s="86"/>
      <c r="AJ61" s="84"/>
      <c r="AK61" s="85"/>
      <c r="AL61" s="85"/>
      <c r="AM61" s="85"/>
      <c r="AN61" s="86"/>
      <c r="AO61" s="84"/>
      <c r="AP61" s="85"/>
      <c r="AQ61" s="85"/>
      <c r="AR61" s="85"/>
      <c r="AS61" s="86"/>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100"/>
      <c r="I63" s="100"/>
      <c r="J63" s="100"/>
      <c r="K63" s="100"/>
      <c r="L63" s="100"/>
      <c r="M63" s="100"/>
      <c r="N63" s="100"/>
      <c r="O63" s="228"/>
      <c r="P63" s="245"/>
      <c r="Q63" s="100"/>
      <c r="R63" s="100"/>
      <c r="S63" s="100"/>
      <c r="T63" s="100"/>
      <c r="U63" s="100"/>
      <c r="V63" s="100"/>
      <c r="W63" s="100"/>
      <c r="X63" s="228"/>
      <c r="Y63" s="249"/>
      <c r="Z63" s="250"/>
      <c r="AA63" s="251"/>
      <c r="AB63" s="255"/>
      <c r="AC63" s="256"/>
      <c r="AD63" s="257"/>
      <c r="AE63" s="245"/>
      <c r="AF63" s="100"/>
      <c r="AG63" s="100"/>
      <c r="AH63" s="100"/>
      <c r="AI63" s="228"/>
      <c r="AJ63" s="245"/>
      <c r="AK63" s="100"/>
      <c r="AL63" s="100"/>
      <c r="AM63" s="100"/>
      <c r="AN63" s="228"/>
      <c r="AO63" s="245"/>
      <c r="AP63" s="100"/>
      <c r="AQ63" s="100"/>
      <c r="AR63" s="100"/>
      <c r="AS63" s="228"/>
      <c r="AT63" s="58"/>
      <c r="AU63" s="102"/>
      <c r="AV63" s="102"/>
      <c r="AW63" s="100" t="s">
        <v>355</v>
      </c>
      <c r="AX63" s="101"/>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4"/>
      <c r="AF64" s="85"/>
      <c r="AG64" s="85"/>
      <c r="AH64" s="85"/>
      <c r="AI64" s="86"/>
      <c r="AJ64" s="84"/>
      <c r="AK64" s="85"/>
      <c r="AL64" s="85"/>
      <c r="AM64" s="85"/>
      <c r="AN64" s="86"/>
      <c r="AO64" s="84"/>
      <c r="AP64" s="85"/>
      <c r="AQ64" s="85"/>
      <c r="AR64" s="85"/>
      <c r="AS64" s="86"/>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4"/>
      <c r="AF65" s="85"/>
      <c r="AG65" s="85"/>
      <c r="AH65" s="85"/>
      <c r="AI65" s="86"/>
      <c r="AJ65" s="84"/>
      <c r="AK65" s="85"/>
      <c r="AL65" s="85"/>
      <c r="AM65" s="85"/>
      <c r="AN65" s="86"/>
      <c r="AO65" s="84"/>
      <c r="AP65" s="85"/>
      <c r="AQ65" s="85"/>
      <c r="AR65" s="85"/>
      <c r="AS65" s="86"/>
      <c r="AT65" s="84"/>
      <c r="AU65" s="85"/>
      <c r="AV65" s="85"/>
      <c r="AW65" s="85"/>
      <c r="AX65" s="148"/>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4"/>
      <c r="AF66" s="85"/>
      <c r="AG66" s="85"/>
      <c r="AH66" s="85"/>
      <c r="AI66" s="86"/>
      <c r="AJ66" s="84"/>
      <c r="AK66" s="85"/>
      <c r="AL66" s="85"/>
      <c r="AM66" s="85"/>
      <c r="AN66" s="86"/>
      <c r="AO66" s="84"/>
      <c r="AP66" s="85"/>
      <c r="AQ66" s="85"/>
      <c r="AR66" s="85"/>
      <c r="AS66" s="86"/>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77"/>
      <c r="AA67" s="78"/>
      <c r="AB67" s="112" t="s">
        <v>12</v>
      </c>
      <c r="AC67" s="113"/>
      <c r="AD67" s="166"/>
      <c r="AE67" s="681" t="s">
        <v>69</v>
      </c>
      <c r="AF67" s="110"/>
      <c r="AG67" s="110"/>
      <c r="AH67" s="110"/>
      <c r="AI67" s="110"/>
      <c r="AJ67" s="681" t="s">
        <v>70</v>
      </c>
      <c r="AK67" s="110"/>
      <c r="AL67" s="110"/>
      <c r="AM67" s="110"/>
      <c r="AN67" s="110"/>
      <c r="AO67" s="681" t="s">
        <v>71</v>
      </c>
      <c r="AP67" s="110"/>
      <c r="AQ67" s="110"/>
      <c r="AR67" s="110"/>
      <c r="AS67" s="110"/>
      <c r="AT67" s="171" t="s">
        <v>74</v>
      </c>
      <c r="AU67" s="172"/>
      <c r="AV67" s="172"/>
      <c r="AW67" s="172"/>
      <c r="AX67" s="173"/>
    </row>
    <row r="68" spans="1:60" ht="43.5" customHeight="1" x14ac:dyDescent="0.15">
      <c r="A68" s="189"/>
      <c r="B68" s="190"/>
      <c r="C68" s="190"/>
      <c r="D68" s="190"/>
      <c r="E68" s="190"/>
      <c r="F68" s="191"/>
      <c r="G68" s="422" t="s">
        <v>559</v>
      </c>
      <c r="H68" s="423"/>
      <c r="I68" s="423"/>
      <c r="J68" s="423"/>
      <c r="K68" s="423"/>
      <c r="L68" s="423"/>
      <c r="M68" s="423"/>
      <c r="N68" s="423"/>
      <c r="O68" s="423"/>
      <c r="P68" s="423"/>
      <c r="Q68" s="423"/>
      <c r="R68" s="423"/>
      <c r="S68" s="423"/>
      <c r="T68" s="423"/>
      <c r="U68" s="423"/>
      <c r="V68" s="423"/>
      <c r="W68" s="423"/>
      <c r="X68" s="424"/>
      <c r="Y68" s="336" t="s">
        <v>66</v>
      </c>
      <c r="Z68" s="337"/>
      <c r="AA68" s="338"/>
      <c r="AB68" s="206" t="s">
        <v>380</v>
      </c>
      <c r="AC68" s="207"/>
      <c r="AD68" s="208"/>
      <c r="AE68" s="431">
        <v>1240</v>
      </c>
      <c r="AF68" s="432"/>
      <c r="AG68" s="432"/>
      <c r="AH68" s="432"/>
      <c r="AI68" s="433"/>
      <c r="AJ68" s="431">
        <v>1240</v>
      </c>
      <c r="AK68" s="432"/>
      <c r="AL68" s="432"/>
      <c r="AM68" s="432"/>
      <c r="AN68" s="433"/>
      <c r="AO68" s="431">
        <v>1276</v>
      </c>
      <c r="AP68" s="432"/>
      <c r="AQ68" s="432"/>
      <c r="AR68" s="432"/>
      <c r="AS68" s="433"/>
      <c r="AT68" s="209"/>
      <c r="AU68" s="209"/>
      <c r="AV68" s="209"/>
      <c r="AW68" s="209"/>
      <c r="AX68" s="210"/>
      <c r="AY68" s="10"/>
      <c r="AZ68" s="10"/>
      <c r="BA68" s="10"/>
      <c r="BB68" s="10"/>
      <c r="BC68" s="10"/>
    </row>
    <row r="69" spans="1:60" ht="43.5" customHeight="1" x14ac:dyDescent="0.15">
      <c r="A69" s="192"/>
      <c r="B69" s="193"/>
      <c r="C69" s="193"/>
      <c r="D69" s="193"/>
      <c r="E69" s="193"/>
      <c r="F69" s="194"/>
      <c r="G69" s="425"/>
      <c r="H69" s="426"/>
      <c r="I69" s="426"/>
      <c r="J69" s="426"/>
      <c r="K69" s="426"/>
      <c r="L69" s="426"/>
      <c r="M69" s="426"/>
      <c r="N69" s="426"/>
      <c r="O69" s="426"/>
      <c r="P69" s="426"/>
      <c r="Q69" s="426"/>
      <c r="R69" s="426"/>
      <c r="S69" s="426"/>
      <c r="T69" s="426"/>
      <c r="U69" s="426"/>
      <c r="V69" s="426"/>
      <c r="W69" s="426"/>
      <c r="X69" s="427"/>
      <c r="Y69" s="211" t="s">
        <v>67</v>
      </c>
      <c r="Z69" s="150"/>
      <c r="AA69" s="151"/>
      <c r="AB69" s="214" t="s">
        <v>380</v>
      </c>
      <c r="AC69" s="215"/>
      <c r="AD69" s="216"/>
      <c r="AE69" s="374">
        <v>1240</v>
      </c>
      <c r="AF69" s="375"/>
      <c r="AG69" s="375"/>
      <c r="AH69" s="375"/>
      <c r="AI69" s="376"/>
      <c r="AJ69" s="374">
        <v>1240</v>
      </c>
      <c r="AK69" s="375"/>
      <c r="AL69" s="375"/>
      <c r="AM69" s="375"/>
      <c r="AN69" s="376"/>
      <c r="AO69" s="374">
        <v>1276</v>
      </c>
      <c r="AP69" s="375"/>
      <c r="AQ69" s="375"/>
      <c r="AR69" s="375"/>
      <c r="AS69" s="376"/>
      <c r="AT69" s="84">
        <v>1318</v>
      </c>
      <c r="AU69" s="85"/>
      <c r="AV69" s="85"/>
      <c r="AW69" s="85"/>
      <c r="AX69" s="148"/>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77"/>
      <c r="AA70" s="78"/>
      <c r="AB70" s="112" t="s">
        <v>12</v>
      </c>
      <c r="AC70" s="113"/>
      <c r="AD70" s="166"/>
      <c r="AE70" s="170" t="s">
        <v>69</v>
      </c>
      <c r="AF70" s="165"/>
      <c r="AG70" s="165"/>
      <c r="AH70" s="165"/>
      <c r="AI70" s="198"/>
      <c r="AJ70" s="170" t="s">
        <v>70</v>
      </c>
      <c r="AK70" s="165"/>
      <c r="AL70" s="165"/>
      <c r="AM70" s="165"/>
      <c r="AN70" s="198"/>
      <c r="AO70" s="170" t="s">
        <v>71</v>
      </c>
      <c r="AP70" s="165"/>
      <c r="AQ70" s="165"/>
      <c r="AR70" s="165"/>
      <c r="AS70" s="198"/>
      <c r="AT70" s="171" t="s">
        <v>74</v>
      </c>
      <c r="AU70" s="172"/>
      <c r="AV70" s="172"/>
      <c r="AW70" s="172"/>
      <c r="AX70" s="173"/>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4"/>
      <c r="AF71" s="85"/>
      <c r="AG71" s="85"/>
      <c r="AH71" s="85"/>
      <c r="AI71" s="86"/>
      <c r="AJ71" s="84"/>
      <c r="AK71" s="85"/>
      <c r="AL71" s="85"/>
      <c r="AM71" s="85"/>
      <c r="AN71" s="86"/>
      <c r="AO71" s="84"/>
      <c r="AP71" s="85"/>
      <c r="AQ71" s="85"/>
      <c r="AR71" s="85"/>
      <c r="AS71" s="86"/>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4"/>
      <c r="AF72" s="85"/>
      <c r="AG72" s="85"/>
      <c r="AH72" s="85"/>
      <c r="AI72" s="86"/>
      <c r="AJ72" s="84"/>
      <c r="AK72" s="85"/>
      <c r="AL72" s="85"/>
      <c r="AM72" s="85"/>
      <c r="AN72" s="86"/>
      <c r="AO72" s="84"/>
      <c r="AP72" s="85"/>
      <c r="AQ72" s="85"/>
      <c r="AR72" s="85"/>
      <c r="AS72" s="86"/>
      <c r="AT72" s="84"/>
      <c r="AU72" s="85"/>
      <c r="AV72" s="85"/>
      <c r="AW72" s="85"/>
      <c r="AX72" s="148"/>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77"/>
      <c r="AA73" s="78"/>
      <c r="AB73" s="112" t="s">
        <v>12</v>
      </c>
      <c r="AC73" s="113"/>
      <c r="AD73" s="166"/>
      <c r="AE73" s="170" t="s">
        <v>69</v>
      </c>
      <c r="AF73" s="165"/>
      <c r="AG73" s="165"/>
      <c r="AH73" s="165"/>
      <c r="AI73" s="198"/>
      <c r="AJ73" s="170" t="s">
        <v>70</v>
      </c>
      <c r="AK73" s="165"/>
      <c r="AL73" s="165"/>
      <c r="AM73" s="165"/>
      <c r="AN73" s="198"/>
      <c r="AO73" s="170" t="s">
        <v>71</v>
      </c>
      <c r="AP73" s="165"/>
      <c r="AQ73" s="165"/>
      <c r="AR73" s="165"/>
      <c r="AS73" s="198"/>
      <c r="AT73" s="171" t="s">
        <v>74</v>
      </c>
      <c r="AU73" s="172"/>
      <c r="AV73" s="172"/>
      <c r="AW73" s="172"/>
      <c r="AX73" s="173"/>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4"/>
      <c r="AF74" s="85"/>
      <c r="AG74" s="85"/>
      <c r="AH74" s="85"/>
      <c r="AI74" s="86"/>
      <c r="AJ74" s="84"/>
      <c r="AK74" s="85"/>
      <c r="AL74" s="85"/>
      <c r="AM74" s="85"/>
      <c r="AN74" s="86"/>
      <c r="AO74" s="84"/>
      <c r="AP74" s="85"/>
      <c r="AQ74" s="85"/>
      <c r="AR74" s="85"/>
      <c r="AS74" s="86"/>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4"/>
      <c r="AF75" s="85"/>
      <c r="AG75" s="85"/>
      <c r="AH75" s="85"/>
      <c r="AI75" s="86"/>
      <c r="AJ75" s="84"/>
      <c r="AK75" s="85"/>
      <c r="AL75" s="85"/>
      <c r="AM75" s="85"/>
      <c r="AN75" s="86"/>
      <c r="AO75" s="84"/>
      <c r="AP75" s="85"/>
      <c r="AQ75" s="85"/>
      <c r="AR75" s="85"/>
      <c r="AS75" s="86"/>
      <c r="AT75" s="84"/>
      <c r="AU75" s="85"/>
      <c r="AV75" s="85"/>
      <c r="AW75" s="85"/>
      <c r="AX75" s="148"/>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77"/>
      <c r="AA76" s="78"/>
      <c r="AB76" s="112" t="s">
        <v>12</v>
      </c>
      <c r="AC76" s="113"/>
      <c r="AD76" s="166"/>
      <c r="AE76" s="170" t="s">
        <v>69</v>
      </c>
      <c r="AF76" s="165"/>
      <c r="AG76" s="165"/>
      <c r="AH76" s="165"/>
      <c r="AI76" s="198"/>
      <c r="AJ76" s="170" t="s">
        <v>70</v>
      </c>
      <c r="AK76" s="165"/>
      <c r="AL76" s="165"/>
      <c r="AM76" s="165"/>
      <c r="AN76" s="198"/>
      <c r="AO76" s="170" t="s">
        <v>71</v>
      </c>
      <c r="AP76" s="165"/>
      <c r="AQ76" s="165"/>
      <c r="AR76" s="165"/>
      <c r="AS76" s="198"/>
      <c r="AT76" s="171" t="s">
        <v>74</v>
      </c>
      <c r="AU76" s="172"/>
      <c r="AV76" s="172"/>
      <c r="AW76" s="172"/>
      <c r="AX76" s="173"/>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4"/>
      <c r="AF77" s="85"/>
      <c r="AG77" s="85"/>
      <c r="AH77" s="85"/>
      <c r="AI77" s="86"/>
      <c r="AJ77" s="84"/>
      <c r="AK77" s="85"/>
      <c r="AL77" s="85"/>
      <c r="AM77" s="85"/>
      <c r="AN77" s="86"/>
      <c r="AO77" s="84"/>
      <c r="AP77" s="85"/>
      <c r="AQ77" s="85"/>
      <c r="AR77" s="85"/>
      <c r="AS77" s="86"/>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4"/>
      <c r="AF78" s="85"/>
      <c r="AG78" s="85"/>
      <c r="AH78" s="85"/>
      <c r="AI78" s="86"/>
      <c r="AJ78" s="84"/>
      <c r="AK78" s="85"/>
      <c r="AL78" s="85"/>
      <c r="AM78" s="85"/>
      <c r="AN78" s="86"/>
      <c r="AO78" s="84"/>
      <c r="AP78" s="85"/>
      <c r="AQ78" s="85"/>
      <c r="AR78" s="85"/>
      <c r="AS78" s="86"/>
      <c r="AT78" s="84"/>
      <c r="AU78" s="85"/>
      <c r="AV78" s="85"/>
      <c r="AW78" s="85"/>
      <c r="AX78" s="148"/>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77"/>
      <c r="AA79" s="78"/>
      <c r="AB79" s="112" t="s">
        <v>12</v>
      </c>
      <c r="AC79" s="113"/>
      <c r="AD79" s="166"/>
      <c r="AE79" s="170" t="s">
        <v>69</v>
      </c>
      <c r="AF79" s="165"/>
      <c r="AG79" s="165"/>
      <c r="AH79" s="165"/>
      <c r="AI79" s="198"/>
      <c r="AJ79" s="170" t="s">
        <v>70</v>
      </c>
      <c r="AK79" s="165"/>
      <c r="AL79" s="165"/>
      <c r="AM79" s="165"/>
      <c r="AN79" s="198"/>
      <c r="AO79" s="170" t="s">
        <v>71</v>
      </c>
      <c r="AP79" s="165"/>
      <c r="AQ79" s="165"/>
      <c r="AR79" s="165"/>
      <c r="AS79" s="198"/>
      <c r="AT79" s="171" t="s">
        <v>74</v>
      </c>
      <c r="AU79" s="172"/>
      <c r="AV79" s="172"/>
      <c r="AW79" s="172"/>
      <c r="AX79" s="173"/>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4"/>
      <c r="AF80" s="85"/>
      <c r="AG80" s="85"/>
      <c r="AH80" s="85"/>
      <c r="AI80" s="86"/>
      <c r="AJ80" s="84"/>
      <c r="AK80" s="85"/>
      <c r="AL80" s="85"/>
      <c r="AM80" s="85"/>
      <c r="AN80" s="86"/>
      <c r="AO80" s="84"/>
      <c r="AP80" s="85"/>
      <c r="AQ80" s="85"/>
      <c r="AR80" s="85"/>
      <c r="AS80" s="86"/>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4"/>
      <c r="AF81" s="85"/>
      <c r="AG81" s="85"/>
      <c r="AH81" s="85"/>
      <c r="AI81" s="86"/>
      <c r="AJ81" s="84"/>
      <c r="AK81" s="85"/>
      <c r="AL81" s="85"/>
      <c r="AM81" s="85"/>
      <c r="AN81" s="86"/>
      <c r="AO81" s="84"/>
      <c r="AP81" s="85"/>
      <c r="AQ81" s="85"/>
      <c r="AR81" s="85"/>
      <c r="AS81" s="86"/>
      <c r="AT81" s="84"/>
      <c r="AU81" s="85"/>
      <c r="AV81" s="85"/>
      <c r="AW81" s="85"/>
      <c r="AX81" s="148"/>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3"/>
      <c r="I82" s="113"/>
      <c r="J82" s="113"/>
      <c r="K82" s="113"/>
      <c r="L82" s="113"/>
      <c r="M82" s="113"/>
      <c r="N82" s="113"/>
      <c r="O82" s="113"/>
      <c r="P82" s="113"/>
      <c r="Q82" s="113"/>
      <c r="R82" s="113"/>
      <c r="S82" s="113"/>
      <c r="T82" s="113"/>
      <c r="U82" s="113"/>
      <c r="V82" s="113"/>
      <c r="W82" s="113"/>
      <c r="X82" s="166"/>
      <c r="Y82" s="167"/>
      <c r="Z82" s="168"/>
      <c r="AA82" s="169"/>
      <c r="AB82" s="112" t="s">
        <v>12</v>
      </c>
      <c r="AC82" s="113"/>
      <c r="AD82" s="166"/>
      <c r="AE82" s="170" t="s">
        <v>69</v>
      </c>
      <c r="AF82" s="113"/>
      <c r="AG82" s="113"/>
      <c r="AH82" s="113"/>
      <c r="AI82" s="166"/>
      <c r="AJ82" s="170" t="s">
        <v>70</v>
      </c>
      <c r="AK82" s="113"/>
      <c r="AL82" s="113"/>
      <c r="AM82" s="113"/>
      <c r="AN82" s="166"/>
      <c r="AO82" s="170" t="s">
        <v>71</v>
      </c>
      <c r="AP82" s="113"/>
      <c r="AQ82" s="113"/>
      <c r="AR82" s="113"/>
      <c r="AS82" s="166"/>
      <c r="AT82" s="171" t="s">
        <v>75</v>
      </c>
      <c r="AU82" s="172"/>
      <c r="AV82" s="172"/>
      <c r="AW82" s="172"/>
      <c r="AX82" s="173"/>
    </row>
    <row r="83" spans="1:60" ht="22.5" customHeight="1" x14ac:dyDescent="0.15">
      <c r="A83" s="123"/>
      <c r="B83" s="121"/>
      <c r="C83" s="121"/>
      <c r="D83" s="121"/>
      <c r="E83" s="121"/>
      <c r="F83" s="122"/>
      <c r="G83" s="138" t="s">
        <v>524</v>
      </c>
      <c r="H83" s="138"/>
      <c r="I83" s="138"/>
      <c r="J83" s="138"/>
      <c r="K83" s="138"/>
      <c r="L83" s="138"/>
      <c r="M83" s="138"/>
      <c r="N83" s="138"/>
      <c r="O83" s="138"/>
      <c r="P83" s="138"/>
      <c r="Q83" s="138"/>
      <c r="R83" s="138"/>
      <c r="S83" s="138"/>
      <c r="T83" s="138"/>
      <c r="U83" s="138"/>
      <c r="V83" s="138"/>
      <c r="W83" s="138"/>
      <c r="X83" s="138"/>
      <c r="Y83" s="140" t="s">
        <v>17</v>
      </c>
      <c r="Z83" s="141"/>
      <c r="AA83" s="142"/>
      <c r="AB83" s="176" t="s">
        <v>538</v>
      </c>
      <c r="AC83" s="177"/>
      <c r="AD83" s="178"/>
      <c r="AE83" s="179">
        <f>722374/1240</f>
        <v>582.55967741935478</v>
      </c>
      <c r="AF83" s="177"/>
      <c r="AG83" s="177"/>
      <c r="AH83" s="177"/>
      <c r="AI83" s="178"/>
      <c r="AJ83" s="180">
        <f>688328/1240</f>
        <v>555.10322580645163</v>
      </c>
      <c r="AK83" s="181"/>
      <c r="AL83" s="181"/>
      <c r="AM83" s="181"/>
      <c r="AN83" s="182"/>
      <c r="AO83" s="180">
        <f>710809/1276</f>
        <v>557.06034482758616</v>
      </c>
      <c r="AP83" s="181"/>
      <c r="AQ83" s="181"/>
      <c r="AR83" s="181"/>
      <c r="AS83" s="182"/>
      <c r="AT83" s="84">
        <f>713901/1318</f>
        <v>541.65477996965103</v>
      </c>
      <c r="AU83" s="85"/>
      <c r="AV83" s="85"/>
      <c r="AW83" s="85"/>
      <c r="AX83" s="148"/>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9" t="s">
        <v>59</v>
      </c>
      <c r="Z84" s="150"/>
      <c r="AA84" s="151"/>
      <c r="AB84" s="183" t="s">
        <v>381</v>
      </c>
      <c r="AC84" s="177"/>
      <c r="AD84" s="178"/>
      <c r="AE84" s="183" t="s">
        <v>382</v>
      </c>
      <c r="AF84" s="184"/>
      <c r="AG84" s="184"/>
      <c r="AH84" s="184"/>
      <c r="AI84" s="185"/>
      <c r="AJ84" s="183" t="s">
        <v>383</v>
      </c>
      <c r="AK84" s="184"/>
      <c r="AL84" s="184"/>
      <c r="AM84" s="184"/>
      <c r="AN84" s="185"/>
      <c r="AO84" s="183" t="s">
        <v>387</v>
      </c>
      <c r="AP84" s="184"/>
      <c r="AQ84" s="184"/>
      <c r="AR84" s="184"/>
      <c r="AS84" s="185"/>
      <c r="AT84" s="183" t="s">
        <v>528</v>
      </c>
      <c r="AU84" s="184"/>
      <c r="AV84" s="184"/>
      <c r="AW84" s="184"/>
      <c r="AX84" s="185"/>
    </row>
    <row r="85" spans="1:60" ht="32.25" hidden="1" customHeight="1" x14ac:dyDescent="0.15">
      <c r="A85" s="162" t="s">
        <v>17</v>
      </c>
      <c r="B85" s="163"/>
      <c r="C85" s="163"/>
      <c r="D85" s="163"/>
      <c r="E85" s="163"/>
      <c r="F85" s="164"/>
      <c r="G85" s="165" t="s">
        <v>18</v>
      </c>
      <c r="H85" s="113"/>
      <c r="I85" s="113"/>
      <c r="J85" s="113"/>
      <c r="K85" s="113"/>
      <c r="L85" s="113"/>
      <c r="M85" s="113"/>
      <c r="N85" s="113"/>
      <c r="O85" s="113"/>
      <c r="P85" s="113"/>
      <c r="Q85" s="113"/>
      <c r="R85" s="113"/>
      <c r="S85" s="113"/>
      <c r="T85" s="113"/>
      <c r="U85" s="113"/>
      <c r="V85" s="113"/>
      <c r="W85" s="113"/>
      <c r="X85" s="166"/>
      <c r="Y85" s="167"/>
      <c r="Z85" s="168"/>
      <c r="AA85" s="169"/>
      <c r="AB85" s="112" t="s">
        <v>12</v>
      </c>
      <c r="AC85" s="113"/>
      <c r="AD85" s="166"/>
      <c r="AE85" s="170" t="s">
        <v>69</v>
      </c>
      <c r="AF85" s="113"/>
      <c r="AG85" s="113"/>
      <c r="AH85" s="113"/>
      <c r="AI85" s="166"/>
      <c r="AJ85" s="170" t="s">
        <v>70</v>
      </c>
      <c r="AK85" s="113"/>
      <c r="AL85" s="113"/>
      <c r="AM85" s="113"/>
      <c r="AN85" s="166"/>
      <c r="AO85" s="170" t="s">
        <v>71</v>
      </c>
      <c r="AP85" s="113"/>
      <c r="AQ85" s="113"/>
      <c r="AR85" s="113"/>
      <c r="AS85" s="166"/>
      <c r="AT85" s="171" t="s">
        <v>75</v>
      </c>
      <c r="AU85" s="172"/>
      <c r="AV85" s="172"/>
      <c r="AW85" s="172"/>
      <c r="AX85" s="173"/>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148"/>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3"/>
      <c r="I88" s="113"/>
      <c r="J88" s="113"/>
      <c r="K88" s="113"/>
      <c r="L88" s="113"/>
      <c r="M88" s="113"/>
      <c r="N88" s="113"/>
      <c r="O88" s="113"/>
      <c r="P88" s="113"/>
      <c r="Q88" s="113"/>
      <c r="R88" s="113"/>
      <c r="S88" s="113"/>
      <c r="T88" s="113"/>
      <c r="U88" s="113"/>
      <c r="V88" s="113"/>
      <c r="W88" s="113"/>
      <c r="X88" s="166"/>
      <c r="Y88" s="167"/>
      <c r="Z88" s="168"/>
      <c r="AA88" s="169"/>
      <c r="AB88" s="112" t="s">
        <v>12</v>
      </c>
      <c r="AC88" s="113"/>
      <c r="AD88" s="166"/>
      <c r="AE88" s="170" t="s">
        <v>69</v>
      </c>
      <c r="AF88" s="113"/>
      <c r="AG88" s="113"/>
      <c r="AH88" s="113"/>
      <c r="AI88" s="166"/>
      <c r="AJ88" s="170" t="s">
        <v>70</v>
      </c>
      <c r="AK88" s="113"/>
      <c r="AL88" s="113"/>
      <c r="AM88" s="113"/>
      <c r="AN88" s="166"/>
      <c r="AO88" s="170" t="s">
        <v>71</v>
      </c>
      <c r="AP88" s="113"/>
      <c r="AQ88" s="113"/>
      <c r="AR88" s="113"/>
      <c r="AS88" s="166"/>
      <c r="AT88" s="171" t="s">
        <v>75</v>
      </c>
      <c r="AU88" s="172"/>
      <c r="AV88" s="172"/>
      <c r="AW88" s="172"/>
      <c r="AX88" s="173"/>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148"/>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3"/>
      <c r="I91" s="113"/>
      <c r="J91" s="113"/>
      <c r="K91" s="113"/>
      <c r="L91" s="113"/>
      <c r="M91" s="113"/>
      <c r="N91" s="113"/>
      <c r="O91" s="113"/>
      <c r="P91" s="113"/>
      <c r="Q91" s="113"/>
      <c r="R91" s="113"/>
      <c r="S91" s="113"/>
      <c r="T91" s="113"/>
      <c r="U91" s="113"/>
      <c r="V91" s="113"/>
      <c r="W91" s="113"/>
      <c r="X91" s="166"/>
      <c r="Y91" s="167"/>
      <c r="Z91" s="168"/>
      <c r="AA91" s="169"/>
      <c r="AB91" s="112" t="s">
        <v>12</v>
      </c>
      <c r="AC91" s="113"/>
      <c r="AD91" s="166"/>
      <c r="AE91" s="170" t="s">
        <v>69</v>
      </c>
      <c r="AF91" s="113"/>
      <c r="AG91" s="113"/>
      <c r="AH91" s="113"/>
      <c r="AI91" s="166"/>
      <c r="AJ91" s="170" t="s">
        <v>70</v>
      </c>
      <c r="AK91" s="113"/>
      <c r="AL91" s="113"/>
      <c r="AM91" s="113"/>
      <c r="AN91" s="166"/>
      <c r="AO91" s="170" t="s">
        <v>71</v>
      </c>
      <c r="AP91" s="113"/>
      <c r="AQ91" s="113"/>
      <c r="AR91" s="113"/>
      <c r="AS91" s="166"/>
      <c r="AT91" s="171" t="s">
        <v>75</v>
      </c>
      <c r="AU91" s="172"/>
      <c r="AV91" s="172"/>
      <c r="AW91" s="172"/>
      <c r="AX91" s="173"/>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4"/>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148"/>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148"/>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85" t="s">
        <v>77</v>
      </c>
      <c r="B97" s="386"/>
      <c r="C97" s="353" t="s">
        <v>19</v>
      </c>
      <c r="D97" s="354"/>
      <c r="E97" s="354"/>
      <c r="F97" s="354"/>
      <c r="G97" s="354"/>
      <c r="H97" s="354"/>
      <c r="I97" s="354"/>
      <c r="J97" s="354"/>
      <c r="K97" s="355"/>
      <c r="L97" s="417" t="s">
        <v>76</v>
      </c>
      <c r="M97" s="417"/>
      <c r="N97" s="417"/>
      <c r="O97" s="417"/>
      <c r="P97" s="417"/>
      <c r="Q97" s="417"/>
      <c r="R97" s="418" t="s">
        <v>73</v>
      </c>
      <c r="S97" s="419"/>
      <c r="T97" s="419"/>
      <c r="U97" s="419"/>
      <c r="V97" s="419"/>
      <c r="W97" s="419"/>
      <c r="X97" s="420" t="s">
        <v>29</v>
      </c>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421"/>
    </row>
    <row r="98" spans="1:50" ht="23.1" customHeight="1" x14ac:dyDescent="0.15">
      <c r="A98" s="387"/>
      <c r="B98" s="388"/>
      <c r="C98" s="428" t="s">
        <v>374</v>
      </c>
      <c r="D98" s="429"/>
      <c r="E98" s="429"/>
      <c r="F98" s="429"/>
      <c r="G98" s="429"/>
      <c r="H98" s="429"/>
      <c r="I98" s="429"/>
      <c r="J98" s="429"/>
      <c r="K98" s="430"/>
      <c r="L98" s="62">
        <v>22</v>
      </c>
      <c r="M98" s="63"/>
      <c r="N98" s="63"/>
      <c r="O98" s="63"/>
      <c r="P98" s="63"/>
      <c r="Q98" s="64"/>
      <c r="R98" s="62">
        <v>21</v>
      </c>
      <c r="S98" s="63"/>
      <c r="T98" s="63"/>
      <c r="U98" s="63"/>
      <c r="V98" s="63"/>
      <c r="W98" s="64"/>
      <c r="X98" s="695" t="s">
        <v>564</v>
      </c>
      <c r="Y98" s="696"/>
      <c r="Z98" s="696"/>
      <c r="AA98" s="696"/>
      <c r="AB98" s="696"/>
      <c r="AC98" s="696"/>
      <c r="AD98" s="696"/>
      <c r="AE98" s="696"/>
      <c r="AF98" s="696"/>
      <c r="AG98" s="696"/>
      <c r="AH98" s="696"/>
      <c r="AI98" s="696"/>
      <c r="AJ98" s="696"/>
      <c r="AK98" s="696"/>
      <c r="AL98" s="696"/>
      <c r="AM98" s="696"/>
      <c r="AN98" s="696"/>
      <c r="AO98" s="696"/>
      <c r="AP98" s="696"/>
      <c r="AQ98" s="696"/>
      <c r="AR98" s="696"/>
      <c r="AS98" s="696"/>
      <c r="AT98" s="696"/>
      <c r="AU98" s="696"/>
      <c r="AV98" s="696"/>
      <c r="AW98" s="696"/>
      <c r="AX98" s="697"/>
    </row>
    <row r="99" spans="1:50" ht="23.1" customHeight="1" x14ac:dyDescent="0.15">
      <c r="A99" s="387"/>
      <c r="B99" s="388"/>
      <c r="C99" s="156" t="s">
        <v>384</v>
      </c>
      <c r="D99" s="157"/>
      <c r="E99" s="157"/>
      <c r="F99" s="157"/>
      <c r="G99" s="157"/>
      <c r="H99" s="157"/>
      <c r="I99" s="157"/>
      <c r="J99" s="157"/>
      <c r="K99" s="158"/>
      <c r="L99" s="62">
        <v>0.1</v>
      </c>
      <c r="M99" s="63"/>
      <c r="N99" s="63"/>
      <c r="O99" s="63"/>
      <c r="P99" s="63"/>
      <c r="Q99" s="64"/>
      <c r="R99" s="62">
        <v>0.1</v>
      </c>
      <c r="S99" s="63"/>
      <c r="T99" s="63"/>
      <c r="U99" s="63"/>
      <c r="V99" s="63"/>
      <c r="W99" s="64"/>
      <c r="X99" s="698"/>
      <c r="Y99" s="699"/>
      <c r="Z99" s="699"/>
      <c r="AA99" s="699"/>
      <c r="AB99" s="699"/>
      <c r="AC99" s="699"/>
      <c r="AD99" s="699"/>
      <c r="AE99" s="699"/>
      <c r="AF99" s="699"/>
      <c r="AG99" s="699"/>
      <c r="AH99" s="699"/>
      <c r="AI99" s="699"/>
      <c r="AJ99" s="699"/>
      <c r="AK99" s="699"/>
      <c r="AL99" s="699"/>
      <c r="AM99" s="699"/>
      <c r="AN99" s="699"/>
      <c r="AO99" s="699"/>
      <c r="AP99" s="699"/>
      <c r="AQ99" s="699"/>
      <c r="AR99" s="699"/>
      <c r="AS99" s="699"/>
      <c r="AT99" s="699"/>
      <c r="AU99" s="699"/>
      <c r="AV99" s="699"/>
      <c r="AW99" s="699"/>
      <c r="AX99" s="700"/>
    </row>
    <row r="100" spans="1:50" ht="23.1" customHeight="1" x14ac:dyDescent="0.15">
      <c r="A100" s="387"/>
      <c r="B100" s="388"/>
      <c r="C100" s="156" t="s">
        <v>375</v>
      </c>
      <c r="D100" s="157"/>
      <c r="E100" s="157"/>
      <c r="F100" s="157"/>
      <c r="G100" s="157"/>
      <c r="H100" s="157"/>
      <c r="I100" s="157"/>
      <c r="J100" s="157"/>
      <c r="K100" s="158"/>
      <c r="L100" s="62">
        <v>965</v>
      </c>
      <c r="M100" s="63"/>
      <c r="N100" s="63"/>
      <c r="O100" s="63"/>
      <c r="P100" s="63"/>
      <c r="Q100" s="64"/>
      <c r="R100" s="62">
        <v>1066</v>
      </c>
      <c r="S100" s="63"/>
      <c r="T100" s="63"/>
      <c r="U100" s="63"/>
      <c r="V100" s="63"/>
      <c r="W100" s="64"/>
      <c r="X100" s="698"/>
      <c r="Y100" s="699"/>
      <c r="Z100" s="699"/>
      <c r="AA100" s="699"/>
      <c r="AB100" s="699"/>
      <c r="AC100" s="699"/>
      <c r="AD100" s="699"/>
      <c r="AE100" s="699"/>
      <c r="AF100" s="699"/>
      <c r="AG100" s="699"/>
      <c r="AH100" s="699"/>
      <c r="AI100" s="699"/>
      <c r="AJ100" s="699"/>
      <c r="AK100" s="699"/>
      <c r="AL100" s="699"/>
      <c r="AM100" s="699"/>
      <c r="AN100" s="699"/>
      <c r="AO100" s="699"/>
      <c r="AP100" s="699"/>
      <c r="AQ100" s="699"/>
      <c r="AR100" s="699"/>
      <c r="AS100" s="699"/>
      <c r="AT100" s="699"/>
      <c r="AU100" s="699"/>
      <c r="AV100" s="699"/>
      <c r="AW100" s="699"/>
      <c r="AX100" s="700"/>
    </row>
    <row r="101" spans="1:50" ht="23.1" customHeight="1" x14ac:dyDescent="0.15">
      <c r="A101" s="387"/>
      <c r="B101" s="388"/>
      <c r="C101" s="156" t="s">
        <v>376</v>
      </c>
      <c r="D101" s="383"/>
      <c r="E101" s="383"/>
      <c r="F101" s="383"/>
      <c r="G101" s="383"/>
      <c r="H101" s="383"/>
      <c r="I101" s="383"/>
      <c r="J101" s="383"/>
      <c r="K101" s="384"/>
      <c r="L101" s="62">
        <v>4</v>
      </c>
      <c r="M101" s="63"/>
      <c r="N101" s="63"/>
      <c r="O101" s="63"/>
      <c r="P101" s="63"/>
      <c r="Q101" s="64"/>
      <c r="R101" s="62">
        <v>4</v>
      </c>
      <c r="S101" s="63"/>
      <c r="T101" s="63"/>
      <c r="U101" s="63"/>
      <c r="V101" s="63"/>
      <c r="W101" s="64"/>
      <c r="X101" s="698"/>
      <c r="Y101" s="699"/>
      <c r="Z101" s="699"/>
      <c r="AA101" s="699"/>
      <c r="AB101" s="699"/>
      <c r="AC101" s="699"/>
      <c r="AD101" s="699"/>
      <c r="AE101" s="699"/>
      <c r="AF101" s="699"/>
      <c r="AG101" s="699"/>
      <c r="AH101" s="699"/>
      <c r="AI101" s="699"/>
      <c r="AJ101" s="699"/>
      <c r="AK101" s="699"/>
      <c r="AL101" s="699"/>
      <c r="AM101" s="699"/>
      <c r="AN101" s="699"/>
      <c r="AO101" s="699"/>
      <c r="AP101" s="699"/>
      <c r="AQ101" s="699"/>
      <c r="AR101" s="699"/>
      <c r="AS101" s="699"/>
      <c r="AT101" s="699"/>
      <c r="AU101" s="699"/>
      <c r="AV101" s="699"/>
      <c r="AW101" s="699"/>
      <c r="AX101" s="700"/>
    </row>
    <row r="102" spans="1:50" ht="23.1" customHeight="1" x14ac:dyDescent="0.15">
      <c r="A102" s="387"/>
      <c r="B102" s="388"/>
      <c r="C102" s="156" t="s">
        <v>385</v>
      </c>
      <c r="D102" s="157"/>
      <c r="E102" s="157"/>
      <c r="F102" s="157"/>
      <c r="G102" s="157"/>
      <c r="H102" s="157"/>
      <c r="I102" s="157"/>
      <c r="J102" s="157"/>
      <c r="K102" s="158"/>
      <c r="L102" s="62">
        <v>14</v>
      </c>
      <c r="M102" s="63"/>
      <c r="N102" s="63"/>
      <c r="O102" s="63"/>
      <c r="P102" s="63"/>
      <c r="Q102" s="64"/>
      <c r="R102" s="62">
        <v>14</v>
      </c>
      <c r="S102" s="63"/>
      <c r="T102" s="63"/>
      <c r="U102" s="63"/>
      <c r="V102" s="63"/>
      <c r="W102" s="64"/>
      <c r="X102" s="698"/>
      <c r="Y102" s="699"/>
      <c r="Z102" s="699"/>
      <c r="AA102" s="699"/>
      <c r="AB102" s="699"/>
      <c r="AC102" s="699"/>
      <c r="AD102" s="699"/>
      <c r="AE102" s="699"/>
      <c r="AF102" s="699"/>
      <c r="AG102" s="699"/>
      <c r="AH102" s="699"/>
      <c r="AI102" s="699"/>
      <c r="AJ102" s="699"/>
      <c r="AK102" s="699"/>
      <c r="AL102" s="699"/>
      <c r="AM102" s="699"/>
      <c r="AN102" s="699"/>
      <c r="AO102" s="699"/>
      <c r="AP102" s="699"/>
      <c r="AQ102" s="699"/>
      <c r="AR102" s="699"/>
      <c r="AS102" s="699"/>
      <c r="AT102" s="699"/>
      <c r="AU102" s="699"/>
      <c r="AV102" s="699"/>
      <c r="AW102" s="699"/>
      <c r="AX102" s="700"/>
    </row>
    <row r="103" spans="1:50" ht="23.1" customHeight="1" x14ac:dyDescent="0.15">
      <c r="A103" s="387"/>
      <c r="B103" s="388"/>
      <c r="C103" s="391" t="s">
        <v>557</v>
      </c>
      <c r="D103" s="392"/>
      <c r="E103" s="392"/>
      <c r="F103" s="392"/>
      <c r="G103" s="392"/>
      <c r="H103" s="392"/>
      <c r="I103" s="392"/>
      <c r="J103" s="392"/>
      <c r="K103" s="393"/>
      <c r="L103" s="62">
        <v>0</v>
      </c>
      <c r="M103" s="63"/>
      <c r="N103" s="63"/>
      <c r="O103" s="63"/>
      <c r="P103" s="63"/>
      <c r="Q103" s="64"/>
      <c r="R103" s="62">
        <v>0.03</v>
      </c>
      <c r="S103" s="63"/>
      <c r="T103" s="63"/>
      <c r="U103" s="63"/>
      <c r="V103" s="63"/>
      <c r="W103" s="64"/>
      <c r="X103" s="698"/>
      <c r="Y103" s="699"/>
      <c r="Z103" s="699"/>
      <c r="AA103" s="699"/>
      <c r="AB103" s="699"/>
      <c r="AC103" s="699"/>
      <c r="AD103" s="699"/>
      <c r="AE103" s="699"/>
      <c r="AF103" s="699"/>
      <c r="AG103" s="699"/>
      <c r="AH103" s="699"/>
      <c r="AI103" s="699"/>
      <c r="AJ103" s="699"/>
      <c r="AK103" s="699"/>
      <c r="AL103" s="699"/>
      <c r="AM103" s="699"/>
      <c r="AN103" s="699"/>
      <c r="AO103" s="699"/>
      <c r="AP103" s="699"/>
      <c r="AQ103" s="699"/>
      <c r="AR103" s="699"/>
      <c r="AS103" s="699"/>
      <c r="AT103" s="699"/>
      <c r="AU103" s="699"/>
      <c r="AV103" s="699"/>
      <c r="AW103" s="699"/>
      <c r="AX103" s="700"/>
    </row>
    <row r="104" spans="1:50" ht="21" customHeight="1" thickBot="1" x14ac:dyDescent="0.2">
      <c r="A104" s="389"/>
      <c r="B104" s="390"/>
      <c r="C104" s="377" t="s">
        <v>22</v>
      </c>
      <c r="D104" s="378"/>
      <c r="E104" s="378"/>
      <c r="F104" s="378"/>
      <c r="G104" s="378"/>
      <c r="H104" s="378"/>
      <c r="I104" s="378"/>
      <c r="J104" s="378"/>
      <c r="K104" s="379"/>
      <c r="L104" s="380">
        <f>SUM(L98:Q103)</f>
        <v>1005.1</v>
      </c>
      <c r="M104" s="381"/>
      <c r="N104" s="381"/>
      <c r="O104" s="381"/>
      <c r="P104" s="381"/>
      <c r="Q104" s="382"/>
      <c r="R104" s="380">
        <f>SUM(R98:W103)</f>
        <v>1105.1299999999999</v>
      </c>
      <c r="S104" s="381"/>
      <c r="T104" s="381"/>
      <c r="U104" s="381"/>
      <c r="V104" s="381"/>
      <c r="W104" s="382"/>
      <c r="X104" s="701"/>
      <c r="Y104" s="702"/>
      <c r="Z104" s="702"/>
      <c r="AA104" s="702"/>
      <c r="AB104" s="702"/>
      <c r="AC104" s="702"/>
      <c r="AD104" s="702"/>
      <c r="AE104" s="702"/>
      <c r="AF104" s="702"/>
      <c r="AG104" s="702"/>
      <c r="AH104" s="702"/>
      <c r="AI104" s="702"/>
      <c r="AJ104" s="702"/>
      <c r="AK104" s="702"/>
      <c r="AL104" s="702"/>
      <c r="AM104" s="702"/>
      <c r="AN104" s="702"/>
      <c r="AO104" s="702"/>
      <c r="AP104" s="702"/>
      <c r="AQ104" s="702"/>
      <c r="AR104" s="702"/>
      <c r="AS104" s="702"/>
      <c r="AT104" s="702"/>
      <c r="AU104" s="702"/>
      <c r="AV104" s="702"/>
      <c r="AW104" s="702"/>
      <c r="AX104" s="703"/>
    </row>
    <row r="105" spans="1:50" ht="17.2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622" t="s">
        <v>39</v>
      </c>
      <c r="D107" s="621"/>
      <c r="E107" s="621"/>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3"/>
      <c r="AD107" s="621" t="s">
        <v>43</v>
      </c>
      <c r="AE107" s="621"/>
      <c r="AF107" s="621"/>
      <c r="AG107" s="652" t="s">
        <v>38</v>
      </c>
      <c r="AH107" s="621"/>
      <c r="AI107" s="621"/>
      <c r="AJ107" s="621"/>
      <c r="AK107" s="621"/>
      <c r="AL107" s="621"/>
      <c r="AM107" s="621"/>
      <c r="AN107" s="621"/>
      <c r="AO107" s="621"/>
      <c r="AP107" s="621"/>
      <c r="AQ107" s="621"/>
      <c r="AR107" s="621"/>
      <c r="AS107" s="621"/>
      <c r="AT107" s="621"/>
      <c r="AU107" s="621"/>
      <c r="AV107" s="621"/>
      <c r="AW107" s="621"/>
      <c r="AX107" s="653"/>
    </row>
    <row r="108" spans="1:50" ht="35.25" customHeight="1" x14ac:dyDescent="0.15">
      <c r="A108" s="310" t="s">
        <v>312</v>
      </c>
      <c r="B108" s="311"/>
      <c r="C108" s="550" t="s">
        <v>313</v>
      </c>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2"/>
      <c r="AD108" s="626" t="s">
        <v>386</v>
      </c>
      <c r="AE108" s="627"/>
      <c r="AF108" s="627"/>
      <c r="AG108" s="547" t="s">
        <v>531</v>
      </c>
      <c r="AH108" s="548"/>
      <c r="AI108" s="548"/>
      <c r="AJ108" s="548"/>
      <c r="AK108" s="548"/>
      <c r="AL108" s="548"/>
      <c r="AM108" s="548"/>
      <c r="AN108" s="548"/>
      <c r="AO108" s="548"/>
      <c r="AP108" s="548"/>
      <c r="AQ108" s="548"/>
      <c r="AR108" s="548"/>
      <c r="AS108" s="548"/>
      <c r="AT108" s="548"/>
      <c r="AU108" s="548"/>
      <c r="AV108" s="548"/>
      <c r="AW108" s="548"/>
      <c r="AX108" s="549"/>
    </row>
    <row r="109" spans="1:50" ht="35.25" customHeight="1" x14ac:dyDescent="0.15">
      <c r="A109" s="312"/>
      <c r="B109" s="313"/>
      <c r="C109" s="442" t="s">
        <v>44</v>
      </c>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35"/>
      <c r="AD109" s="459" t="s">
        <v>386</v>
      </c>
      <c r="AE109" s="460"/>
      <c r="AF109" s="460"/>
      <c r="AG109" s="547" t="s">
        <v>531</v>
      </c>
      <c r="AH109" s="548"/>
      <c r="AI109" s="548"/>
      <c r="AJ109" s="548"/>
      <c r="AK109" s="548"/>
      <c r="AL109" s="548"/>
      <c r="AM109" s="548"/>
      <c r="AN109" s="548"/>
      <c r="AO109" s="548"/>
      <c r="AP109" s="548"/>
      <c r="AQ109" s="548"/>
      <c r="AR109" s="548"/>
      <c r="AS109" s="548"/>
      <c r="AT109" s="548"/>
      <c r="AU109" s="548"/>
      <c r="AV109" s="548"/>
      <c r="AW109" s="548"/>
      <c r="AX109" s="549"/>
    </row>
    <row r="110" spans="1:50" ht="35.25" customHeight="1" x14ac:dyDescent="0.15">
      <c r="A110" s="314"/>
      <c r="B110" s="315"/>
      <c r="C110" s="444" t="s">
        <v>314</v>
      </c>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6"/>
      <c r="AD110" s="610" t="s">
        <v>386</v>
      </c>
      <c r="AE110" s="611"/>
      <c r="AF110" s="611"/>
      <c r="AG110" s="547" t="s">
        <v>532</v>
      </c>
      <c r="AH110" s="548"/>
      <c r="AI110" s="548"/>
      <c r="AJ110" s="548"/>
      <c r="AK110" s="548"/>
      <c r="AL110" s="548"/>
      <c r="AM110" s="548"/>
      <c r="AN110" s="548"/>
      <c r="AO110" s="548"/>
      <c r="AP110" s="548"/>
      <c r="AQ110" s="548"/>
      <c r="AR110" s="548"/>
      <c r="AS110" s="548"/>
      <c r="AT110" s="548"/>
      <c r="AU110" s="548"/>
      <c r="AV110" s="548"/>
      <c r="AW110" s="548"/>
      <c r="AX110" s="549"/>
    </row>
    <row r="111" spans="1:50" ht="35.25" customHeight="1" x14ac:dyDescent="0.15">
      <c r="A111" s="567" t="s">
        <v>46</v>
      </c>
      <c r="B111" s="612"/>
      <c r="C111" s="447" t="s">
        <v>48</v>
      </c>
      <c r="D111" s="448"/>
      <c r="E111" s="448"/>
      <c r="F111" s="448"/>
      <c r="G111" s="448"/>
      <c r="H111" s="448"/>
      <c r="I111" s="448"/>
      <c r="J111" s="448"/>
      <c r="K111" s="448"/>
      <c r="L111" s="448"/>
      <c r="M111" s="448"/>
      <c r="N111" s="448"/>
      <c r="O111" s="448"/>
      <c r="P111" s="448"/>
      <c r="Q111" s="448"/>
      <c r="R111" s="448"/>
      <c r="S111" s="448"/>
      <c r="T111" s="448"/>
      <c r="U111" s="448"/>
      <c r="V111" s="448"/>
      <c r="W111" s="448"/>
      <c r="X111" s="448"/>
      <c r="Y111" s="448"/>
      <c r="Z111" s="448"/>
      <c r="AA111" s="448"/>
      <c r="AB111" s="448"/>
      <c r="AC111" s="448"/>
      <c r="AD111" s="455" t="s">
        <v>386</v>
      </c>
      <c r="AE111" s="456"/>
      <c r="AF111" s="456"/>
      <c r="AG111" s="304" t="s">
        <v>526</v>
      </c>
      <c r="AH111" s="305"/>
      <c r="AI111" s="305"/>
      <c r="AJ111" s="305"/>
      <c r="AK111" s="305"/>
      <c r="AL111" s="305"/>
      <c r="AM111" s="305"/>
      <c r="AN111" s="305"/>
      <c r="AO111" s="305"/>
      <c r="AP111" s="305"/>
      <c r="AQ111" s="305"/>
      <c r="AR111" s="305"/>
      <c r="AS111" s="305"/>
      <c r="AT111" s="305"/>
      <c r="AU111" s="305"/>
      <c r="AV111" s="305"/>
      <c r="AW111" s="305"/>
      <c r="AX111" s="306"/>
    </row>
    <row r="112" spans="1:50" ht="35.25" customHeight="1" x14ac:dyDescent="0.15">
      <c r="A112" s="613"/>
      <c r="B112" s="614"/>
      <c r="C112" s="434" t="s">
        <v>49</v>
      </c>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59" t="s">
        <v>525</v>
      </c>
      <c r="AE112" s="460"/>
      <c r="AF112" s="460"/>
      <c r="AG112" s="307" t="s">
        <v>560</v>
      </c>
      <c r="AH112" s="308"/>
      <c r="AI112" s="308"/>
      <c r="AJ112" s="308"/>
      <c r="AK112" s="308"/>
      <c r="AL112" s="308"/>
      <c r="AM112" s="308"/>
      <c r="AN112" s="308"/>
      <c r="AO112" s="308"/>
      <c r="AP112" s="308"/>
      <c r="AQ112" s="308"/>
      <c r="AR112" s="308"/>
      <c r="AS112" s="308"/>
      <c r="AT112" s="308"/>
      <c r="AU112" s="308"/>
      <c r="AV112" s="308"/>
      <c r="AW112" s="308"/>
      <c r="AX112" s="309"/>
    </row>
    <row r="113" spans="1:64" ht="35.25" customHeight="1" x14ac:dyDescent="0.15">
      <c r="A113" s="613"/>
      <c r="B113" s="614"/>
      <c r="C113" s="522" t="s">
        <v>315</v>
      </c>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59" t="s">
        <v>386</v>
      </c>
      <c r="AE113" s="460"/>
      <c r="AF113" s="460"/>
      <c r="AG113" s="307" t="s">
        <v>526</v>
      </c>
      <c r="AH113" s="308"/>
      <c r="AI113" s="308"/>
      <c r="AJ113" s="308"/>
      <c r="AK113" s="308"/>
      <c r="AL113" s="308"/>
      <c r="AM113" s="308"/>
      <c r="AN113" s="308"/>
      <c r="AO113" s="308"/>
      <c r="AP113" s="308"/>
      <c r="AQ113" s="308"/>
      <c r="AR113" s="308"/>
      <c r="AS113" s="308"/>
      <c r="AT113" s="308"/>
      <c r="AU113" s="308"/>
      <c r="AV113" s="308"/>
      <c r="AW113" s="308"/>
      <c r="AX113" s="309"/>
    </row>
    <row r="114" spans="1:64" ht="35.25" customHeight="1" x14ac:dyDescent="0.15">
      <c r="A114" s="613"/>
      <c r="B114" s="614"/>
      <c r="C114" s="434" t="s">
        <v>45</v>
      </c>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59" t="s">
        <v>525</v>
      </c>
      <c r="AE114" s="460"/>
      <c r="AF114" s="460"/>
      <c r="AG114" s="307" t="s">
        <v>560</v>
      </c>
      <c r="AH114" s="308"/>
      <c r="AI114" s="308"/>
      <c r="AJ114" s="308"/>
      <c r="AK114" s="308"/>
      <c r="AL114" s="308"/>
      <c r="AM114" s="308"/>
      <c r="AN114" s="308"/>
      <c r="AO114" s="308"/>
      <c r="AP114" s="308"/>
      <c r="AQ114" s="308"/>
      <c r="AR114" s="308"/>
      <c r="AS114" s="308"/>
      <c r="AT114" s="308"/>
      <c r="AU114" s="308"/>
      <c r="AV114" s="308"/>
      <c r="AW114" s="308"/>
      <c r="AX114" s="309"/>
    </row>
    <row r="115" spans="1:64" ht="35.25" customHeight="1" x14ac:dyDescent="0.15">
      <c r="A115" s="613"/>
      <c r="B115" s="614"/>
      <c r="C115" s="434" t="s">
        <v>50</v>
      </c>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508"/>
      <c r="AD115" s="459" t="s">
        <v>386</v>
      </c>
      <c r="AE115" s="460"/>
      <c r="AF115" s="460"/>
      <c r="AG115" s="307" t="s">
        <v>533</v>
      </c>
      <c r="AH115" s="308"/>
      <c r="AI115" s="308"/>
      <c r="AJ115" s="308"/>
      <c r="AK115" s="308"/>
      <c r="AL115" s="308"/>
      <c r="AM115" s="308"/>
      <c r="AN115" s="308"/>
      <c r="AO115" s="308"/>
      <c r="AP115" s="308"/>
      <c r="AQ115" s="308"/>
      <c r="AR115" s="308"/>
      <c r="AS115" s="308"/>
      <c r="AT115" s="308"/>
      <c r="AU115" s="308"/>
      <c r="AV115" s="308"/>
      <c r="AW115" s="308"/>
      <c r="AX115" s="309"/>
    </row>
    <row r="116" spans="1:64" ht="35.25" customHeight="1" x14ac:dyDescent="0.15">
      <c r="A116" s="613"/>
      <c r="B116" s="614"/>
      <c r="C116" s="434" t="s">
        <v>55</v>
      </c>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508"/>
      <c r="AD116" s="656" t="s">
        <v>525</v>
      </c>
      <c r="AE116" s="657"/>
      <c r="AF116" s="657"/>
      <c r="AG116" s="370" t="s">
        <v>560</v>
      </c>
      <c r="AH116" s="371"/>
      <c r="AI116" s="371"/>
      <c r="AJ116" s="371"/>
      <c r="AK116" s="371"/>
      <c r="AL116" s="371"/>
      <c r="AM116" s="371"/>
      <c r="AN116" s="371"/>
      <c r="AO116" s="371"/>
      <c r="AP116" s="371"/>
      <c r="AQ116" s="371"/>
      <c r="AR116" s="371"/>
      <c r="AS116" s="371"/>
      <c r="AT116" s="371"/>
      <c r="AU116" s="371"/>
      <c r="AV116" s="371"/>
      <c r="AW116" s="371"/>
      <c r="AX116" s="372"/>
      <c r="BI116" s="10"/>
      <c r="BJ116" s="10"/>
      <c r="BK116" s="10"/>
      <c r="BL116" s="10"/>
    </row>
    <row r="117" spans="1:64" ht="35.25" customHeight="1" x14ac:dyDescent="0.15">
      <c r="A117" s="615"/>
      <c r="B117" s="616"/>
      <c r="C117" s="617" t="s">
        <v>82</v>
      </c>
      <c r="D117" s="618"/>
      <c r="E117" s="618"/>
      <c r="F117" s="618"/>
      <c r="G117" s="618"/>
      <c r="H117" s="618"/>
      <c r="I117" s="618"/>
      <c r="J117" s="618"/>
      <c r="K117" s="618"/>
      <c r="L117" s="618"/>
      <c r="M117" s="618"/>
      <c r="N117" s="618"/>
      <c r="O117" s="618"/>
      <c r="P117" s="618"/>
      <c r="Q117" s="618"/>
      <c r="R117" s="618"/>
      <c r="S117" s="618"/>
      <c r="T117" s="618"/>
      <c r="U117" s="618"/>
      <c r="V117" s="618"/>
      <c r="W117" s="618"/>
      <c r="X117" s="618"/>
      <c r="Y117" s="618"/>
      <c r="Z117" s="618"/>
      <c r="AA117" s="618"/>
      <c r="AB117" s="618"/>
      <c r="AC117" s="619"/>
      <c r="AD117" s="610" t="s">
        <v>386</v>
      </c>
      <c r="AE117" s="611"/>
      <c r="AF117" s="620"/>
      <c r="AG117" s="624" t="s">
        <v>526</v>
      </c>
      <c r="AH117" s="453"/>
      <c r="AI117" s="453"/>
      <c r="AJ117" s="453"/>
      <c r="AK117" s="453"/>
      <c r="AL117" s="453"/>
      <c r="AM117" s="453"/>
      <c r="AN117" s="453"/>
      <c r="AO117" s="453"/>
      <c r="AP117" s="453"/>
      <c r="AQ117" s="453"/>
      <c r="AR117" s="453"/>
      <c r="AS117" s="453"/>
      <c r="AT117" s="453"/>
      <c r="AU117" s="453"/>
      <c r="AV117" s="453"/>
      <c r="AW117" s="453"/>
      <c r="AX117" s="625"/>
      <c r="BG117" s="10"/>
      <c r="BH117" s="10"/>
      <c r="BI117" s="10"/>
      <c r="BJ117" s="10"/>
    </row>
    <row r="118" spans="1:64" ht="35.25" customHeight="1" x14ac:dyDescent="0.15">
      <c r="A118" s="567" t="s">
        <v>47</v>
      </c>
      <c r="B118" s="612"/>
      <c r="C118" s="658" t="s">
        <v>81</v>
      </c>
      <c r="D118" s="659"/>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60"/>
      <c r="AD118" s="455" t="s">
        <v>386</v>
      </c>
      <c r="AE118" s="456"/>
      <c r="AF118" s="661"/>
      <c r="AG118" s="304" t="s">
        <v>562</v>
      </c>
      <c r="AH118" s="305"/>
      <c r="AI118" s="305"/>
      <c r="AJ118" s="305"/>
      <c r="AK118" s="305"/>
      <c r="AL118" s="305"/>
      <c r="AM118" s="305"/>
      <c r="AN118" s="305"/>
      <c r="AO118" s="305"/>
      <c r="AP118" s="305"/>
      <c r="AQ118" s="305"/>
      <c r="AR118" s="305"/>
      <c r="AS118" s="305"/>
      <c r="AT118" s="305"/>
      <c r="AU118" s="305"/>
      <c r="AV118" s="305"/>
      <c r="AW118" s="305"/>
      <c r="AX118" s="306"/>
    </row>
    <row r="119" spans="1:64" ht="35.25" customHeight="1" x14ac:dyDescent="0.15">
      <c r="A119" s="613"/>
      <c r="B119" s="614"/>
      <c r="C119" s="607" t="s">
        <v>53</v>
      </c>
      <c r="D119" s="608"/>
      <c r="E119" s="608"/>
      <c r="F119" s="608"/>
      <c r="G119" s="608"/>
      <c r="H119" s="608"/>
      <c r="I119" s="608"/>
      <c r="J119" s="608"/>
      <c r="K119" s="608"/>
      <c r="L119" s="608"/>
      <c r="M119" s="608"/>
      <c r="N119" s="608"/>
      <c r="O119" s="608"/>
      <c r="P119" s="608"/>
      <c r="Q119" s="608"/>
      <c r="R119" s="608"/>
      <c r="S119" s="608"/>
      <c r="T119" s="608"/>
      <c r="U119" s="608"/>
      <c r="V119" s="608"/>
      <c r="W119" s="608"/>
      <c r="X119" s="608"/>
      <c r="Y119" s="608"/>
      <c r="Z119" s="608"/>
      <c r="AA119" s="608"/>
      <c r="AB119" s="608"/>
      <c r="AC119" s="609"/>
      <c r="AD119" s="628" t="s">
        <v>525</v>
      </c>
      <c r="AE119" s="629"/>
      <c r="AF119" s="629"/>
      <c r="AG119" s="307" t="s">
        <v>560</v>
      </c>
      <c r="AH119" s="308"/>
      <c r="AI119" s="308"/>
      <c r="AJ119" s="308"/>
      <c r="AK119" s="308"/>
      <c r="AL119" s="308"/>
      <c r="AM119" s="308"/>
      <c r="AN119" s="308"/>
      <c r="AO119" s="308"/>
      <c r="AP119" s="308"/>
      <c r="AQ119" s="308"/>
      <c r="AR119" s="308"/>
      <c r="AS119" s="308"/>
      <c r="AT119" s="308"/>
      <c r="AU119" s="308"/>
      <c r="AV119" s="308"/>
      <c r="AW119" s="308"/>
      <c r="AX119" s="309"/>
    </row>
    <row r="120" spans="1:64" ht="35.25" customHeight="1" x14ac:dyDescent="0.15">
      <c r="A120" s="613"/>
      <c r="B120" s="614"/>
      <c r="C120" s="434" t="s">
        <v>51</v>
      </c>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59" t="s">
        <v>525</v>
      </c>
      <c r="AE120" s="460"/>
      <c r="AF120" s="460"/>
      <c r="AG120" s="307" t="s">
        <v>534</v>
      </c>
      <c r="AH120" s="308"/>
      <c r="AI120" s="308"/>
      <c r="AJ120" s="308"/>
      <c r="AK120" s="308"/>
      <c r="AL120" s="308"/>
      <c r="AM120" s="308"/>
      <c r="AN120" s="308"/>
      <c r="AO120" s="308"/>
      <c r="AP120" s="308"/>
      <c r="AQ120" s="308"/>
      <c r="AR120" s="308"/>
      <c r="AS120" s="308"/>
      <c r="AT120" s="308"/>
      <c r="AU120" s="308"/>
      <c r="AV120" s="308"/>
      <c r="AW120" s="308"/>
      <c r="AX120" s="309"/>
    </row>
    <row r="121" spans="1:64" ht="102" customHeight="1" x14ac:dyDescent="0.15">
      <c r="A121" s="615"/>
      <c r="B121" s="616"/>
      <c r="C121" s="434" t="s">
        <v>52</v>
      </c>
      <c r="D121" s="435"/>
      <c r="E121" s="435"/>
      <c r="F121" s="435"/>
      <c r="G121" s="435"/>
      <c r="H121" s="435"/>
      <c r="I121" s="435"/>
      <c r="J121" s="435"/>
      <c r="K121" s="435"/>
      <c r="L121" s="435"/>
      <c r="M121" s="435"/>
      <c r="N121" s="435"/>
      <c r="O121" s="435"/>
      <c r="P121" s="435"/>
      <c r="Q121" s="435"/>
      <c r="R121" s="435"/>
      <c r="S121" s="435"/>
      <c r="T121" s="435"/>
      <c r="U121" s="435"/>
      <c r="V121" s="435"/>
      <c r="W121" s="435"/>
      <c r="X121" s="435"/>
      <c r="Y121" s="435"/>
      <c r="Z121" s="435"/>
      <c r="AA121" s="435"/>
      <c r="AB121" s="435"/>
      <c r="AC121" s="435"/>
      <c r="AD121" s="459" t="s">
        <v>386</v>
      </c>
      <c r="AE121" s="460"/>
      <c r="AF121" s="460"/>
      <c r="AG121" s="599" t="s">
        <v>535</v>
      </c>
      <c r="AH121" s="201"/>
      <c r="AI121" s="201"/>
      <c r="AJ121" s="201"/>
      <c r="AK121" s="201"/>
      <c r="AL121" s="201"/>
      <c r="AM121" s="201"/>
      <c r="AN121" s="201"/>
      <c r="AO121" s="201"/>
      <c r="AP121" s="201"/>
      <c r="AQ121" s="201"/>
      <c r="AR121" s="201"/>
      <c r="AS121" s="201"/>
      <c r="AT121" s="201"/>
      <c r="AU121" s="201"/>
      <c r="AV121" s="201"/>
      <c r="AW121" s="201"/>
      <c r="AX121" s="606"/>
    </row>
    <row r="122" spans="1:64" ht="33.6" customHeight="1" x14ac:dyDescent="0.15">
      <c r="A122" s="646" t="s">
        <v>80</v>
      </c>
      <c r="B122" s="647"/>
      <c r="C122" s="457" t="s">
        <v>316</v>
      </c>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48"/>
      <c r="AD122" s="455" t="s">
        <v>525</v>
      </c>
      <c r="AE122" s="456"/>
      <c r="AF122" s="456"/>
      <c r="AG122" s="594"/>
      <c r="AH122" s="199"/>
      <c r="AI122" s="199"/>
      <c r="AJ122" s="199"/>
      <c r="AK122" s="199"/>
      <c r="AL122" s="199"/>
      <c r="AM122" s="199"/>
      <c r="AN122" s="199"/>
      <c r="AO122" s="199"/>
      <c r="AP122" s="199"/>
      <c r="AQ122" s="199"/>
      <c r="AR122" s="199"/>
      <c r="AS122" s="199"/>
      <c r="AT122" s="199"/>
      <c r="AU122" s="199"/>
      <c r="AV122" s="199"/>
      <c r="AW122" s="199"/>
      <c r="AX122" s="602"/>
    </row>
    <row r="123" spans="1:64" ht="15.75" customHeight="1" x14ac:dyDescent="0.15">
      <c r="A123" s="648"/>
      <c r="B123" s="649"/>
      <c r="C123" s="675" t="s">
        <v>87</v>
      </c>
      <c r="D123" s="676"/>
      <c r="E123" s="676"/>
      <c r="F123" s="676"/>
      <c r="G123" s="676"/>
      <c r="H123" s="676"/>
      <c r="I123" s="676"/>
      <c r="J123" s="676"/>
      <c r="K123" s="676"/>
      <c r="L123" s="676"/>
      <c r="M123" s="676"/>
      <c r="N123" s="676"/>
      <c r="O123" s="677"/>
      <c r="P123" s="669" t="s">
        <v>0</v>
      </c>
      <c r="Q123" s="678"/>
      <c r="R123" s="678"/>
      <c r="S123" s="679"/>
      <c r="T123" s="668" t="s">
        <v>30</v>
      </c>
      <c r="U123" s="669"/>
      <c r="V123" s="669"/>
      <c r="W123" s="669"/>
      <c r="X123" s="669"/>
      <c r="Y123" s="669"/>
      <c r="Z123" s="669"/>
      <c r="AA123" s="669"/>
      <c r="AB123" s="669"/>
      <c r="AC123" s="669"/>
      <c r="AD123" s="669"/>
      <c r="AE123" s="669"/>
      <c r="AF123" s="670"/>
      <c r="AG123" s="603"/>
      <c r="AH123" s="280"/>
      <c r="AI123" s="280"/>
      <c r="AJ123" s="280"/>
      <c r="AK123" s="280"/>
      <c r="AL123" s="280"/>
      <c r="AM123" s="280"/>
      <c r="AN123" s="280"/>
      <c r="AO123" s="280"/>
      <c r="AP123" s="280"/>
      <c r="AQ123" s="280"/>
      <c r="AR123" s="280"/>
      <c r="AS123" s="280"/>
      <c r="AT123" s="280"/>
      <c r="AU123" s="280"/>
      <c r="AV123" s="280"/>
      <c r="AW123" s="280"/>
      <c r="AX123" s="604"/>
    </row>
    <row r="124" spans="1:64" ht="26.25" customHeight="1" x14ac:dyDescent="0.15">
      <c r="A124" s="648"/>
      <c r="B124" s="649"/>
      <c r="C124" s="662"/>
      <c r="D124" s="663"/>
      <c r="E124" s="663"/>
      <c r="F124" s="663"/>
      <c r="G124" s="663"/>
      <c r="H124" s="663"/>
      <c r="I124" s="663"/>
      <c r="J124" s="663"/>
      <c r="K124" s="663"/>
      <c r="L124" s="663"/>
      <c r="M124" s="663"/>
      <c r="N124" s="663"/>
      <c r="O124" s="664"/>
      <c r="P124" s="671"/>
      <c r="Q124" s="671"/>
      <c r="R124" s="671"/>
      <c r="S124" s="672"/>
      <c r="T124" s="654"/>
      <c r="U124" s="308"/>
      <c r="V124" s="308"/>
      <c r="W124" s="308"/>
      <c r="X124" s="308"/>
      <c r="Y124" s="308"/>
      <c r="Z124" s="308"/>
      <c r="AA124" s="308"/>
      <c r="AB124" s="308"/>
      <c r="AC124" s="308"/>
      <c r="AD124" s="308"/>
      <c r="AE124" s="308"/>
      <c r="AF124" s="655"/>
      <c r="AG124" s="603"/>
      <c r="AH124" s="280"/>
      <c r="AI124" s="280"/>
      <c r="AJ124" s="280"/>
      <c r="AK124" s="280"/>
      <c r="AL124" s="280"/>
      <c r="AM124" s="280"/>
      <c r="AN124" s="280"/>
      <c r="AO124" s="280"/>
      <c r="AP124" s="280"/>
      <c r="AQ124" s="280"/>
      <c r="AR124" s="280"/>
      <c r="AS124" s="280"/>
      <c r="AT124" s="280"/>
      <c r="AU124" s="280"/>
      <c r="AV124" s="280"/>
      <c r="AW124" s="280"/>
      <c r="AX124" s="604"/>
    </row>
    <row r="125" spans="1:64" ht="26.25" customHeight="1" x14ac:dyDescent="0.15">
      <c r="A125" s="650"/>
      <c r="B125" s="651"/>
      <c r="C125" s="665"/>
      <c r="D125" s="666"/>
      <c r="E125" s="666"/>
      <c r="F125" s="666"/>
      <c r="G125" s="666"/>
      <c r="H125" s="666"/>
      <c r="I125" s="666"/>
      <c r="J125" s="666"/>
      <c r="K125" s="666"/>
      <c r="L125" s="666"/>
      <c r="M125" s="666"/>
      <c r="N125" s="666"/>
      <c r="O125" s="667"/>
      <c r="P125" s="673"/>
      <c r="Q125" s="673"/>
      <c r="R125" s="673"/>
      <c r="S125" s="674"/>
      <c r="T125" s="452"/>
      <c r="U125" s="453"/>
      <c r="V125" s="453"/>
      <c r="W125" s="453"/>
      <c r="X125" s="453"/>
      <c r="Y125" s="453"/>
      <c r="Z125" s="453"/>
      <c r="AA125" s="453"/>
      <c r="AB125" s="453"/>
      <c r="AC125" s="453"/>
      <c r="AD125" s="453"/>
      <c r="AE125" s="453"/>
      <c r="AF125" s="454"/>
      <c r="AG125" s="605"/>
      <c r="AH125" s="201"/>
      <c r="AI125" s="201"/>
      <c r="AJ125" s="201"/>
      <c r="AK125" s="201"/>
      <c r="AL125" s="201"/>
      <c r="AM125" s="201"/>
      <c r="AN125" s="201"/>
      <c r="AO125" s="201"/>
      <c r="AP125" s="201"/>
      <c r="AQ125" s="201"/>
      <c r="AR125" s="201"/>
      <c r="AS125" s="201"/>
      <c r="AT125" s="201"/>
      <c r="AU125" s="201"/>
      <c r="AV125" s="201"/>
      <c r="AW125" s="201"/>
      <c r="AX125" s="606"/>
    </row>
    <row r="126" spans="1:64" ht="101.25" customHeight="1" x14ac:dyDescent="0.15">
      <c r="A126" s="567" t="s">
        <v>58</v>
      </c>
      <c r="B126" s="568"/>
      <c r="C126" s="401" t="s">
        <v>64</v>
      </c>
      <c r="D126" s="590"/>
      <c r="E126" s="590"/>
      <c r="F126" s="591"/>
      <c r="G126" s="561" t="s">
        <v>529</v>
      </c>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2"/>
      <c r="AN126" s="562"/>
      <c r="AO126" s="562"/>
      <c r="AP126" s="562"/>
      <c r="AQ126" s="562"/>
      <c r="AR126" s="562"/>
      <c r="AS126" s="562"/>
      <c r="AT126" s="562"/>
      <c r="AU126" s="562"/>
      <c r="AV126" s="562"/>
      <c r="AW126" s="562"/>
      <c r="AX126" s="563"/>
    </row>
    <row r="127" spans="1:64" ht="66.75" customHeight="1" thickBot="1" x14ac:dyDescent="0.2">
      <c r="A127" s="569"/>
      <c r="B127" s="570"/>
      <c r="C127" s="365" t="s">
        <v>68</v>
      </c>
      <c r="D127" s="366"/>
      <c r="E127" s="366"/>
      <c r="F127" s="367"/>
      <c r="G127" s="368" t="s">
        <v>530</v>
      </c>
      <c r="H127" s="368"/>
      <c r="I127" s="368"/>
      <c r="J127" s="368"/>
      <c r="K127" s="368"/>
      <c r="L127" s="368"/>
      <c r="M127" s="368"/>
      <c r="N127" s="368"/>
      <c r="O127" s="368"/>
      <c r="P127" s="368"/>
      <c r="Q127" s="368"/>
      <c r="R127" s="368"/>
      <c r="S127" s="368"/>
      <c r="T127" s="368"/>
      <c r="U127" s="368"/>
      <c r="V127" s="368"/>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9"/>
    </row>
    <row r="128" spans="1:64" ht="21" customHeight="1" x14ac:dyDescent="0.15">
      <c r="A128" s="362" t="s">
        <v>40</v>
      </c>
      <c r="B128" s="363"/>
      <c r="C128" s="363"/>
      <c r="D128" s="363"/>
      <c r="E128" s="363"/>
      <c r="F128" s="363"/>
      <c r="G128" s="363"/>
      <c r="H128" s="363"/>
      <c r="I128" s="363"/>
      <c r="J128" s="363"/>
      <c r="K128" s="363"/>
      <c r="L128" s="363"/>
      <c r="M128" s="363"/>
      <c r="N128" s="363"/>
      <c r="O128" s="363"/>
      <c r="P128" s="363"/>
      <c r="Q128" s="363"/>
      <c r="R128" s="363"/>
      <c r="S128" s="363"/>
      <c r="T128" s="363"/>
      <c r="U128" s="363"/>
      <c r="V128" s="363"/>
      <c r="W128" s="363"/>
      <c r="X128" s="363"/>
      <c r="Y128" s="363"/>
      <c r="Z128" s="363"/>
      <c r="AA128" s="363"/>
      <c r="AB128" s="363"/>
      <c r="AC128" s="363"/>
      <c r="AD128" s="363"/>
      <c r="AE128" s="363"/>
      <c r="AF128" s="363"/>
      <c r="AG128" s="363"/>
      <c r="AH128" s="363"/>
      <c r="AI128" s="363"/>
      <c r="AJ128" s="363"/>
      <c r="AK128" s="363"/>
      <c r="AL128" s="363"/>
      <c r="AM128" s="363"/>
      <c r="AN128" s="363"/>
      <c r="AO128" s="363"/>
      <c r="AP128" s="363"/>
      <c r="AQ128" s="363"/>
      <c r="AR128" s="363"/>
      <c r="AS128" s="363"/>
      <c r="AT128" s="363"/>
      <c r="AU128" s="363"/>
      <c r="AV128" s="363"/>
      <c r="AW128" s="363"/>
      <c r="AX128" s="364"/>
    </row>
    <row r="129" spans="1:50" ht="65.25" customHeight="1" thickBot="1" x14ac:dyDescent="0.2">
      <c r="A129" s="589" t="s">
        <v>563</v>
      </c>
      <c r="B129" s="584"/>
      <c r="C129" s="584"/>
      <c r="D129" s="584"/>
      <c r="E129" s="584"/>
      <c r="F129" s="584"/>
      <c r="G129" s="584"/>
      <c r="H129" s="584"/>
      <c r="I129" s="584"/>
      <c r="J129" s="584"/>
      <c r="K129" s="584"/>
      <c r="L129" s="584"/>
      <c r="M129" s="584"/>
      <c r="N129" s="584"/>
      <c r="O129" s="584"/>
      <c r="P129" s="584"/>
      <c r="Q129" s="584"/>
      <c r="R129" s="584"/>
      <c r="S129" s="584"/>
      <c r="T129" s="584"/>
      <c r="U129" s="584"/>
      <c r="V129" s="584"/>
      <c r="W129" s="584"/>
      <c r="X129" s="584"/>
      <c r="Y129" s="584"/>
      <c r="Z129" s="584"/>
      <c r="AA129" s="584"/>
      <c r="AB129" s="584"/>
      <c r="AC129" s="584"/>
      <c r="AD129" s="584"/>
      <c r="AE129" s="584"/>
      <c r="AF129" s="584"/>
      <c r="AG129" s="584"/>
      <c r="AH129" s="584"/>
      <c r="AI129" s="584"/>
      <c r="AJ129" s="584"/>
      <c r="AK129" s="584"/>
      <c r="AL129" s="584"/>
      <c r="AM129" s="584"/>
      <c r="AN129" s="584"/>
      <c r="AO129" s="584"/>
      <c r="AP129" s="584"/>
      <c r="AQ129" s="584"/>
      <c r="AR129" s="584"/>
      <c r="AS129" s="584"/>
      <c r="AT129" s="584"/>
      <c r="AU129" s="584"/>
      <c r="AV129" s="584"/>
      <c r="AW129" s="584"/>
      <c r="AX129" s="585"/>
    </row>
    <row r="130" spans="1:50" ht="21" customHeight="1" x14ac:dyDescent="0.15">
      <c r="A130" s="580" t="s">
        <v>41</v>
      </c>
      <c r="B130" s="581"/>
      <c r="C130" s="581"/>
      <c r="D130" s="581"/>
      <c r="E130" s="581"/>
      <c r="F130" s="581"/>
      <c r="G130" s="581"/>
      <c r="H130" s="581"/>
      <c r="I130" s="581"/>
      <c r="J130" s="581"/>
      <c r="K130" s="581"/>
      <c r="L130" s="581"/>
      <c r="M130" s="581"/>
      <c r="N130" s="581"/>
      <c r="O130" s="581"/>
      <c r="P130" s="581"/>
      <c r="Q130" s="581"/>
      <c r="R130" s="581"/>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c r="AN130" s="581"/>
      <c r="AO130" s="581"/>
      <c r="AP130" s="581"/>
      <c r="AQ130" s="581"/>
      <c r="AR130" s="581"/>
      <c r="AS130" s="581"/>
      <c r="AT130" s="581"/>
      <c r="AU130" s="581"/>
      <c r="AV130" s="581"/>
      <c r="AW130" s="581"/>
      <c r="AX130" s="582"/>
    </row>
    <row r="131" spans="1:50" ht="78" customHeight="1" thickBot="1" x14ac:dyDescent="0.2">
      <c r="A131" s="564" t="s">
        <v>306</v>
      </c>
      <c r="B131" s="565"/>
      <c r="C131" s="565"/>
      <c r="D131" s="565"/>
      <c r="E131" s="566"/>
      <c r="F131" s="583" t="s">
        <v>565</v>
      </c>
      <c r="G131" s="584"/>
      <c r="H131" s="584"/>
      <c r="I131" s="584"/>
      <c r="J131" s="584"/>
      <c r="K131" s="584"/>
      <c r="L131" s="584"/>
      <c r="M131" s="584"/>
      <c r="N131" s="584"/>
      <c r="O131" s="584"/>
      <c r="P131" s="584"/>
      <c r="Q131" s="584"/>
      <c r="R131" s="584"/>
      <c r="S131" s="584"/>
      <c r="T131" s="584"/>
      <c r="U131" s="584"/>
      <c r="V131" s="584"/>
      <c r="W131" s="584"/>
      <c r="X131" s="584"/>
      <c r="Y131" s="584"/>
      <c r="Z131" s="584"/>
      <c r="AA131" s="584"/>
      <c r="AB131" s="584"/>
      <c r="AC131" s="584"/>
      <c r="AD131" s="584"/>
      <c r="AE131" s="584"/>
      <c r="AF131" s="584"/>
      <c r="AG131" s="584"/>
      <c r="AH131" s="584"/>
      <c r="AI131" s="584"/>
      <c r="AJ131" s="584"/>
      <c r="AK131" s="584"/>
      <c r="AL131" s="584"/>
      <c r="AM131" s="584"/>
      <c r="AN131" s="584"/>
      <c r="AO131" s="584"/>
      <c r="AP131" s="584"/>
      <c r="AQ131" s="584"/>
      <c r="AR131" s="584"/>
      <c r="AS131" s="584"/>
      <c r="AT131" s="584"/>
      <c r="AU131" s="584"/>
      <c r="AV131" s="584"/>
      <c r="AW131" s="584"/>
      <c r="AX131" s="585"/>
    </row>
    <row r="132" spans="1:50" ht="21" customHeight="1" x14ac:dyDescent="0.15">
      <c r="A132" s="580" t="s">
        <v>54</v>
      </c>
      <c r="B132" s="581"/>
      <c r="C132" s="581"/>
      <c r="D132" s="581"/>
      <c r="E132" s="581"/>
      <c r="F132" s="581"/>
      <c r="G132" s="581"/>
      <c r="H132" s="581"/>
      <c r="I132" s="581"/>
      <c r="J132" s="581"/>
      <c r="K132" s="581"/>
      <c r="L132" s="581"/>
      <c r="M132" s="581"/>
      <c r="N132" s="581"/>
      <c r="O132" s="581"/>
      <c r="P132" s="581"/>
      <c r="Q132" s="581"/>
      <c r="R132" s="581"/>
      <c r="S132" s="581"/>
      <c r="T132" s="581"/>
      <c r="U132" s="581"/>
      <c r="V132" s="581"/>
      <c r="W132" s="581"/>
      <c r="X132" s="581"/>
      <c r="Y132" s="581"/>
      <c r="Z132" s="581"/>
      <c r="AA132" s="581"/>
      <c r="AB132" s="581"/>
      <c r="AC132" s="581"/>
      <c r="AD132" s="581"/>
      <c r="AE132" s="581"/>
      <c r="AF132" s="581"/>
      <c r="AG132" s="581"/>
      <c r="AH132" s="581"/>
      <c r="AI132" s="581"/>
      <c r="AJ132" s="581"/>
      <c r="AK132" s="581"/>
      <c r="AL132" s="581"/>
      <c r="AM132" s="581"/>
      <c r="AN132" s="581"/>
      <c r="AO132" s="581"/>
      <c r="AP132" s="581"/>
      <c r="AQ132" s="581"/>
      <c r="AR132" s="581"/>
      <c r="AS132" s="581"/>
      <c r="AT132" s="581"/>
      <c r="AU132" s="581"/>
      <c r="AV132" s="581"/>
      <c r="AW132" s="581"/>
      <c r="AX132" s="582"/>
    </row>
    <row r="133" spans="1:50" ht="78.75" customHeight="1" thickBot="1" x14ac:dyDescent="0.2">
      <c r="A133" s="449" t="s">
        <v>568</v>
      </c>
      <c r="B133" s="450"/>
      <c r="C133" s="450"/>
      <c r="D133" s="450"/>
      <c r="E133" s="451"/>
      <c r="F133" s="586" t="s">
        <v>566</v>
      </c>
      <c r="G133" s="587"/>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7"/>
      <c r="AL133" s="587"/>
      <c r="AM133" s="587"/>
      <c r="AN133" s="587"/>
      <c r="AO133" s="587"/>
      <c r="AP133" s="587"/>
      <c r="AQ133" s="587"/>
      <c r="AR133" s="587"/>
      <c r="AS133" s="587"/>
      <c r="AT133" s="587"/>
      <c r="AU133" s="587"/>
      <c r="AV133" s="587"/>
      <c r="AW133" s="587"/>
      <c r="AX133" s="588"/>
    </row>
    <row r="134" spans="1:50" ht="21" customHeight="1" x14ac:dyDescent="0.15">
      <c r="A134" s="571" t="s">
        <v>42</v>
      </c>
      <c r="B134" s="572"/>
      <c r="C134" s="572"/>
      <c r="D134" s="572"/>
      <c r="E134" s="572"/>
      <c r="F134" s="572"/>
      <c r="G134" s="572"/>
      <c r="H134" s="572"/>
      <c r="I134" s="572"/>
      <c r="J134" s="572"/>
      <c r="K134" s="572"/>
      <c r="L134" s="572"/>
      <c r="M134" s="572"/>
      <c r="N134" s="572"/>
      <c r="O134" s="572"/>
      <c r="P134" s="572"/>
      <c r="Q134" s="572"/>
      <c r="R134" s="572"/>
      <c r="S134" s="572"/>
      <c r="T134" s="572"/>
      <c r="U134" s="572"/>
      <c r="V134" s="572"/>
      <c r="W134" s="572"/>
      <c r="X134" s="572"/>
      <c r="Y134" s="572"/>
      <c r="Z134" s="572"/>
      <c r="AA134" s="572"/>
      <c r="AB134" s="572"/>
      <c r="AC134" s="572"/>
      <c r="AD134" s="572"/>
      <c r="AE134" s="572"/>
      <c r="AF134" s="572"/>
      <c r="AG134" s="572"/>
      <c r="AH134" s="572"/>
      <c r="AI134" s="572"/>
      <c r="AJ134" s="572"/>
      <c r="AK134" s="572"/>
      <c r="AL134" s="572"/>
      <c r="AM134" s="572"/>
      <c r="AN134" s="572"/>
      <c r="AO134" s="572"/>
      <c r="AP134" s="572"/>
      <c r="AQ134" s="572"/>
      <c r="AR134" s="572"/>
      <c r="AS134" s="572"/>
      <c r="AT134" s="572"/>
      <c r="AU134" s="572"/>
      <c r="AV134" s="572"/>
      <c r="AW134" s="572"/>
      <c r="AX134" s="573"/>
    </row>
    <row r="135" spans="1:50" ht="42.75" customHeight="1" thickBot="1" x14ac:dyDescent="0.2">
      <c r="A135" s="630" t="s">
        <v>567</v>
      </c>
      <c r="B135" s="631"/>
      <c r="C135" s="631"/>
      <c r="D135" s="631"/>
      <c r="E135" s="631"/>
      <c r="F135" s="631"/>
      <c r="G135" s="631"/>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631"/>
      <c r="AL135" s="631"/>
      <c r="AM135" s="631"/>
      <c r="AN135" s="631"/>
      <c r="AO135" s="631"/>
      <c r="AP135" s="631"/>
      <c r="AQ135" s="631"/>
      <c r="AR135" s="631"/>
      <c r="AS135" s="631"/>
      <c r="AT135" s="631"/>
      <c r="AU135" s="631"/>
      <c r="AV135" s="631"/>
      <c r="AW135" s="631"/>
      <c r="AX135" s="632"/>
    </row>
    <row r="136" spans="1:50" ht="19.7" customHeight="1" x14ac:dyDescent="0.15">
      <c r="A136" s="558" t="s">
        <v>37</v>
      </c>
      <c r="B136" s="559"/>
      <c r="C136" s="559"/>
      <c r="D136" s="559"/>
      <c r="E136" s="559"/>
      <c r="F136" s="559"/>
      <c r="G136" s="559"/>
      <c r="H136" s="559"/>
      <c r="I136" s="559"/>
      <c r="J136" s="559"/>
      <c r="K136" s="559"/>
      <c r="L136" s="559"/>
      <c r="M136" s="559"/>
      <c r="N136" s="559"/>
      <c r="O136" s="559"/>
      <c r="P136" s="559"/>
      <c r="Q136" s="559"/>
      <c r="R136" s="559"/>
      <c r="S136" s="559"/>
      <c r="T136" s="559"/>
      <c r="U136" s="559"/>
      <c r="V136" s="559"/>
      <c r="W136" s="559"/>
      <c r="X136" s="559"/>
      <c r="Y136" s="559"/>
      <c r="Z136" s="559"/>
      <c r="AA136" s="559"/>
      <c r="AB136" s="559"/>
      <c r="AC136" s="559"/>
      <c r="AD136" s="559"/>
      <c r="AE136" s="559"/>
      <c r="AF136" s="559"/>
      <c r="AG136" s="559"/>
      <c r="AH136" s="559"/>
      <c r="AI136" s="559"/>
      <c r="AJ136" s="559"/>
      <c r="AK136" s="559"/>
      <c r="AL136" s="559"/>
      <c r="AM136" s="559"/>
      <c r="AN136" s="559"/>
      <c r="AO136" s="559"/>
      <c r="AP136" s="559"/>
      <c r="AQ136" s="559"/>
      <c r="AR136" s="559"/>
      <c r="AS136" s="559"/>
      <c r="AT136" s="559"/>
      <c r="AU136" s="559"/>
      <c r="AV136" s="559"/>
      <c r="AW136" s="559"/>
      <c r="AX136" s="560"/>
    </row>
    <row r="137" spans="1:50" ht="19.899999999999999" customHeight="1" x14ac:dyDescent="0.15">
      <c r="A137" s="413" t="s">
        <v>224</v>
      </c>
      <c r="B137" s="414"/>
      <c r="C137" s="414"/>
      <c r="D137" s="414"/>
      <c r="E137" s="414"/>
      <c r="F137" s="414"/>
      <c r="G137" s="436">
        <v>455</v>
      </c>
      <c r="H137" s="437"/>
      <c r="I137" s="437"/>
      <c r="J137" s="437"/>
      <c r="K137" s="437"/>
      <c r="L137" s="437"/>
      <c r="M137" s="437"/>
      <c r="N137" s="437"/>
      <c r="O137" s="437"/>
      <c r="P137" s="438"/>
      <c r="Q137" s="414" t="s">
        <v>225</v>
      </c>
      <c r="R137" s="414"/>
      <c r="S137" s="414"/>
      <c r="T137" s="414"/>
      <c r="U137" s="414"/>
      <c r="V137" s="414"/>
      <c r="W137" s="436">
        <v>430</v>
      </c>
      <c r="X137" s="437"/>
      <c r="Y137" s="437"/>
      <c r="Z137" s="437"/>
      <c r="AA137" s="437"/>
      <c r="AB137" s="437"/>
      <c r="AC137" s="437"/>
      <c r="AD137" s="437"/>
      <c r="AE137" s="437"/>
      <c r="AF137" s="438"/>
      <c r="AG137" s="414" t="s">
        <v>226</v>
      </c>
      <c r="AH137" s="414"/>
      <c r="AI137" s="414"/>
      <c r="AJ137" s="414"/>
      <c r="AK137" s="414"/>
      <c r="AL137" s="414"/>
      <c r="AM137" s="410">
        <v>461</v>
      </c>
      <c r="AN137" s="411"/>
      <c r="AO137" s="411"/>
      <c r="AP137" s="411"/>
      <c r="AQ137" s="411"/>
      <c r="AR137" s="411"/>
      <c r="AS137" s="411"/>
      <c r="AT137" s="411"/>
      <c r="AU137" s="411"/>
      <c r="AV137" s="412"/>
      <c r="AW137" s="12"/>
      <c r="AX137" s="13"/>
    </row>
    <row r="138" spans="1:50" ht="19.899999999999999" customHeight="1" thickBot="1" x14ac:dyDescent="0.2">
      <c r="A138" s="415" t="s">
        <v>227</v>
      </c>
      <c r="B138" s="416"/>
      <c r="C138" s="416"/>
      <c r="D138" s="416"/>
      <c r="E138" s="416"/>
      <c r="F138" s="416"/>
      <c r="G138" s="439">
        <v>390</v>
      </c>
      <c r="H138" s="440"/>
      <c r="I138" s="440"/>
      <c r="J138" s="440"/>
      <c r="K138" s="440"/>
      <c r="L138" s="440"/>
      <c r="M138" s="440"/>
      <c r="N138" s="440"/>
      <c r="O138" s="440"/>
      <c r="P138" s="441"/>
      <c r="Q138" s="416" t="s">
        <v>228</v>
      </c>
      <c r="R138" s="416"/>
      <c r="S138" s="416"/>
      <c r="T138" s="416"/>
      <c r="U138" s="416"/>
      <c r="V138" s="416"/>
      <c r="W138" s="439">
        <v>377</v>
      </c>
      <c r="X138" s="440"/>
      <c r="Y138" s="440"/>
      <c r="Z138" s="440"/>
      <c r="AA138" s="440"/>
      <c r="AB138" s="440"/>
      <c r="AC138" s="440"/>
      <c r="AD138" s="440"/>
      <c r="AE138" s="440"/>
      <c r="AF138" s="441"/>
      <c r="AG138" s="592"/>
      <c r="AH138" s="593"/>
      <c r="AI138" s="593"/>
      <c r="AJ138" s="593"/>
      <c r="AK138" s="593"/>
      <c r="AL138" s="593"/>
      <c r="AM138" s="633"/>
      <c r="AN138" s="634"/>
      <c r="AO138" s="634"/>
      <c r="AP138" s="634"/>
      <c r="AQ138" s="634"/>
      <c r="AR138" s="634"/>
      <c r="AS138" s="634"/>
      <c r="AT138" s="634"/>
      <c r="AU138" s="634"/>
      <c r="AV138" s="635"/>
      <c r="AW138" s="28"/>
      <c r="AX138" s="29"/>
    </row>
    <row r="139" spans="1:50" ht="23.65" customHeight="1" x14ac:dyDescent="0.15">
      <c r="A139" s="574" t="s">
        <v>28</v>
      </c>
      <c r="B139" s="575"/>
      <c r="C139" s="575"/>
      <c r="D139" s="575"/>
      <c r="E139" s="575"/>
      <c r="F139" s="57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80"/>
      <c r="B141" s="481"/>
      <c r="C141" s="481"/>
      <c r="D141" s="481"/>
      <c r="E141" s="481"/>
      <c r="F141" s="48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80"/>
      <c r="B142" s="481"/>
      <c r="C142" s="481"/>
      <c r="D142" s="481"/>
      <c r="E142" s="481"/>
      <c r="F142" s="48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80"/>
      <c r="B143" s="481"/>
      <c r="C143" s="481"/>
      <c r="D143" s="481"/>
      <c r="E143" s="481"/>
      <c r="F143" s="48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80"/>
      <c r="B144" s="481"/>
      <c r="C144" s="481"/>
      <c r="D144" s="481"/>
      <c r="E144" s="481"/>
      <c r="F144" s="48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80"/>
      <c r="B145" s="481"/>
      <c r="C145" s="481"/>
      <c r="D145" s="481"/>
      <c r="E145" s="481"/>
      <c r="F145" s="48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80"/>
      <c r="B146" s="481"/>
      <c r="C146" s="481"/>
      <c r="D146" s="481"/>
      <c r="E146" s="481"/>
      <c r="F146" s="48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80"/>
      <c r="B147" s="481"/>
      <c r="C147" s="481"/>
      <c r="D147" s="481"/>
      <c r="E147" s="481"/>
      <c r="F147" s="48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80"/>
      <c r="B148" s="481"/>
      <c r="C148" s="481"/>
      <c r="D148" s="481"/>
      <c r="E148" s="481"/>
      <c r="F148" s="48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80"/>
      <c r="B149" s="481"/>
      <c r="C149" s="481"/>
      <c r="D149" s="481"/>
      <c r="E149" s="481"/>
      <c r="F149" s="48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80"/>
      <c r="B150" s="481"/>
      <c r="C150" s="481"/>
      <c r="D150" s="481"/>
      <c r="E150" s="481"/>
      <c r="F150" s="48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80"/>
      <c r="B151" s="481"/>
      <c r="C151" s="481"/>
      <c r="D151" s="481"/>
      <c r="E151" s="481"/>
      <c r="F151" s="48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80"/>
      <c r="B152" s="481"/>
      <c r="C152" s="481"/>
      <c r="D152" s="481"/>
      <c r="E152" s="481"/>
      <c r="F152" s="48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80"/>
      <c r="B153" s="481"/>
      <c r="C153" s="481"/>
      <c r="D153" s="481"/>
      <c r="E153" s="481"/>
      <c r="F153" s="48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80"/>
      <c r="B154" s="481"/>
      <c r="C154" s="481"/>
      <c r="D154" s="481"/>
      <c r="E154" s="481"/>
      <c r="F154" s="48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80"/>
      <c r="B155" s="481"/>
      <c r="C155" s="481"/>
      <c r="D155" s="481"/>
      <c r="E155" s="481"/>
      <c r="F155" s="48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80"/>
      <c r="B156" s="481"/>
      <c r="C156" s="481"/>
      <c r="D156" s="481"/>
      <c r="E156" s="481"/>
      <c r="F156" s="48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80"/>
      <c r="B157" s="481"/>
      <c r="C157" s="481"/>
      <c r="D157" s="481"/>
      <c r="E157" s="481"/>
      <c r="F157" s="48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80"/>
      <c r="B158" s="481"/>
      <c r="C158" s="481"/>
      <c r="D158" s="481"/>
      <c r="E158" s="481"/>
      <c r="F158" s="48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80"/>
      <c r="B159" s="481"/>
      <c r="C159" s="481"/>
      <c r="D159" s="481"/>
      <c r="E159" s="481"/>
      <c r="F159" s="48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4.25" customHeight="1" x14ac:dyDescent="0.15">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4.25" customHeight="1" x14ac:dyDescent="0.15">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4.25" customHeight="1" x14ac:dyDescent="0.15">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4.25" customHeight="1" thickBot="1" x14ac:dyDescent="0.2">
      <c r="A177" s="577"/>
      <c r="B177" s="578"/>
      <c r="C177" s="578"/>
      <c r="D177" s="578"/>
      <c r="E177" s="578"/>
      <c r="F177" s="57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53" t="s">
        <v>34</v>
      </c>
      <c r="B178" s="554"/>
      <c r="C178" s="554"/>
      <c r="D178" s="554"/>
      <c r="E178" s="554"/>
      <c r="F178" s="555"/>
      <c r="G178" s="397" t="s">
        <v>388</v>
      </c>
      <c r="H178" s="398"/>
      <c r="I178" s="398"/>
      <c r="J178" s="398"/>
      <c r="K178" s="398"/>
      <c r="L178" s="398"/>
      <c r="M178" s="398"/>
      <c r="N178" s="398"/>
      <c r="O178" s="398"/>
      <c r="P178" s="398"/>
      <c r="Q178" s="398"/>
      <c r="R178" s="398"/>
      <c r="S178" s="398"/>
      <c r="T178" s="398"/>
      <c r="U178" s="398"/>
      <c r="V178" s="398"/>
      <c r="W178" s="398"/>
      <c r="X178" s="398"/>
      <c r="Y178" s="398"/>
      <c r="Z178" s="398"/>
      <c r="AA178" s="398"/>
      <c r="AB178" s="399"/>
      <c r="AC178" s="397" t="s">
        <v>391</v>
      </c>
      <c r="AD178" s="398"/>
      <c r="AE178" s="398"/>
      <c r="AF178" s="398"/>
      <c r="AG178" s="398"/>
      <c r="AH178" s="398"/>
      <c r="AI178" s="398"/>
      <c r="AJ178" s="398"/>
      <c r="AK178" s="398"/>
      <c r="AL178" s="398"/>
      <c r="AM178" s="398"/>
      <c r="AN178" s="398"/>
      <c r="AO178" s="398"/>
      <c r="AP178" s="398"/>
      <c r="AQ178" s="398"/>
      <c r="AR178" s="398"/>
      <c r="AS178" s="398"/>
      <c r="AT178" s="398"/>
      <c r="AU178" s="398"/>
      <c r="AV178" s="398"/>
      <c r="AW178" s="398"/>
      <c r="AX178" s="400"/>
    </row>
    <row r="179" spans="1:50" ht="24.75" customHeight="1" x14ac:dyDescent="0.15">
      <c r="A179" s="120"/>
      <c r="B179" s="556"/>
      <c r="C179" s="556"/>
      <c r="D179" s="556"/>
      <c r="E179" s="556"/>
      <c r="F179" s="557"/>
      <c r="G179" s="401" t="s">
        <v>19</v>
      </c>
      <c r="H179" s="402"/>
      <c r="I179" s="402"/>
      <c r="J179" s="402"/>
      <c r="K179" s="402"/>
      <c r="L179" s="403" t="s">
        <v>20</v>
      </c>
      <c r="M179" s="402"/>
      <c r="N179" s="402"/>
      <c r="O179" s="402"/>
      <c r="P179" s="402"/>
      <c r="Q179" s="402"/>
      <c r="R179" s="402"/>
      <c r="S179" s="402"/>
      <c r="T179" s="402"/>
      <c r="U179" s="402"/>
      <c r="V179" s="402"/>
      <c r="W179" s="402"/>
      <c r="X179" s="404"/>
      <c r="Y179" s="405" t="s">
        <v>21</v>
      </c>
      <c r="Z179" s="406"/>
      <c r="AA179" s="406"/>
      <c r="AB179" s="407"/>
      <c r="AC179" s="401" t="s">
        <v>19</v>
      </c>
      <c r="AD179" s="402"/>
      <c r="AE179" s="402"/>
      <c r="AF179" s="402"/>
      <c r="AG179" s="402"/>
      <c r="AH179" s="403" t="s">
        <v>20</v>
      </c>
      <c r="AI179" s="402"/>
      <c r="AJ179" s="402"/>
      <c r="AK179" s="402"/>
      <c r="AL179" s="402"/>
      <c r="AM179" s="402"/>
      <c r="AN179" s="402"/>
      <c r="AO179" s="402"/>
      <c r="AP179" s="402"/>
      <c r="AQ179" s="402"/>
      <c r="AR179" s="402"/>
      <c r="AS179" s="402"/>
      <c r="AT179" s="404"/>
      <c r="AU179" s="405" t="s">
        <v>21</v>
      </c>
      <c r="AV179" s="406"/>
      <c r="AW179" s="406"/>
      <c r="AX179" s="408"/>
    </row>
    <row r="180" spans="1:50" ht="24.75" customHeight="1" x14ac:dyDescent="0.15">
      <c r="A180" s="120"/>
      <c r="B180" s="556"/>
      <c r="C180" s="556"/>
      <c r="D180" s="556"/>
      <c r="E180" s="556"/>
      <c r="F180" s="557"/>
      <c r="G180" s="89" t="s">
        <v>431</v>
      </c>
      <c r="H180" s="90"/>
      <c r="I180" s="90"/>
      <c r="J180" s="90"/>
      <c r="K180" s="91"/>
      <c r="L180" s="92" t="s">
        <v>428</v>
      </c>
      <c r="M180" s="93"/>
      <c r="N180" s="93"/>
      <c r="O180" s="93"/>
      <c r="P180" s="93"/>
      <c r="Q180" s="93"/>
      <c r="R180" s="93"/>
      <c r="S180" s="93"/>
      <c r="T180" s="93"/>
      <c r="U180" s="93"/>
      <c r="V180" s="93"/>
      <c r="W180" s="93"/>
      <c r="X180" s="94"/>
      <c r="Y180" s="95">
        <v>119</v>
      </c>
      <c r="Z180" s="96"/>
      <c r="AA180" s="96"/>
      <c r="AB180" s="97"/>
      <c r="AC180" s="89" t="s">
        <v>431</v>
      </c>
      <c r="AD180" s="90"/>
      <c r="AE180" s="90"/>
      <c r="AF180" s="90"/>
      <c r="AG180" s="91"/>
      <c r="AH180" s="92" t="s">
        <v>444</v>
      </c>
      <c r="AI180" s="93"/>
      <c r="AJ180" s="93"/>
      <c r="AK180" s="93"/>
      <c r="AL180" s="93"/>
      <c r="AM180" s="93"/>
      <c r="AN180" s="93"/>
      <c r="AO180" s="93"/>
      <c r="AP180" s="93"/>
      <c r="AQ180" s="93"/>
      <c r="AR180" s="93"/>
      <c r="AS180" s="93"/>
      <c r="AT180" s="94"/>
      <c r="AU180" s="95">
        <v>28</v>
      </c>
      <c r="AV180" s="96"/>
      <c r="AW180" s="96"/>
      <c r="AX180" s="409"/>
    </row>
    <row r="181" spans="1:50" ht="24.75" customHeight="1" x14ac:dyDescent="0.15">
      <c r="A181" s="120"/>
      <c r="B181" s="556"/>
      <c r="C181" s="556"/>
      <c r="D181" s="556"/>
      <c r="E181" s="556"/>
      <c r="F181" s="557"/>
      <c r="G181" s="65" t="s">
        <v>431</v>
      </c>
      <c r="H181" s="66"/>
      <c r="I181" s="66"/>
      <c r="J181" s="66"/>
      <c r="K181" s="67"/>
      <c r="L181" s="68" t="s">
        <v>433</v>
      </c>
      <c r="M181" s="69"/>
      <c r="N181" s="69"/>
      <c r="O181" s="69"/>
      <c r="P181" s="69"/>
      <c r="Q181" s="69"/>
      <c r="R181" s="69"/>
      <c r="S181" s="69"/>
      <c r="T181" s="69"/>
      <c r="U181" s="69"/>
      <c r="V181" s="69"/>
      <c r="W181" s="69"/>
      <c r="X181" s="70"/>
      <c r="Y181" s="71">
        <v>69</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56"/>
      <c r="C182" s="556"/>
      <c r="D182" s="556"/>
      <c r="E182" s="556"/>
      <c r="F182" s="557"/>
      <c r="G182" s="65" t="s">
        <v>431</v>
      </c>
      <c r="H182" s="66"/>
      <c r="I182" s="66"/>
      <c r="J182" s="66"/>
      <c r="K182" s="67"/>
      <c r="L182" s="68" t="s">
        <v>430</v>
      </c>
      <c r="M182" s="69"/>
      <c r="N182" s="69"/>
      <c r="O182" s="69"/>
      <c r="P182" s="69"/>
      <c r="Q182" s="69"/>
      <c r="R182" s="69"/>
      <c r="S182" s="69"/>
      <c r="T182" s="69"/>
      <c r="U182" s="69"/>
      <c r="V182" s="69"/>
      <c r="W182" s="69"/>
      <c r="X182" s="70"/>
      <c r="Y182" s="71">
        <v>67</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56"/>
      <c r="C183" s="556"/>
      <c r="D183" s="556"/>
      <c r="E183" s="556"/>
      <c r="F183" s="557"/>
      <c r="G183" s="65" t="s">
        <v>431</v>
      </c>
      <c r="H183" s="66"/>
      <c r="I183" s="66"/>
      <c r="J183" s="66"/>
      <c r="K183" s="67"/>
      <c r="L183" s="68" t="s">
        <v>435</v>
      </c>
      <c r="M183" s="69"/>
      <c r="N183" s="69"/>
      <c r="O183" s="69"/>
      <c r="P183" s="69"/>
      <c r="Q183" s="69"/>
      <c r="R183" s="69"/>
      <c r="S183" s="69"/>
      <c r="T183" s="69"/>
      <c r="U183" s="69"/>
      <c r="V183" s="69"/>
      <c r="W183" s="69"/>
      <c r="X183" s="70"/>
      <c r="Y183" s="71">
        <v>30</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56"/>
      <c r="C184" s="556"/>
      <c r="D184" s="556"/>
      <c r="E184" s="556"/>
      <c r="F184" s="557"/>
      <c r="G184" s="65" t="s">
        <v>431</v>
      </c>
      <c r="H184" s="66"/>
      <c r="I184" s="66"/>
      <c r="J184" s="66"/>
      <c r="K184" s="67"/>
      <c r="L184" s="68" t="s">
        <v>437</v>
      </c>
      <c r="M184" s="69"/>
      <c r="N184" s="69"/>
      <c r="O184" s="69"/>
      <c r="P184" s="69"/>
      <c r="Q184" s="69"/>
      <c r="R184" s="69"/>
      <c r="S184" s="69"/>
      <c r="T184" s="69"/>
      <c r="U184" s="69"/>
      <c r="V184" s="69"/>
      <c r="W184" s="69"/>
      <c r="X184" s="70"/>
      <c r="Y184" s="71">
        <v>10</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56"/>
      <c r="C185" s="556"/>
      <c r="D185" s="556"/>
      <c r="E185" s="556"/>
      <c r="F185" s="557"/>
      <c r="G185" s="65" t="s">
        <v>431</v>
      </c>
      <c r="H185" s="66"/>
      <c r="I185" s="66"/>
      <c r="J185" s="66"/>
      <c r="K185" s="67"/>
      <c r="L185" s="68" t="s">
        <v>438</v>
      </c>
      <c r="M185" s="69"/>
      <c r="N185" s="69"/>
      <c r="O185" s="69"/>
      <c r="P185" s="69"/>
      <c r="Q185" s="69"/>
      <c r="R185" s="69"/>
      <c r="S185" s="69"/>
      <c r="T185" s="69"/>
      <c r="U185" s="69"/>
      <c r="V185" s="69"/>
      <c r="W185" s="69"/>
      <c r="X185" s="70"/>
      <c r="Y185" s="71">
        <v>8</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56"/>
      <c r="C186" s="556"/>
      <c r="D186" s="556"/>
      <c r="E186" s="556"/>
      <c r="F186" s="557"/>
      <c r="G186" s="65" t="s">
        <v>439</v>
      </c>
      <c r="H186" s="66"/>
      <c r="I186" s="66"/>
      <c r="J186" s="66"/>
      <c r="K186" s="67"/>
      <c r="L186" s="68" t="s">
        <v>440</v>
      </c>
      <c r="M186" s="69"/>
      <c r="N186" s="69"/>
      <c r="O186" s="69"/>
      <c r="P186" s="69"/>
      <c r="Q186" s="69"/>
      <c r="R186" s="69"/>
      <c r="S186" s="69"/>
      <c r="T186" s="69"/>
      <c r="U186" s="69"/>
      <c r="V186" s="69"/>
      <c r="W186" s="69"/>
      <c r="X186" s="70"/>
      <c r="Y186" s="71">
        <v>5</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56"/>
      <c r="C187" s="556"/>
      <c r="D187" s="556"/>
      <c r="E187" s="556"/>
      <c r="F187" s="557"/>
      <c r="G187" s="65" t="s">
        <v>439</v>
      </c>
      <c r="H187" s="66"/>
      <c r="I187" s="66"/>
      <c r="J187" s="66"/>
      <c r="K187" s="67"/>
      <c r="L187" s="68" t="s">
        <v>438</v>
      </c>
      <c r="M187" s="69"/>
      <c r="N187" s="69"/>
      <c r="O187" s="69"/>
      <c r="P187" s="69"/>
      <c r="Q187" s="69"/>
      <c r="R187" s="69"/>
      <c r="S187" s="69"/>
      <c r="T187" s="69"/>
      <c r="U187" s="69"/>
      <c r="V187" s="69"/>
      <c r="W187" s="69"/>
      <c r="X187" s="70"/>
      <c r="Y187" s="71">
        <v>4</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56"/>
      <c r="C188" s="556"/>
      <c r="D188" s="556"/>
      <c r="E188" s="556"/>
      <c r="F188" s="557"/>
      <c r="G188" s="65" t="s">
        <v>431</v>
      </c>
      <c r="H188" s="66"/>
      <c r="I188" s="66"/>
      <c r="J188" s="66"/>
      <c r="K188" s="67"/>
      <c r="L188" s="68" t="s">
        <v>441</v>
      </c>
      <c r="M188" s="69"/>
      <c r="N188" s="69"/>
      <c r="O188" s="69"/>
      <c r="P188" s="69"/>
      <c r="Q188" s="69"/>
      <c r="R188" s="69"/>
      <c r="S188" s="69"/>
      <c r="T188" s="69"/>
      <c r="U188" s="69"/>
      <c r="V188" s="69"/>
      <c r="W188" s="69"/>
      <c r="X188" s="70"/>
      <c r="Y188" s="71">
        <v>4</v>
      </c>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56"/>
      <c r="C189" s="556"/>
      <c r="D189" s="556"/>
      <c r="E189" s="556"/>
      <c r="F189" s="557"/>
      <c r="G189" s="65" t="s">
        <v>431</v>
      </c>
      <c r="H189" s="66"/>
      <c r="I189" s="66"/>
      <c r="J189" s="66"/>
      <c r="K189" s="67"/>
      <c r="L189" s="68" t="s">
        <v>551</v>
      </c>
      <c r="M189" s="69"/>
      <c r="N189" s="69"/>
      <c r="O189" s="69"/>
      <c r="P189" s="69"/>
      <c r="Q189" s="69"/>
      <c r="R189" s="69"/>
      <c r="S189" s="69"/>
      <c r="T189" s="69"/>
      <c r="U189" s="69"/>
      <c r="V189" s="69"/>
      <c r="W189" s="69"/>
      <c r="X189" s="70"/>
      <c r="Y189" s="71">
        <v>0.9</v>
      </c>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56"/>
      <c r="C190" s="556"/>
      <c r="D190" s="556"/>
      <c r="E190" s="556"/>
      <c r="F190" s="557"/>
      <c r="G190" s="74" t="s">
        <v>22</v>
      </c>
      <c r="H190" s="75"/>
      <c r="I190" s="75"/>
      <c r="J190" s="75"/>
      <c r="K190" s="75"/>
      <c r="L190" s="76"/>
      <c r="M190" s="77"/>
      <c r="N190" s="77"/>
      <c r="O190" s="77"/>
      <c r="P190" s="77"/>
      <c r="Q190" s="77"/>
      <c r="R190" s="77"/>
      <c r="S190" s="77"/>
      <c r="T190" s="77"/>
      <c r="U190" s="77"/>
      <c r="V190" s="77"/>
      <c r="W190" s="77"/>
      <c r="X190" s="78"/>
      <c r="Y190" s="79">
        <f>SUM(Y180:AB189)</f>
        <v>316.89999999999998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28</v>
      </c>
      <c r="AV190" s="80"/>
      <c r="AW190" s="80"/>
      <c r="AX190" s="82"/>
    </row>
    <row r="191" spans="1:50" ht="30" customHeight="1" x14ac:dyDescent="0.15">
      <c r="A191" s="120"/>
      <c r="B191" s="556"/>
      <c r="C191" s="556"/>
      <c r="D191" s="556"/>
      <c r="E191" s="556"/>
      <c r="F191" s="557"/>
      <c r="G191" s="397" t="s">
        <v>389</v>
      </c>
      <c r="H191" s="398"/>
      <c r="I191" s="398"/>
      <c r="J191" s="398"/>
      <c r="K191" s="398"/>
      <c r="L191" s="398"/>
      <c r="M191" s="398"/>
      <c r="N191" s="398"/>
      <c r="O191" s="398"/>
      <c r="P191" s="398"/>
      <c r="Q191" s="398"/>
      <c r="R191" s="398"/>
      <c r="S191" s="398"/>
      <c r="T191" s="398"/>
      <c r="U191" s="398"/>
      <c r="V191" s="398"/>
      <c r="W191" s="398"/>
      <c r="X191" s="398"/>
      <c r="Y191" s="398"/>
      <c r="Z191" s="398"/>
      <c r="AA191" s="398"/>
      <c r="AB191" s="399"/>
      <c r="AC191" s="397" t="s">
        <v>360</v>
      </c>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400"/>
    </row>
    <row r="192" spans="1:50" ht="25.5" customHeight="1" x14ac:dyDescent="0.15">
      <c r="A192" s="120"/>
      <c r="B192" s="556"/>
      <c r="C192" s="556"/>
      <c r="D192" s="556"/>
      <c r="E192" s="556"/>
      <c r="F192" s="557"/>
      <c r="G192" s="401" t="s">
        <v>19</v>
      </c>
      <c r="H192" s="402"/>
      <c r="I192" s="402"/>
      <c r="J192" s="402"/>
      <c r="K192" s="402"/>
      <c r="L192" s="403" t="s">
        <v>20</v>
      </c>
      <c r="M192" s="402"/>
      <c r="N192" s="402"/>
      <c r="O192" s="402"/>
      <c r="P192" s="402"/>
      <c r="Q192" s="402"/>
      <c r="R192" s="402"/>
      <c r="S192" s="402"/>
      <c r="T192" s="402"/>
      <c r="U192" s="402"/>
      <c r="V192" s="402"/>
      <c r="W192" s="402"/>
      <c r="X192" s="404"/>
      <c r="Y192" s="405" t="s">
        <v>21</v>
      </c>
      <c r="Z192" s="406"/>
      <c r="AA192" s="406"/>
      <c r="AB192" s="407"/>
      <c r="AC192" s="401" t="s">
        <v>19</v>
      </c>
      <c r="AD192" s="402"/>
      <c r="AE192" s="402"/>
      <c r="AF192" s="402"/>
      <c r="AG192" s="402"/>
      <c r="AH192" s="403" t="s">
        <v>20</v>
      </c>
      <c r="AI192" s="402"/>
      <c r="AJ192" s="402"/>
      <c r="AK192" s="402"/>
      <c r="AL192" s="402"/>
      <c r="AM192" s="402"/>
      <c r="AN192" s="402"/>
      <c r="AO192" s="402"/>
      <c r="AP192" s="402"/>
      <c r="AQ192" s="402"/>
      <c r="AR192" s="402"/>
      <c r="AS192" s="402"/>
      <c r="AT192" s="404"/>
      <c r="AU192" s="405" t="s">
        <v>21</v>
      </c>
      <c r="AV192" s="406"/>
      <c r="AW192" s="406"/>
      <c r="AX192" s="408"/>
    </row>
    <row r="193" spans="1:50" ht="24.75" customHeight="1" x14ac:dyDescent="0.15">
      <c r="A193" s="120"/>
      <c r="B193" s="556"/>
      <c r="C193" s="556"/>
      <c r="D193" s="556"/>
      <c r="E193" s="556"/>
      <c r="F193" s="557"/>
      <c r="G193" s="89" t="s">
        <v>431</v>
      </c>
      <c r="H193" s="90"/>
      <c r="I193" s="90"/>
      <c r="J193" s="90"/>
      <c r="K193" s="91"/>
      <c r="L193" s="92" t="s">
        <v>442</v>
      </c>
      <c r="M193" s="93"/>
      <c r="N193" s="93"/>
      <c r="O193" s="93"/>
      <c r="P193" s="93"/>
      <c r="Q193" s="93"/>
      <c r="R193" s="93"/>
      <c r="S193" s="93"/>
      <c r="T193" s="93"/>
      <c r="U193" s="93"/>
      <c r="V193" s="93"/>
      <c r="W193" s="93"/>
      <c r="X193" s="94"/>
      <c r="Y193" s="95">
        <v>2</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9"/>
    </row>
    <row r="194" spans="1:50" ht="24.75" customHeight="1" x14ac:dyDescent="0.15">
      <c r="A194" s="120"/>
      <c r="B194" s="556"/>
      <c r="C194" s="556"/>
      <c r="D194" s="556"/>
      <c r="E194" s="556"/>
      <c r="F194" s="557"/>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20"/>
      <c r="B195" s="556"/>
      <c r="C195" s="556"/>
      <c r="D195" s="556"/>
      <c r="E195" s="556"/>
      <c r="F195" s="55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20"/>
      <c r="B196" s="556"/>
      <c r="C196" s="556"/>
      <c r="D196" s="556"/>
      <c r="E196" s="556"/>
      <c r="F196" s="55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20"/>
      <c r="B197" s="556"/>
      <c r="C197" s="556"/>
      <c r="D197" s="556"/>
      <c r="E197" s="556"/>
      <c r="F197" s="55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20"/>
      <c r="B198" s="556"/>
      <c r="C198" s="556"/>
      <c r="D198" s="556"/>
      <c r="E198" s="556"/>
      <c r="F198" s="55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20"/>
      <c r="B199" s="556"/>
      <c r="C199" s="556"/>
      <c r="D199" s="556"/>
      <c r="E199" s="556"/>
      <c r="F199" s="55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20"/>
      <c r="B200" s="556"/>
      <c r="C200" s="556"/>
      <c r="D200" s="556"/>
      <c r="E200" s="556"/>
      <c r="F200" s="55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56"/>
      <c r="C201" s="556"/>
      <c r="D201" s="556"/>
      <c r="E201" s="556"/>
      <c r="F201" s="55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0"/>
      <c r="B202" s="556"/>
      <c r="C202" s="556"/>
      <c r="D202" s="556"/>
      <c r="E202" s="556"/>
      <c r="F202" s="55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56"/>
      <c r="C203" s="556"/>
      <c r="D203" s="556"/>
      <c r="E203" s="556"/>
      <c r="F203" s="557"/>
      <c r="G203" s="74" t="s">
        <v>22</v>
      </c>
      <c r="H203" s="75"/>
      <c r="I203" s="75"/>
      <c r="J203" s="75"/>
      <c r="K203" s="75"/>
      <c r="L203" s="76"/>
      <c r="M203" s="77"/>
      <c r="N203" s="77"/>
      <c r="O203" s="77"/>
      <c r="P203" s="77"/>
      <c r="Q203" s="77"/>
      <c r="R203" s="77"/>
      <c r="S203" s="77"/>
      <c r="T203" s="77"/>
      <c r="U203" s="77"/>
      <c r="V203" s="77"/>
      <c r="W203" s="77"/>
      <c r="X203" s="78"/>
      <c r="Y203" s="79">
        <f>SUM(Y193:AB202)</f>
        <v>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56"/>
      <c r="C204" s="556"/>
      <c r="D204" s="556"/>
      <c r="E204" s="556"/>
      <c r="F204" s="557"/>
      <c r="G204" s="397" t="s">
        <v>361</v>
      </c>
      <c r="H204" s="398"/>
      <c r="I204" s="398"/>
      <c r="J204" s="398"/>
      <c r="K204" s="398"/>
      <c r="L204" s="398"/>
      <c r="M204" s="398"/>
      <c r="N204" s="398"/>
      <c r="O204" s="398"/>
      <c r="P204" s="398"/>
      <c r="Q204" s="398"/>
      <c r="R204" s="398"/>
      <c r="S204" s="398"/>
      <c r="T204" s="398"/>
      <c r="U204" s="398"/>
      <c r="V204" s="398"/>
      <c r="W204" s="398"/>
      <c r="X204" s="398"/>
      <c r="Y204" s="398"/>
      <c r="Z204" s="398"/>
      <c r="AA204" s="398"/>
      <c r="AB204" s="399"/>
      <c r="AC204" s="397" t="s">
        <v>362</v>
      </c>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400"/>
    </row>
    <row r="205" spans="1:50" ht="24.75" customHeight="1" x14ac:dyDescent="0.15">
      <c r="A205" s="120"/>
      <c r="B205" s="556"/>
      <c r="C205" s="556"/>
      <c r="D205" s="556"/>
      <c r="E205" s="556"/>
      <c r="F205" s="557"/>
      <c r="G205" s="401" t="s">
        <v>19</v>
      </c>
      <c r="H205" s="402"/>
      <c r="I205" s="402"/>
      <c r="J205" s="402"/>
      <c r="K205" s="402"/>
      <c r="L205" s="403" t="s">
        <v>20</v>
      </c>
      <c r="M205" s="402"/>
      <c r="N205" s="402"/>
      <c r="O205" s="402"/>
      <c r="P205" s="402"/>
      <c r="Q205" s="402"/>
      <c r="R205" s="402"/>
      <c r="S205" s="402"/>
      <c r="T205" s="402"/>
      <c r="U205" s="402"/>
      <c r="V205" s="402"/>
      <c r="W205" s="402"/>
      <c r="X205" s="404"/>
      <c r="Y205" s="405" t="s">
        <v>21</v>
      </c>
      <c r="Z205" s="406"/>
      <c r="AA205" s="406"/>
      <c r="AB205" s="407"/>
      <c r="AC205" s="401" t="s">
        <v>19</v>
      </c>
      <c r="AD205" s="402"/>
      <c r="AE205" s="402"/>
      <c r="AF205" s="402"/>
      <c r="AG205" s="402"/>
      <c r="AH205" s="403" t="s">
        <v>20</v>
      </c>
      <c r="AI205" s="402"/>
      <c r="AJ205" s="402"/>
      <c r="AK205" s="402"/>
      <c r="AL205" s="402"/>
      <c r="AM205" s="402"/>
      <c r="AN205" s="402"/>
      <c r="AO205" s="402"/>
      <c r="AP205" s="402"/>
      <c r="AQ205" s="402"/>
      <c r="AR205" s="402"/>
      <c r="AS205" s="402"/>
      <c r="AT205" s="404"/>
      <c r="AU205" s="405" t="s">
        <v>21</v>
      </c>
      <c r="AV205" s="406"/>
      <c r="AW205" s="406"/>
      <c r="AX205" s="408"/>
    </row>
    <row r="206" spans="1:50" ht="24.75" customHeight="1" x14ac:dyDescent="0.15">
      <c r="A206" s="120"/>
      <c r="B206" s="556"/>
      <c r="C206" s="556"/>
      <c r="D206" s="556"/>
      <c r="E206" s="556"/>
      <c r="F206" s="557"/>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9"/>
    </row>
    <row r="207" spans="1:50" ht="24.75" customHeight="1" x14ac:dyDescent="0.15">
      <c r="A207" s="120"/>
      <c r="B207" s="556"/>
      <c r="C207" s="556"/>
      <c r="D207" s="556"/>
      <c r="E207" s="556"/>
      <c r="F207" s="557"/>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20"/>
      <c r="B208" s="556"/>
      <c r="C208" s="556"/>
      <c r="D208" s="556"/>
      <c r="E208" s="556"/>
      <c r="F208" s="55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20"/>
      <c r="B209" s="556"/>
      <c r="C209" s="556"/>
      <c r="D209" s="556"/>
      <c r="E209" s="556"/>
      <c r="F209" s="55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20"/>
      <c r="B210" s="556"/>
      <c r="C210" s="556"/>
      <c r="D210" s="556"/>
      <c r="E210" s="556"/>
      <c r="F210" s="55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20"/>
      <c r="B211" s="556"/>
      <c r="C211" s="556"/>
      <c r="D211" s="556"/>
      <c r="E211" s="556"/>
      <c r="F211" s="55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20"/>
      <c r="B212" s="556"/>
      <c r="C212" s="556"/>
      <c r="D212" s="556"/>
      <c r="E212" s="556"/>
      <c r="F212" s="55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56"/>
      <c r="C213" s="556"/>
      <c r="D213" s="556"/>
      <c r="E213" s="556"/>
      <c r="F213" s="55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20"/>
      <c r="B214" s="556"/>
      <c r="C214" s="556"/>
      <c r="D214" s="556"/>
      <c r="E214" s="556"/>
      <c r="F214" s="55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0"/>
      <c r="B215" s="556"/>
      <c r="C215" s="556"/>
      <c r="D215" s="556"/>
      <c r="E215" s="556"/>
      <c r="F215" s="55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56"/>
      <c r="C216" s="556"/>
      <c r="D216" s="556"/>
      <c r="E216" s="556"/>
      <c r="F216" s="55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56"/>
      <c r="C217" s="556"/>
      <c r="D217" s="556"/>
      <c r="E217" s="556"/>
      <c r="F217" s="557"/>
      <c r="G217" s="397" t="s">
        <v>390</v>
      </c>
      <c r="H217" s="398"/>
      <c r="I217" s="398"/>
      <c r="J217" s="398"/>
      <c r="K217" s="398"/>
      <c r="L217" s="398"/>
      <c r="M217" s="398"/>
      <c r="N217" s="398"/>
      <c r="O217" s="398"/>
      <c r="P217" s="398"/>
      <c r="Q217" s="398"/>
      <c r="R217" s="398"/>
      <c r="S217" s="398"/>
      <c r="T217" s="398"/>
      <c r="U217" s="398"/>
      <c r="V217" s="398"/>
      <c r="W217" s="398"/>
      <c r="X217" s="398"/>
      <c r="Y217" s="398"/>
      <c r="Z217" s="398"/>
      <c r="AA217" s="398"/>
      <c r="AB217" s="399"/>
      <c r="AC217" s="397" t="s">
        <v>363</v>
      </c>
      <c r="AD217" s="398"/>
      <c r="AE217" s="398"/>
      <c r="AF217" s="398"/>
      <c r="AG217" s="398"/>
      <c r="AH217" s="398"/>
      <c r="AI217" s="398"/>
      <c r="AJ217" s="398"/>
      <c r="AK217" s="398"/>
      <c r="AL217" s="398"/>
      <c r="AM217" s="398"/>
      <c r="AN217" s="398"/>
      <c r="AO217" s="398"/>
      <c r="AP217" s="398"/>
      <c r="AQ217" s="398"/>
      <c r="AR217" s="398"/>
      <c r="AS217" s="398"/>
      <c r="AT217" s="398"/>
      <c r="AU217" s="398"/>
      <c r="AV217" s="398"/>
      <c r="AW217" s="398"/>
      <c r="AX217" s="400"/>
    </row>
    <row r="218" spans="1:50" ht="24.75" customHeight="1" x14ac:dyDescent="0.15">
      <c r="A218" s="120"/>
      <c r="B218" s="556"/>
      <c r="C218" s="556"/>
      <c r="D218" s="556"/>
      <c r="E218" s="556"/>
      <c r="F218" s="557"/>
      <c r="G218" s="401" t="s">
        <v>19</v>
      </c>
      <c r="H218" s="402"/>
      <c r="I218" s="402"/>
      <c r="J218" s="402"/>
      <c r="K218" s="402"/>
      <c r="L218" s="403" t="s">
        <v>20</v>
      </c>
      <c r="M218" s="402"/>
      <c r="N218" s="402"/>
      <c r="O218" s="402"/>
      <c r="P218" s="402"/>
      <c r="Q218" s="402"/>
      <c r="R218" s="402"/>
      <c r="S218" s="402"/>
      <c r="T218" s="402"/>
      <c r="U218" s="402"/>
      <c r="V218" s="402"/>
      <c r="W218" s="402"/>
      <c r="X218" s="404"/>
      <c r="Y218" s="405" t="s">
        <v>21</v>
      </c>
      <c r="Z218" s="406"/>
      <c r="AA218" s="406"/>
      <c r="AB218" s="407"/>
      <c r="AC218" s="401" t="s">
        <v>19</v>
      </c>
      <c r="AD218" s="402"/>
      <c r="AE218" s="402"/>
      <c r="AF218" s="402"/>
      <c r="AG218" s="402"/>
      <c r="AH218" s="403" t="s">
        <v>20</v>
      </c>
      <c r="AI218" s="402"/>
      <c r="AJ218" s="402"/>
      <c r="AK218" s="402"/>
      <c r="AL218" s="402"/>
      <c r="AM218" s="402"/>
      <c r="AN218" s="402"/>
      <c r="AO218" s="402"/>
      <c r="AP218" s="402"/>
      <c r="AQ218" s="402"/>
      <c r="AR218" s="402"/>
      <c r="AS218" s="402"/>
      <c r="AT218" s="404"/>
      <c r="AU218" s="405" t="s">
        <v>21</v>
      </c>
      <c r="AV218" s="406"/>
      <c r="AW218" s="406"/>
      <c r="AX218" s="408"/>
    </row>
    <row r="219" spans="1:50" ht="24.75" customHeight="1" x14ac:dyDescent="0.15">
      <c r="A219" s="120"/>
      <c r="B219" s="556"/>
      <c r="C219" s="556"/>
      <c r="D219" s="556"/>
      <c r="E219" s="556"/>
      <c r="F219" s="557"/>
      <c r="G219" s="89" t="s">
        <v>443</v>
      </c>
      <c r="H219" s="90"/>
      <c r="I219" s="90"/>
      <c r="J219" s="90"/>
      <c r="K219" s="91"/>
      <c r="L219" s="92" t="s">
        <v>443</v>
      </c>
      <c r="M219" s="93"/>
      <c r="N219" s="93"/>
      <c r="O219" s="93"/>
      <c r="P219" s="93"/>
      <c r="Q219" s="93"/>
      <c r="R219" s="93"/>
      <c r="S219" s="93"/>
      <c r="T219" s="93"/>
      <c r="U219" s="93"/>
      <c r="V219" s="93"/>
      <c r="W219" s="93"/>
      <c r="X219" s="94"/>
      <c r="Y219" s="95">
        <v>3</v>
      </c>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9"/>
    </row>
    <row r="220" spans="1:50" ht="24.75" customHeight="1" x14ac:dyDescent="0.15">
      <c r="A220" s="120"/>
      <c r="B220" s="556"/>
      <c r="C220" s="556"/>
      <c r="D220" s="556"/>
      <c r="E220" s="556"/>
      <c r="F220" s="55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20"/>
      <c r="B221" s="556"/>
      <c r="C221" s="556"/>
      <c r="D221" s="556"/>
      <c r="E221" s="556"/>
      <c r="F221" s="55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20"/>
      <c r="B222" s="556"/>
      <c r="C222" s="556"/>
      <c r="D222" s="556"/>
      <c r="E222" s="556"/>
      <c r="F222" s="55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20"/>
      <c r="B223" s="556"/>
      <c r="C223" s="556"/>
      <c r="D223" s="556"/>
      <c r="E223" s="556"/>
      <c r="F223" s="55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20"/>
      <c r="B224" s="556"/>
      <c r="C224" s="556"/>
      <c r="D224" s="556"/>
      <c r="E224" s="556"/>
      <c r="F224" s="55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56"/>
      <c r="C225" s="556"/>
      <c r="D225" s="556"/>
      <c r="E225" s="556"/>
      <c r="F225" s="55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0"/>
      <c r="B226" s="556"/>
      <c r="C226" s="556"/>
      <c r="D226" s="556"/>
      <c r="E226" s="556"/>
      <c r="F226" s="55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56"/>
      <c r="C227" s="556"/>
      <c r="D227" s="556"/>
      <c r="E227" s="556"/>
      <c r="F227" s="55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0"/>
      <c r="B228" s="556"/>
      <c r="C228" s="556"/>
      <c r="D228" s="556"/>
      <c r="E228" s="556"/>
      <c r="F228" s="55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56"/>
      <c r="C229" s="556"/>
      <c r="D229" s="556"/>
      <c r="E229" s="556"/>
      <c r="F229" s="557"/>
      <c r="G229" s="74" t="s">
        <v>22</v>
      </c>
      <c r="H229" s="75"/>
      <c r="I229" s="75"/>
      <c r="J229" s="75"/>
      <c r="K229" s="75"/>
      <c r="L229" s="76"/>
      <c r="M229" s="77"/>
      <c r="N229" s="77"/>
      <c r="O229" s="77"/>
      <c r="P229" s="77"/>
      <c r="Q229" s="77"/>
      <c r="R229" s="77"/>
      <c r="S229" s="77"/>
      <c r="T229" s="77"/>
      <c r="U229" s="77"/>
      <c r="V229" s="77"/>
      <c r="W229" s="77"/>
      <c r="X229" s="78"/>
      <c r="Y229" s="79">
        <f>SUM(Y219:AB228)</f>
        <v>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94" t="s">
        <v>321</v>
      </c>
      <c r="B230" s="395"/>
      <c r="C230" s="395"/>
      <c r="D230" s="395"/>
      <c r="E230" s="395"/>
      <c r="F230" s="395"/>
      <c r="G230" s="395"/>
      <c r="H230" s="395"/>
      <c r="I230" s="395"/>
      <c r="J230" s="395"/>
      <c r="K230" s="395"/>
      <c r="L230" s="395"/>
      <c r="M230" s="395"/>
      <c r="N230" s="395"/>
      <c r="O230" s="395"/>
      <c r="P230" s="395"/>
      <c r="Q230" s="395"/>
      <c r="R230" s="395"/>
      <c r="S230" s="395"/>
      <c r="T230" s="395"/>
      <c r="U230" s="395"/>
      <c r="V230" s="395"/>
      <c r="W230" s="395"/>
      <c r="X230" s="395"/>
      <c r="Y230" s="395"/>
      <c r="Z230" s="395"/>
      <c r="AA230" s="395"/>
      <c r="AB230" s="395"/>
      <c r="AC230" s="395"/>
      <c r="AD230" s="395"/>
      <c r="AE230" s="395"/>
      <c r="AF230" s="395"/>
      <c r="AG230" s="395"/>
      <c r="AH230" s="395"/>
      <c r="AI230" s="395"/>
      <c r="AJ230" s="395"/>
      <c r="AK230" s="39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5" t="s">
        <v>392</v>
      </c>
      <c r="D236" s="105"/>
      <c r="E236" s="105"/>
      <c r="F236" s="105"/>
      <c r="G236" s="105"/>
      <c r="H236" s="105"/>
      <c r="I236" s="105"/>
      <c r="J236" s="105"/>
      <c r="K236" s="105"/>
      <c r="L236" s="105"/>
      <c r="M236" s="105" t="s">
        <v>427</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119</v>
      </c>
      <c r="AL236" s="107"/>
      <c r="AM236" s="107"/>
      <c r="AN236" s="107"/>
      <c r="AO236" s="107"/>
      <c r="AP236" s="108"/>
      <c r="AQ236" s="109">
        <v>1</v>
      </c>
      <c r="AR236" s="105"/>
      <c r="AS236" s="105"/>
      <c r="AT236" s="105"/>
      <c r="AU236" s="106">
        <f>110000000/112694519*100</f>
        <v>97.609006166484463</v>
      </c>
      <c r="AV236" s="107"/>
      <c r="AW236" s="107"/>
      <c r="AX236" s="108"/>
    </row>
    <row r="237" spans="1:50" ht="24" customHeight="1" x14ac:dyDescent="0.15">
      <c r="A237" s="104">
        <v>2</v>
      </c>
      <c r="B237" s="104">
        <v>1</v>
      </c>
      <c r="C237" s="105" t="s">
        <v>392</v>
      </c>
      <c r="D237" s="105"/>
      <c r="E237" s="105"/>
      <c r="F237" s="105"/>
      <c r="G237" s="105"/>
      <c r="H237" s="105"/>
      <c r="I237" s="105"/>
      <c r="J237" s="105"/>
      <c r="K237" s="105"/>
      <c r="L237" s="105"/>
      <c r="M237" s="115" t="s">
        <v>432</v>
      </c>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9"/>
      <c r="AK237" s="106">
        <v>69</v>
      </c>
      <c r="AL237" s="107"/>
      <c r="AM237" s="107"/>
      <c r="AN237" s="107"/>
      <c r="AO237" s="107"/>
      <c r="AP237" s="108"/>
      <c r="AQ237" s="109">
        <v>1</v>
      </c>
      <c r="AR237" s="105"/>
      <c r="AS237" s="105"/>
      <c r="AT237" s="105"/>
      <c r="AU237" s="106">
        <f>50000000/53813000*100</f>
        <v>92.91435155074052</v>
      </c>
      <c r="AV237" s="107"/>
      <c r="AW237" s="107"/>
      <c r="AX237" s="108"/>
    </row>
    <row r="238" spans="1:50" ht="24" customHeight="1" x14ac:dyDescent="0.15">
      <c r="A238" s="104">
        <v>3</v>
      </c>
      <c r="B238" s="104">
        <v>1</v>
      </c>
      <c r="C238" s="105" t="s">
        <v>392</v>
      </c>
      <c r="D238" s="105"/>
      <c r="E238" s="105"/>
      <c r="F238" s="105"/>
      <c r="G238" s="105"/>
      <c r="H238" s="105"/>
      <c r="I238" s="105"/>
      <c r="J238" s="105"/>
      <c r="K238" s="105"/>
      <c r="L238" s="105"/>
      <c r="M238" s="105" t="s">
        <v>429</v>
      </c>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6">
        <v>67</v>
      </c>
      <c r="AL238" s="107"/>
      <c r="AM238" s="107"/>
      <c r="AN238" s="107"/>
      <c r="AO238" s="107"/>
      <c r="AP238" s="108"/>
      <c r="AQ238" s="109">
        <v>1</v>
      </c>
      <c r="AR238" s="105"/>
      <c r="AS238" s="105"/>
      <c r="AT238" s="105"/>
      <c r="AU238" s="106">
        <f>63500000/64626007*100</f>
        <v>98.257656549939725</v>
      </c>
      <c r="AV238" s="107"/>
      <c r="AW238" s="107"/>
      <c r="AX238" s="108"/>
    </row>
    <row r="239" spans="1:50" ht="24" customHeight="1" x14ac:dyDescent="0.15">
      <c r="A239" s="104">
        <v>4</v>
      </c>
      <c r="B239" s="104">
        <v>1</v>
      </c>
      <c r="C239" s="105" t="s">
        <v>392</v>
      </c>
      <c r="D239" s="105"/>
      <c r="E239" s="105"/>
      <c r="F239" s="105"/>
      <c r="G239" s="105"/>
      <c r="H239" s="105"/>
      <c r="I239" s="105"/>
      <c r="J239" s="105"/>
      <c r="K239" s="105"/>
      <c r="L239" s="105"/>
      <c r="M239" s="105" t="s">
        <v>434</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30</v>
      </c>
      <c r="AL239" s="107"/>
      <c r="AM239" s="107"/>
      <c r="AN239" s="107"/>
      <c r="AO239" s="107"/>
      <c r="AP239" s="108"/>
      <c r="AQ239" s="109">
        <v>2</v>
      </c>
      <c r="AR239" s="105"/>
      <c r="AS239" s="105"/>
      <c r="AT239" s="105"/>
      <c r="AU239" s="106">
        <f>27780000/41541608*100</f>
        <v>66.872712293659887</v>
      </c>
      <c r="AV239" s="107"/>
      <c r="AW239" s="107"/>
      <c r="AX239" s="108"/>
    </row>
    <row r="240" spans="1:50" ht="24" customHeight="1" x14ac:dyDescent="0.15">
      <c r="A240" s="104">
        <v>5</v>
      </c>
      <c r="B240" s="104">
        <v>1</v>
      </c>
      <c r="C240" s="115" t="s">
        <v>556</v>
      </c>
      <c r="D240" s="118"/>
      <c r="E240" s="118"/>
      <c r="F240" s="118"/>
      <c r="G240" s="118"/>
      <c r="H240" s="118"/>
      <c r="I240" s="118"/>
      <c r="J240" s="118"/>
      <c r="K240" s="118"/>
      <c r="L240" s="119"/>
      <c r="M240" s="105" t="s">
        <v>436</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10</v>
      </c>
      <c r="AL240" s="107"/>
      <c r="AM240" s="107"/>
      <c r="AN240" s="107"/>
      <c r="AO240" s="107"/>
      <c r="AP240" s="108"/>
      <c r="AQ240" s="109">
        <v>1</v>
      </c>
      <c r="AR240" s="105"/>
      <c r="AS240" s="105"/>
      <c r="AT240" s="105"/>
      <c r="AU240" s="106">
        <f>9250000/9269243*100</f>
        <v>99.792399444053842</v>
      </c>
      <c r="AV240" s="107"/>
      <c r="AW240" s="107"/>
      <c r="AX240" s="108"/>
    </row>
    <row r="241" spans="1:50" ht="24" customHeight="1" x14ac:dyDescent="0.15">
      <c r="A241" s="104">
        <v>6</v>
      </c>
      <c r="B241" s="104">
        <v>1</v>
      </c>
      <c r="C241" s="115" t="s">
        <v>393</v>
      </c>
      <c r="D241" s="116"/>
      <c r="E241" s="116"/>
      <c r="F241" s="116"/>
      <c r="G241" s="116"/>
      <c r="H241" s="116"/>
      <c r="I241" s="116"/>
      <c r="J241" s="116"/>
      <c r="K241" s="116"/>
      <c r="L241" s="117"/>
      <c r="M241" s="109" t="s">
        <v>490</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254</v>
      </c>
      <c r="AL241" s="107"/>
      <c r="AM241" s="107"/>
      <c r="AN241" s="107"/>
      <c r="AO241" s="107"/>
      <c r="AP241" s="108"/>
      <c r="AQ241" s="115" t="s">
        <v>447</v>
      </c>
      <c r="AR241" s="116"/>
      <c r="AS241" s="116"/>
      <c r="AT241" s="117"/>
      <c r="AU241" s="106" t="s">
        <v>449</v>
      </c>
      <c r="AV241" s="107"/>
      <c r="AW241" s="107"/>
      <c r="AX241" s="108"/>
    </row>
    <row r="242" spans="1:50" ht="24" customHeight="1" x14ac:dyDescent="0.15">
      <c r="A242" s="104">
        <v>7</v>
      </c>
      <c r="B242" s="104">
        <v>1</v>
      </c>
      <c r="C242" s="115" t="s">
        <v>394</v>
      </c>
      <c r="D242" s="116"/>
      <c r="E242" s="116"/>
      <c r="F242" s="116"/>
      <c r="G242" s="116"/>
      <c r="H242" s="116"/>
      <c r="I242" s="116"/>
      <c r="J242" s="116"/>
      <c r="K242" s="116"/>
      <c r="L242" s="117"/>
      <c r="M242" s="115" t="s">
        <v>503</v>
      </c>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7"/>
      <c r="AK242" s="106">
        <v>8</v>
      </c>
      <c r="AL242" s="107"/>
      <c r="AM242" s="107"/>
      <c r="AN242" s="107"/>
      <c r="AO242" s="107"/>
      <c r="AP242" s="108"/>
      <c r="AQ242" s="115">
        <v>1</v>
      </c>
      <c r="AR242" s="116"/>
      <c r="AS242" s="116"/>
      <c r="AT242" s="117"/>
      <c r="AU242" s="106">
        <f>7800000/7867000*100</f>
        <v>99.148341171984228</v>
      </c>
      <c r="AV242" s="107"/>
      <c r="AW242" s="107"/>
      <c r="AX242" s="108"/>
    </row>
    <row r="243" spans="1:50" ht="24" customHeight="1" x14ac:dyDescent="0.15">
      <c r="A243" s="104">
        <v>8</v>
      </c>
      <c r="B243" s="104">
        <v>1</v>
      </c>
      <c r="C243" s="115" t="s">
        <v>394</v>
      </c>
      <c r="D243" s="116"/>
      <c r="E243" s="116"/>
      <c r="F243" s="116"/>
      <c r="G243" s="116"/>
      <c r="H243" s="116"/>
      <c r="I243" s="116"/>
      <c r="J243" s="116"/>
      <c r="K243" s="116"/>
      <c r="L243" s="117"/>
      <c r="M243" s="109" t="s">
        <v>504</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7</v>
      </c>
      <c r="AL243" s="107"/>
      <c r="AM243" s="107"/>
      <c r="AN243" s="107"/>
      <c r="AO243" s="107"/>
      <c r="AP243" s="108"/>
      <c r="AQ243" s="115">
        <v>2</v>
      </c>
      <c r="AR243" s="116"/>
      <c r="AS243" s="116"/>
      <c r="AT243" s="117"/>
      <c r="AU243" s="106">
        <f>6700000/7885514*100</f>
        <v>84.96592612732664</v>
      </c>
      <c r="AV243" s="107"/>
      <c r="AW243" s="107"/>
      <c r="AX243" s="108"/>
    </row>
    <row r="244" spans="1:50" ht="24" customHeight="1" x14ac:dyDescent="0.15">
      <c r="A244" s="104">
        <v>9</v>
      </c>
      <c r="B244" s="104">
        <v>1</v>
      </c>
      <c r="C244" s="115" t="s">
        <v>394</v>
      </c>
      <c r="D244" s="116"/>
      <c r="E244" s="116"/>
      <c r="F244" s="116"/>
      <c r="G244" s="116"/>
      <c r="H244" s="116"/>
      <c r="I244" s="116"/>
      <c r="J244" s="116"/>
      <c r="K244" s="116"/>
      <c r="L244" s="117"/>
      <c r="M244" s="109" t="s">
        <v>505</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4</v>
      </c>
      <c r="AL244" s="107"/>
      <c r="AM244" s="107"/>
      <c r="AN244" s="107"/>
      <c r="AO244" s="107"/>
      <c r="AP244" s="108"/>
      <c r="AQ244" s="109">
        <v>2</v>
      </c>
      <c r="AR244" s="105"/>
      <c r="AS244" s="105"/>
      <c r="AT244" s="105"/>
      <c r="AU244" s="106">
        <f>3300000/4554000*100</f>
        <v>72.463768115942031</v>
      </c>
      <c r="AV244" s="107"/>
      <c r="AW244" s="107"/>
      <c r="AX244" s="108"/>
    </row>
    <row r="245" spans="1:50" ht="24" customHeight="1" x14ac:dyDescent="0.15">
      <c r="A245" s="104">
        <v>10</v>
      </c>
      <c r="B245" s="104">
        <v>1</v>
      </c>
      <c r="C245" s="115" t="s">
        <v>394</v>
      </c>
      <c r="D245" s="116"/>
      <c r="E245" s="116"/>
      <c r="F245" s="116"/>
      <c r="G245" s="116"/>
      <c r="H245" s="116"/>
      <c r="I245" s="116"/>
      <c r="J245" s="116"/>
      <c r="K245" s="116"/>
      <c r="L245" s="117"/>
      <c r="M245" s="109" t="s">
        <v>552</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3</v>
      </c>
      <c r="AL245" s="107"/>
      <c r="AM245" s="107"/>
      <c r="AN245" s="107"/>
      <c r="AO245" s="107"/>
      <c r="AP245" s="108"/>
      <c r="AQ245" s="109">
        <v>1</v>
      </c>
      <c r="AR245" s="105"/>
      <c r="AS245" s="105"/>
      <c r="AT245" s="105"/>
      <c r="AU245" s="106">
        <f>2970000/3129951*100</f>
        <v>94.88966440688688</v>
      </c>
      <c r="AV245" s="107"/>
      <c r="AW245" s="107"/>
      <c r="AX245" s="108"/>
    </row>
    <row r="246" spans="1:50" ht="24" customHeight="1" x14ac:dyDescent="0.15">
      <c r="A246" s="104">
        <v>11</v>
      </c>
      <c r="B246" s="104">
        <v>1</v>
      </c>
      <c r="C246" s="115" t="s">
        <v>394</v>
      </c>
      <c r="D246" s="116"/>
      <c r="E246" s="116"/>
      <c r="F246" s="116"/>
      <c r="G246" s="116"/>
      <c r="H246" s="116"/>
      <c r="I246" s="116"/>
      <c r="J246" s="116"/>
      <c r="K246" s="116"/>
      <c r="L246" s="117"/>
      <c r="M246" s="109" t="s">
        <v>520</v>
      </c>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v>3</v>
      </c>
      <c r="AL246" s="107"/>
      <c r="AM246" s="107"/>
      <c r="AN246" s="107"/>
      <c r="AO246" s="107"/>
      <c r="AP246" s="108"/>
      <c r="AQ246" s="109">
        <v>1</v>
      </c>
      <c r="AR246" s="105"/>
      <c r="AS246" s="105"/>
      <c r="AT246" s="105"/>
      <c r="AU246" s="106">
        <f>2720000/2796650*100</f>
        <v>97.259220853521171</v>
      </c>
      <c r="AV246" s="107"/>
      <c r="AW246" s="107"/>
      <c r="AX246" s="108"/>
    </row>
    <row r="247" spans="1:50" ht="24" customHeight="1" x14ac:dyDescent="0.15">
      <c r="A247" s="104">
        <v>12</v>
      </c>
      <c r="B247" s="104">
        <v>1</v>
      </c>
      <c r="C247" s="115" t="s">
        <v>394</v>
      </c>
      <c r="D247" s="116"/>
      <c r="E247" s="116"/>
      <c r="F247" s="116"/>
      <c r="G247" s="116"/>
      <c r="H247" s="116"/>
      <c r="I247" s="116"/>
      <c r="J247" s="116"/>
      <c r="K247" s="116"/>
      <c r="L247" s="117"/>
      <c r="M247" s="109" t="s">
        <v>506</v>
      </c>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v>3</v>
      </c>
      <c r="AL247" s="107"/>
      <c r="AM247" s="107"/>
      <c r="AN247" s="107"/>
      <c r="AO247" s="107"/>
      <c r="AP247" s="108"/>
      <c r="AQ247" s="109">
        <v>2</v>
      </c>
      <c r="AR247" s="105"/>
      <c r="AS247" s="105"/>
      <c r="AT247" s="105"/>
      <c r="AU247" s="106">
        <f>2400000/2920000*100</f>
        <v>82.191780821917803</v>
      </c>
      <c r="AV247" s="107"/>
      <c r="AW247" s="107"/>
      <c r="AX247" s="108"/>
    </row>
    <row r="248" spans="1:50" ht="24" customHeight="1" x14ac:dyDescent="0.15">
      <c r="A248" s="104">
        <v>13</v>
      </c>
      <c r="B248" s="104">
        <v>1</v>
      </c>
      <c r="C248" s="115" t="s">
        <v>500</v>
      </c>
      <c r="D248" s="116"/>
      <c r="E248" s="116"/>
      <c r="F248" s="116"/>
      <c r="G248" s="116"/>
      <c r="H248" s="116"/>
      <c r="I248" s="116"/>
      <c r="J248" s="116"/>
      <c r="K248" s="116"/>
      <c r="L248" s="117"/>
      <c r="M248" s="115" t="s">
        <v>501</v>
      </c>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7"/>
      <c r="AK248" s="106">
        <v>15</v>
      </c>
      <c r="AL248" s="107"/>
      <c r="AM248" s="107"/>
      <c r="AN248" s="107"/>
      <c r="AO248" s="107"/>
      <c r="AP248" s="108"/>
      <c r="AQ248" s="115">
        <v>1</v>
      </c>
      <c r="AR248" s="116"/>
      <c r="AS248" s="116"/>
      <c r="AT248" s="117"/>
      <c r="AU248" s="106">
        <f>14100000/15234794*100</f>
        <v>92.551300660842543</v>
      </c>
      <c r="AV248" s="107"/>
      <c r="AW248" s="107"/>
      <c r="AX248" s="108"/>
    </row>
    <row r="249" spans="1:50" ht="24" customHeight="1" x14ac:dyDescent="0.15">
      <c r="A249" s="104">
        <v>14</v>
      </c>
      <c r="B249" s="104">
        <v>1</v>
      </c>
      <c r="C249" s="115" t="s">
        <v>500</v>
      </c>
      <c r="D249" s="116"/>
      <c r="E249" s="116"/>
      <c r="F249" s="116"/>
      <c r="G249" s="116"/>
      <c r="H249" s="116"/>
      <c r="I249" s="116"/>
      <c r="J249" s="116"/>
      <c r="K249" s="116"/>
      <c r="L249" s="117"/>
      <c r="M249" s="115" t="s">
        <v>502</v>
      </c>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7"/>
      <c r="AK249" s="106">
        <v>10</v>
      </c>
      <c r="AL249" s="107"/>
      <c r="AM249" s="107"/>
      <c r="AN249" s="107"/>
      <c r="AO249" s="107"/>
      <c r="AP249" s="108"/>
      <c r="AQ249" s="115">
        <v>1</v>
      </c>
      <c r="AR249" s="116"/>
      <c r="AS249" s="116"/>
      <c r="AT249" s="117"/>
      <c r="AU249" s="106">
        <f>8800000/9550169*100</f>
        <v>92.144966230440531</v>
      </c>
      <c r="AV249" s="107"/>
      <c r="AW249" s="107"/>
      <c r="AX249" s="108"/>
    </row>
    <row r="250" spans="1:50" ht="24" customHeight="1" x14ac:dyDescent="0.15">
      <c r="A250" s="104">
        <v>15</v>
      </c>
      <c r="B250" s="104">
        <v>1</v>
      </c>
      <c r="C250" s="115" t="s">
        <v>495</v>
      </c>
      <c r="D250" s="116"/>
      <c r="E250" s="116"/>
      <c r="F250" s="116"/>
      <c r="G250" s="116"/>
      <c r="H250" s="116"/>
      <c r="I250" s="116"/>
      <c r="J250" s="116"/>
      <c r="K250" s="116"/>
      <c r="L250" s="117"/>
      <c r="M250" s="115" t="s">
        <v>496</v>
      </c>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7"/>
      <c r="AK250" s="106">
        <v>10</v>
      </c>
      <c r="AL250" s="107"/>
      <c r="AM250" s="107"/>
      <c r="AN250" s="107"/>
      <c r="AO250" s="107"/>
      <c r="AP250" s="108"/>
      <c r="AQ250" s="115">
        <v>1</v>
      </c>
      <c r="AR250" s="116"/>
      <c r="AS250" s="116"/>
      <c r="AT250" s="117"/>
      <c r="AU250" s="106">
        <f>8844480/9245479*100</f>
        <v>95.662755818276153</v>
      </c>
      <c r="AV250" s="107"/>
      <c r="AW250" s="107"/>
      <c r="AX250" s="108"/>
    </row>
    <row r="251" spans="1:50" ht="24" customHeight="1" x14ac:dyDescent="0.15">
      <c r="A251" s="104">
        <v>16</v>
      </c>
      <c r="B251" s="104">
        <v>1</v>
      </c>
      <c r="C251" s="115" t="s">
        <v>495</v>
      </c>
      <c r="D251" s="116"/>
      <c r="E251" s="116"/>
      <c r="F251" s="116"/>
      <c r="G251" s="116"/>
      <c r="H251" s="116"/>
      <c r="I251" s="116"/>
      <c r="J251" s="116"/>
      <c r="K251" s="116"/>
      <c r="L251" s="117"/>
      <c r="M251" s="115" t="s">
        <v>497</v>
      </c>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7"/>
      <c r="AK251" s="106">
        <v>6</v>
      </c>
      <c r="AL251" s="107"/>
      <c r="AM251" s="107"/>
      <c r="AN251" s="107"/>
      <c r="AO251" s="107"/>
      <c r="AP251" s="108"/>
      <c r="AQ251" s="115">
        <v>1</v>
      </c>
      <c r="AR251" s="116"/>
      <c r="AS251" s="116"/>
      <c r="AT251" s="117"/>
      <c r="AU251" s="106">
        <f>5200000/5249329*100</f>
        <v>99.060279894820852</v>
      </c>
      <c r="AV251" s="107"/>
      <c r="AW251" s="107"/>
      <c r="AX251" s="108"/>
    </row>
    <row r="252" spans="1:50" ht="24" customHeight="1" x14ac:dyDescent="0.15">
      <c r="A252" s="104">
        <v>17</v>
      </c>
      <c r="B252" s="104">
        <v>1</v>
      </c>
      <c r="C252" s="115" t="s">
        <v>555</v>
      </c>
      <c r="D252" s="116"/>
      <c r="E252" s="116"/>
      <c r="F252" s="116"/>
      <c r="G252" s="116"/>
      <c r="H252" s="116"/>
      <c r="I252" s="116"/>
      <c r="J252" s="116"/>
      <c r="K252" s="116"/>
      <c r="L252" s="117"/>
      <c r="M252" s="115" t="s">
        <v>498</v>
      </c>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7"/>
      <c r="AK252" s="106">
        <v>5</v>
      </c>
      <c r="AL252" s="107"/>
      <c r="AM252" s="107"/>
      <c r="AN252" s="107"/>
      <c r="AO252" s="107"/>
      <c r="AP252" s="108"/>
      <c r="AQ252" s="115">
        <v>1</v>
      </c>
      <c r="AR252" s="116"/>
      <c r="AS252" s="116"/>
      <c r="AT252" s="117"/>
      <c r="AU252" s="106">
        <f>4450000/4678919*100</f>
        <v>95.107438277944112</v>
      </c>
      <c r="AV252" s="107"/>
      <c r="AW252" s="107"/>
      <c r="AX252" s="108"/>
    </row>
    <row r="253" spans="1:50" ht="24" customHeight="1" x14ac:dyDescent="0.15">
      <c r="A253" s="104">
        <v>18</v>
      </c>
      <c r="B253" s="104">
        <v>1</v>
      </c>
      <c r="C253" s="115" t="s">
        <v>495</v>
      </c>
      <c r="D253" s="116"/>
      <c r="E253" s="116"/>
      <c r="F253" s="116"/>
      <c r="G253" s="116"/>
      <c r="H253" s="116"/>
      <c r="I253" s="116"/>
      <c r="J253" s="116"/>
      <c r="K253" s="116"/>
      <c r="L253" s="117"/>
      <c r="M253" s="115" t="s">
        <v>499</v>
      </c>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7"/>
      <c r="AK253" s="106">
        <v>0.3</v>
      </c>
      <c r="AL253" s="107"/>
      <c r="AM253" s="107"/>
      <c r="AN253" s="107"/>
      <c r="AO253" s="107"/>
      <c r="AP253" s="108"/>
      <c r="AQ253" s="115" t="s">
        <v>447</v>
      </c>
      <c r="AR253" s="116"/>
      <c r="AS253" s="116"/>
      <c r="AT253" s="117"/>
      <c r="AU253" s="106" t="s">
        <v>527</v>
      </c>
      <c r="AV253" s="107"/>
      <c r="AW253" s="107"/>
      <c r="AX253" s="108"/>
    </row>
    <row r="254" spans="1:50" ht="24" customHeight="1" x14ac:dyDescent="0.15">
      <c r="A254" s="104">
        <v>19</v>
      </c>
      <c r="B254" s="104">
        <v>1</v>
      </c>
      <c r="C254" s="115" t="s">
        <v>491</v>
      </c>
      <c r="D254" s="116"/>
      <c r="E254" s="116"/>
      <c r="F254" s="116"/>
      <c r="G254" s="116"/>
      <c r="H254" s="116"/>
      <c r="I254" s="116"/>
      <c r="J254" s="116"/>
      <c r="K254" s="116"/>
      <c r="L254" s="117"/>
      <c r="M254" s="115" t="s">
        <v>492</v>
      </c>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7"/>
      <c r="AK254" s="106">
        <v>12</v>
      </c>
      <c r="AL254" s="107"/>
      <c r="AM254" s="107"/>
      <c r="AN254" s="107"/>
      <c r="AO254" s="107"/>
      <c r="AP254" s="108"/>
      <c r="AQ254" s="115">
        <v>2</v>
      </c>
      <c r="AR254" s="116"/>
      <c r="AS254" s="116"/>
      <c r="AT254" s="117"/>
      <c r="AU254" s="106">
        <f>11300000/11419500*100</f>
        <v>98.953544375848338</v>
      </c>
      <c r="AV254" s="107"/>
      <c r="AW254" s="107"/>
      <c r="AX254" s="108"/>
    </row>
    <row r="255" spans="1:50" ht="24" customHeight="1" x14ac:dyDescent="0.15">
      <c r="A255" s="104">
        <v>20</v>
      </c>
      <c r="B255" s="104">
        <v>1</v>
      </c>
      <c r="C255" s="115" t="s">
        <v>491</v>
      </c>
      <c r="D255" s="116"/>
      <c r="E255" s="116"/>
      <c r="F255" s="116"/>
      <c r="G255" s="116"/>
      <c r="H255" s="116"/>
      <c r="I255" s="116"/>
      <c r="J255" s="116"/>
      <c r="K255" s="116"/>
      <c r="L255" s="117"/>
      <c r="M255" s="115" t="s">
        <v>493</v>
      </c>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7"/>
      <c r="AK255" s="106">
        <v>7</v>
      </c>
      <c r="AL255" s="107"/>
      <c r="AM255" s="107"/>
      <c r="AN255" s="107"/>
      <c r="AO255" s="107"/>
      <c r="AP255" s="108"/>
      <c r="AQ255" s="115">
        <v>1</v>
      </c>
      <c r="AR255" s="116"/>
      <c r="AS255" s="116"/>
      <c r="AT255" s="117"/>
      <c r="AU255" s="106">
        <f>6700000/6736575*100</f>
        <v>99.457068317357113</v>
      </c>
      <c r="AV255" s="107"/>
      <c r="AW255" s="107"/>
      <c r="AX255" s="108"/>
    </row>
    <row r="256" spans="1:50" ht="24" customHeight="1" x14ac:dyDescent="0.15">
      <c r="A256" s="104">
        <v>21</v>
      </c>
      <c r="B256" s="104">
        <v>1</v>
      </c>
      <c r="C256" s="115" t="s">
        <v>491</v>
      </c>
      <c r="D256" s="116"/>
      <c r="E256" s="116"/>
      <c r="F256" s="116"/>
      <c r="G256" s="116"/>
      <c r="H256" s="116"/>
      <c r="I256" s="116"/>
      <c r="J256" s="116"/>
      <c r="K256" s="116"/>
      <c r="L256" s="117"/>
      <c r="M256" s="115" t="s">
        <v>494</v>
      </c>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7"/>
      <c r="AK256" s="106">
        <v>2</v>
      </c>
      <c r="AL256" s="107"/>
      <c r="AM256" s="107"/>
      <c r="AN256" s="107"/>
      <c r="AO256" s="107"/>
      <c r="AP256" s="108"/>
      <c r="AQ256" s="115">
        <v>1</v>
      </c>
      <c r="AR256" s="116"/>
      <c r="AS256" s="116"/>
      <c r="AT256" s="117"/>
      <c r="AU256" s="106">
        <f>1400000/1595445*100</f>
        <v>87.749812748167443</v>
      </c>
      <c r="AV256" s="107"/>
      <c r="AW256" s="107"/>
      <c r="AX256" s="108"/>
    </row>
    <row r="257" spans="1:50" ht="24" customHeight="1" x14ac:dyDescent="0.15">
      <c r="A257" s="104">
        <v>22</v>
      </c>
      <c r="B257" s="104">
        <v>1</v>
      </c>
      <c r="C257" s="115" t="s">
        <v>489</v>
      </c>
      <c r="D257" s="116"/>
      <c r="E257" s="116"/>
      <c r="F257" s="116"/>
      <c r="G257" s="116"/>
      <c r="H257" s="116"/>
      <c r="I257" s="116"/>
      <c r="J257" s="116"/>
      <c r="K257" s="116"/>
      <c r="L257" s="117"/>
      <c r="M257" s="115" t="s">
        <v>490</v>
      </c>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7"/>
      <c r="AK257" s="106">
        <v>15</v>
      </c>
      <c r="AL257" s="107"/>
      <c r="AM257" s="107"/>
      <c r="AN257" s="107"/>
      <c r="AO257" s="107"/>
      <c r="AP257" s="108"/>
      <c r="AQ257" s="115" t="s">
        <v>447</v>
      </c>
      <c r="AR257" s="116"/>
      <c r="AS257" s="116"/>
      <c r="AT257" s="117"/>
      <c r="AU257" s="106" t="s">
        <v>449</v>
      </c>
      <c r="AV257" s="107"/>
      <c r="AW257" s="107"/>
      <c r="AX257" s="108"/>
    </row>
    <row r="258" spans="1:50" ht="24" customHeight="1" x14ac:dyDescent="0.15">
      <c r="A258" s="104">
        <v>23</v>
      </c>
      <c r="B258" s="104">
        <v>1</v>
      </c>
      <c r="C258" s="115" t="s">
        <v>395</v>
      </c>
      <c r="D258" s="116"/>
      <c r="E258" s="116"/>
      <c r="F258" s="116"/>
      <c r="G258" s="116"/>
      <c r="H258" s="116"/>
      <c r="I258" s="116"/>
      <c r="J258" s="116"/>
      <c r="K258" s="116"/>
      <c r="L258" s="117"/>
      <c r="M258" s="115" t="s">
        <v>488</v>
      </c>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7"/>
      <c r="AK258" s="106">
        <v>15</v>
      </c>
      <c r="AL258" s="107"/>
      <c r="AM258" s="107"/>
      <c r="AN258" s="107"/>
      <c r="AO258" s="107"/>
      <c r="AP258" s="108"/>
      <c r="AQ258" s="115">
        <v>6</v>
      </c>
      <c r="AR258" s="116"/>
      <c r="AS258" s="116"/>
      <c r="AT258" s="117"/>
      <c r="AU258" s="106">
        <v>86</v>
      </c>
      <c r="AV258" s="107"/>
      <c r="AW258" s="107"/>
      <c r="AX258" s="108"/>
    </row>
    <row r="259" spans="1:50" ht="24" customHeight="1" x14ac:dyDescent="0.15">
      <c r="A259" s="104">
        <v>24</v>
      </c>
      <c r="B259" s="104">
        <v>1</v>
      </c>
      <c r="C259" s="115" t="s">
        <v>487</v>
      </c>
      <c r="D259" s="116"/>
      <c r="E259" s="116"/>
      <c r="F259" s="116"/>
      <c r="G259" s="116"/>
      <c r="H259" s="116"/>
      <c r="I259" s="116"/>
      <c r="J259" s="116"/>
      <c r="K259" s="116"/>
      <c r="L259" s="117"/>
      <c r="M259" s="109" t="s">
        <v>486</v>
      </c>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v>12</v>
      </c>
      <c r="AL259" s="107"/>
      <c r="AM259" s="107"/>
      <c r="AN259" s="107"/>
      <c r="AO259" s="107"/>
      <c r="AP259" s="108"/>
      <c r="AQ259" s="109">
        <v>1</v>
      </c>
      <c r="AR259" s="105"/>
      <c r="AS259" s="105"/>
      <c r="AT259" s="105"/>
      <c r="AU259" s="106">
        <f>10900000/11038370*100</f>
        <v>98.74646347241486</v>
      </c>
      <c r="AV259" s="107"/>
      <c r="AW259" s="107"/>
      <c r="AX259" s="108"/>
    </row>
    <row r="260" spans="1:50" ht="24" customHeight="1" x14ac:dyDescent="0.15">
      <c r="A260" s="104">
        <v>25</v>
      </c>
      <c r="B260" s="104">
        <v>1</v>
      </c>
      <c r="C260" s="115" t="s">
        <v>483</v>
      </c>
      <c r="D260" s="116"/>
      <c r="E260" s="116"/>
      <c r="F260" s="116"/>
      <c r="G260" s="116"/>
      <c r="H260" s="116"/>
      <c r="I260" s="116"/>
      <c r="J260" s="116"/>
      <c r="K260" s="116"/>
      <c r="L260" s="117"/>
      <c r="M260" s="109" t="s">
        <v>484</v>
      </c>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v>7</v>
      </c>
      <c r="AL260" s="107"/>
      <c r="AM260" s="107"/>
      <c r="AN260" s="107"/>
      <c r="AO260" s="107"/>
      <c r="AP260" s="108"/>
      <c r="AQ260" s="109">
        <v>1</v>
      </c>
      <c r="AR260" s="105"/>
      <c r="AS260" s="105"/>
      <c r="AT260" s="105"/>
      <c r="AU260" s="106">
        <f>11100000/12560000*100</f>
        <v>88.375796178343947</v>
      </c>
      <c r="AV260" s="107"/>
      <c r="AW260" s="107"/>
      <c r="AX260" s="108"/>
    </row>
    <row r="261" spans="1:50" ht="24" customHeight="1" x14ac:dyDescent="0.15">
      <c r="A261" s="104">
        <v>26</v>
      </c>
      <c r="B261" s="104">
        <v>1</v>
      </c>
      <c r="C261" s="109" t="s">
        <v>483</v>
      </c>
      <c r="D261" s="105"/>
      <c r="E261" s="105"/>
      <c r="F261" s="105"/>
      <c r="G261" s="105"/>
      <c r="H261" s="105"/>
      <c r="I261" s="105"/>
      <c r="J261" s="105"/>
      <c r="K261" s="105"/>
      <c r="L261" s="105"/>
      <c r="M261" s="109" t="s">
        <v>485</v>
      </c>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v>0.3</v>
      </c>
      <c r="AL261" s="107"/>
      <c r="AM261" s="107"/>
      <c r="AN261" s="107"/>
      <c r="AO261" s="107"/>
      <c r="AP261" s="108"/>
      <c r="AQ261" s="109" t="s">
        <v>447</v>
      </c>
      <c r="AR261" s="105"/>
      <c r="AS261" s="105"/>
      <c r="AT261" s="105"/>
      <c r="AU261" s="106" t="s">
        <v>449</v>
      </c>
      <c r="AV261" s="107"/>
      <c r="AW261" s="107"/>
      <c r="AX261" s="108"/>
    </row>
    <row r="262" spans="1:50" ht="24" hidden="1" customHeight="1" x14ac:dyDescent="0.15">
      <c r="A262" s="104">
        <v>27</v>
      </c>
      <c r="B262" s="104">
        <v>1</v>
      </c>
      <c r="C262" s="109"/>
      <c r="D262" s="105"/>
      <c r="E262" s="105"/>
      <c r="F262" s="105"/>
      <c r="G262" s="105"/>
      <c r="H262" s="105"/>
      <c r="I262" s="105"/>
      <c r="J262" s="105"/>
      <c r="K262" s="105"/>
      <c r="L262" s="105"/>
      <c r="M262" s="109"/>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9"/>
      <c r="D263" s="105"/>
      <c r="E263" s="105"/>
      <c r="F263" s="105"/>
      <c r="G263" s="105"/>
      <c r="H263" s="105"/>
      <c r="I263" s="105"/>
      <c r="J263" s="105"/>
      <c r="K263" s="105"/>
      <c r="L263" s="105"/>
      <c r="M263" s="109"/>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9"/>
      <c r="D264" s="105"/>
      <c r="E264" s="105"/>
      <c r="F264" s="105"/>
      <c r="G264" s="105"/>
      <c r="H264" s="105"/>
      <c r="I264" s="105"/>
      <c r="J264" s="105"/>
      <c r="K264" s="105"/>
      <c r="L264" s="105"/>
      <c r="M264" s="109"/>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9"/>
      <c r="D265" s="105"/>
      <c r="E265" s="105"/>
      <c r="F265" s="105"/>
      <c r="G265" s="105"/>
      <c r="H265" s="105"/>
      <c r="I265" s="105"/>
      <c r="J265" s="105"/>
      <c r="K265" s="105"/>
      <c r="L265" s="105"/>
      <c r="M265" s="109"/>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364</v>
      </c>
      <c r="D268" s="110"/>
      <c r="E268" s="110"/>
      <c r="F268" s="110"/>
      <c r="G268" s="110"/>
      <c r="H268" s="110"/>
      <c r="I268" s="110"/>
      <c r="J268" s="110"/>
      <c r="K268" s="110"/>
      <c r="L268" s="110"/>
      <c r="M268" s="110" t="s">
        <v>365</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366</v>
      </c>
      <c r="AL268" s="110"/>
      <c r="AM268" s="110"/>
      <c r="AN268" s="110"/>
      <c r="AO268" s="110"/>
      <c r="AP268" s="110"/>
      <c r="AQ268" s="110" t="s">
        <v>23</v>
      </c>
      <c r="AR268" s="110"/>
      <c r="AS268" s="110"/>
      <c r="AT268" s="110"/>
      <c r="AU268" s="112" t="s">
        <v>24</v>
      </c>
      <c r="AV268" s="113"/>
      <c r="AW268" s="113"/>
      <c r="AX268" s="114"/>
    </row>
    <row r="269" spans="1:50" ht="38.25" customHeight="1" x14ac:dyDescent="0.15">
      <c r="A269" s="104">
        <v>1</v>
      </c>
      <c r="B269" s="104">
        <v>1</v>
      </c>
      <c r="C269" s="109" t="s">
        <v>472</v>
      </c>
      <c r="D269" s="105"/>
      <c r="E269" s="105"/>
      <c r="F269" s="105"/>
      <c r="G269" s="105"/>
      <c r="H269" s="105"/>
      <c r="I269" s="105"/>
      <c r="J269" s="105"/>
      <c r="K269" s="105"/>
      <c r="L269" s="105"/>
      <c r="M269" s="109" t="s">
        <v>473</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2</v>
      </c>
      <c r="AL269" s="107"/>
      <c r="AM269" s="107"/>
      <c r="AN269" s="107"/>
      <c r="AO269" s="107"/>
      <c r="AP269" s="108"/>
      <c r="AQ269" s="109" t="s">
        <v>447</v>
      </c>
      <c r="AR269" s="105"/>
      <c r="AS269" s="105"/>
      <c r="AT269" s="105"/>
      <c r="AU269" s="106" t="s">
        <v>449</v>
      </c>
      <c r="AV269" s="107"/>
      <c r="AW269" s="107"/>
      <c r="AX269" s="108"/>
    </row>
    <row r="270" spans="1:50" ht="24" customHeight="1" x14ac:dyDescent="0.15">
      <c r="A270" s="104">
        <v>2</v>
      </c>
      <c r="B270" s="104">
        <v>1</v>
      </c>
      <c r="C270" s="109" t="s">
        <v>396</v>
      </c>
      <c r="D270" s="105"/>
      <c r="E270" s="105"/>
      <c r="F270" s="105"/>
      <c r="G270" s="105"/>
      <c r="H270" s="105"/>
      <c r="I270" s="105"/>
      <c r="J270" s="105"/>
      <c r="K270" s="105"/>
      <c r="L270" s="105"/>
      <c r="M270" s="109" t="s">
        <v>474</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0.4</v>
      </c>
      <c r="AL270" s="107"/>
      <c r="AM270" s="107"/>
      <c r="AN270" s="107"/>
      <c r="AO270" s="107"/>
      <c r="AP270" s="108"/>
      <c r="AQ270" s="109" t="s">
        <v>447</v>
      </c>
      <c r="AR270" s="105"/>
      <c r="AS270" s="105"/>
      <c r="AT270" s="105"/>
      <c r="AU270" s="106" t="s">
        <v>449</v>
      </c>
      <c r="AV270" s="107"/>
      <c r="AW270" s="107"/>
      <c r="AX270" s="108"/>
    </row>
    <row r="271" spans="1:50" ht="24" customHeight="1" x14ac:dyDescent="0.15">
      <c r="A271" s="104">
        <v>3</v>
      </c>
      <c r="B271" s="104">
        <v>1</v>
      </c>
      <c r="C271" s="109" t="s">
        <v>475</v>
      </c>
      <c r="D271" s="105"/>
      <c r="E271" s="105"/>
      <c r="F271" s="105"/>
      <c r="G271" s="105"/>
      <c r="H271" s="105"/>
      <c r="I271" s="105"/>
      <c r="J271" s="105"/>
      <c r="K271" s="105"/>
      <c r="L271" s="105"/>
      <c r="M271" s="109" t="s">
        <v>476</v>
      </c>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v>0.1</v>
      </c>
      <c r="AL271" s="107"/>
      <c r="AM271" s="107"/>
      <c r="AN271" s="107"/>
      <c r="AO271" s="107"/>
      <c r="AP271" s="108"/>
      <c r="AQ271" s="109" t="s">
        <v>447</v>
      </c>
      <c r="AR271" s="105"/>
      <c r="AS271" s="105"/>
      <c r="AT271" s="105"/>
      <c r="AU271" s="106" t="s">
        <v>449</v>
      </c>
      <c r="AV271" s="107"/>
      <c r="AW271" s="107"/>
      <c r="AX271" s="108"/>
    </row>
    <row r="272" spans="1:50" ht="36.75" customHeight="1" x14ac:dyDescent="0.15">
      <c r="A272" s="104">
        <v>4</v>
      </c>
      <c r="B272" s="104">
        <v>1</v>
      </c>
      <c r="C272" s="109" t="s">
        <v>397</v>
      </c>
      <c r="D272" s="105"/>
      <c r="E272" s="105"/>
      <c r="F272" s="105"/>
      <c r="G272" s="105"/>
      <c r="H272" s="105"/>
      <c r="I272" s="105"/>
      <c r="J272" s="105"/>
      <c r="K272" s="105"/>
      <c r="L272" s="105"/>
      <c r="M272" s="109" t="s">
        <v>477</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0.1</v>
      </c>
      <c r="AL272" s="107"/>
      <c r="AM272" s="107"/>
      <c r="AN272" s="107"/>
      <c r="AO272" s="107"/>
      <c r="AP272" s="108"/>
      <c r="AQ272" s="109" t="s">
        <v>447</v>
      </c>
      <c r="AR272" s="105"/>
      <c r="AS272" s="105"/>
      <c r="AT272" s="105"/>
      <c r="AU272" s="106" t="s">
        <v>449</v>
      </c>
      <c r="AV272" s="107"/>
      <c r="AW272" s="107"/>
      <c r="AX272" s="108"/>
    </row>
    <row r="273" spans="1:50" ht="24" customHeight="1" x14ac:dyDescent="0.15">
      <c r="A273" s="104">
        <v>5</v>
      </c>
      <c r="B273" s="104">
        <v>1</v>
      </c>
      <c r="C273" s="109" t="s">
        <v>408</v>
      </c>
      <c r="D273" s="105"/>
      <c r="E273" s="105"/>
      <c r="F273" s="105"/>
      <c r="G273" s="105"/>
      <c r="H273" s="105"/>
      <c r="I273" s="105"/>
      <c r="J273" s="105"/>
      <c r="K273" s="105"/>
      <c r="L273" s="105"/>
      <c r="M273" s="109" t="s">
        <v>478</v>
      </c>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v>0.1</v>
      </c>
      <c r="AL273" s="107"/>
      <c r="AM273" s="107"/>
      <c r="AN273" s="107"/>
      <c r="AO273" s="107"/>
      <c r="AP273" s="108"/>
      <c r="AQ273" s="109" t="s">
        <v>447</v>
      </c>
      <c r="AR273" s="105"/>
      <c r="AS273" s="105"/>
      <c r="AT273" s="105"/>
      <c r="AU273" s="106" t="s">
        <v>449</v>
      </c>
      <c r="AV273" s="107"/>
      <c r="AW273" s="107"/>
      <c r="AX273" s="108"/>
    </row>
    <row r="274" spans="1:50" ht="24" customHeight="1" x14ac:dyDescent="0.15">
      <c r="A274" s="104">
        <v>6</v>
      </c>
      <c r="B274" s="104">
        <v>1</v>
      </c>
      <c r="C274" s="109" t="s">
        <v>479</v>
      </c>
      <c r="D274" s="105"/>
      <c r="E274" s="105"/>
      <c r="F274" s="105"/>
      <c r="G274" s="105"/>
      <c r="H274" s="105"/>
      <c r="I274" s="105"/>
      <c r="J274" s="105"/>
      <c r="K274" s="105"/>
      <c r="L274" s="105"/>
      <c r="M274" s="115" t="s">
        <v>480</v>
      </c>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9"/>
      <c r="AK274" s="106">
        <v>0.1</v>
      </c>
      <c r="AL274" s="107"/>
      <c r="AM274" s="107"/>
      <c r="AN274" s="107"/>
      <c r="AO274" s="107"/>
      <c r="AP274" s="108"/>
      <c r="AQ274" s="109" t="s">
        <v>447</v>
      </c>
      <c r="AR274" s="105"/>
      <c r="AS274" s="105"/>
      <c r="AT274" s="105"/>
      <c r="AU274" s="106" t="s">
        <v>449</v>
      </c>
      <c r="AV274" s="107"/>
      <c r="AW274" s="107"/>
      <c r="AX274" s="108"/>
    </row>
    <row r="275" spans="1:50" ht="24" customHeight="1" x14ac:dyDescent="0.15">
      <c r="A275" s="104">
        <v>7</v>
      </c>
      <c r="B275" s="104">
        <v>1</v>
      </c>
      <c r="C275" s="115" t="s">
        <v>398</v>
      </c>
      <c r="D275" s="118"/>
      <c r="E275" s="118"/>
      <c r="F275" s="118"/>
      <c r="G275" s="118"/>
      <c r="H275" s="118"/>
      <c r="I275" s="118"/>
      <c r="J275" s="118"/>
      <c r="K275" s="118"/>
      <c r="L275" s="119"/>
      <c r="M275" s="109" t="s">
        <v>467</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v>0</v>
      </c>
      <c r="AL275" s="107"/>
      <c r="AM275" s="107"/>
      <c r="AN275" s="107"/>
      <c r="AO275" s="107"/>
      <c r="AP275" s="108"/>
      <c r="AQ275" s="109" t="s">
        <v>447</v>
      </c>
      <c r="AR275" s="105"/>
      <c r="AS275" s="105"/>
      <c r="AT275" s="105"/>
      <c r="AU275" s="106" t="s">
        <v>449</v>
      </c>
      <c r="AV275" s="107"/>
      <c r="AW275" s="107"/>
      <c r="AX275" s="108"/>
    </row>
    <row r="276" spans="1:50" ht="24" customHeight="1" x14ac:dyDescent="0.15">
      <c r="A276" s="104">
        <v>8</v>
      </c>
      <c r="B276" s="104">
        <v>1</v>
      </c>
      <c r="C276" s="115" t="s">
        <v>481</v>
      </c>
      <c r="D276" s="118"/>
      <c r="E276" s="118"/>
      <c r="F276" s="118"/>
      <c r="G276" s="118"/>
      <c r="H276" s="118"/>
      <c r="I276" s="118"/>
      <c r="J276" s="118"/>
      <c r="K276" s="118"/>
      <c r="L276" s="119"/>
      <c r="M276" s="109" t="s">
        <v>467</v>
      </c>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v>0</v>
      </c>
      <c r="AL276" s="107"/>
      <c r="AM276" s="107"/>
      <c r="AN276" s="107"/>
      <c r="AO276" s="107"/>
      <c r="AP276" s="108"/>
      <c r="AQ276" s="109" t="s">
        <v>447</v>
      </c>
      <c r="AR276" s="105"/>
      <c r="AS276" s="105"/>
      <c r="AT276" s="105"/>
      <c r="AU276" s="106" t="s">
        <v>449</v>
      </c>
      <c r="AV276" s="107"/>
      <c r="AW276" s="107"/>
      <c r="AX276" s="108"/>
    </row>
    <row r="277" spans="1:50" ht="27" customHeight="1" x14ac:dyDescent="0.15">
      <c r="A277" s="104">
        <v>9</v>
      </c>
      <c r="B277" s="104">
        <v>1</v>
      </c>
      <c r="C277" s="115" t="s">
        <v>399</v>
      </c>
      <c r="D277" s="118"/>
      <c r="E277" s="118"/>
      <c r="F277" s="118"/>
      <c r="G277" s="118"/>
      <c r="H277" s="118"/>
      <c r="I277" s="118"/>
      <c r="J277" s="118"/>
      <c r="K277" s="118"/>
      <c r="L277" s="119"/>
      <c r="M277" s="109" t="s">
        <v>467</v>
      </c>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v>0</v>
      </c>
      <c r="AL277" s="107"/>
      <c r="AM277" s="107"/>
      <c r="AN277" s="107"/>
      <c r="AO277" s="107"/>
      <c r="AP277" s="108"/>
      <c r="AQ277" s="109" t="s">
        <v>447</v>
      </c>
      <c r="AR277" s="105"/>
      <c r="AS277" s="105"/>
      <c r="AT277" s="105"/>
      <c r="AU277" s="106" t="s">
        <v>449</v>
      </c>
      <c r="AV277" s="107"/>
      <c r="AW277" s="107"/>
      <c r="AX277" s="108"/>
    </row>
    <row r="278" spans="1:50" ht="57" customHeight="1" x14ac:dyDescent="0.15">
      <c r="A278" s="104">
        <v>10</v>
      </c>
      <c r="B278" s="104">
        <v>1</v>
      </c>
      <c r="C278" s="115" t="s">
        <v>482</v>
      </c>
      <c r="D278" s="118"/>
      <c r="E278" s="118"/>
      <c r="F278" s="118"/>
      <c r="G278" s="118"/>
      <c r="H278" s="118"/>
      <c r="I278" s="118"/>
      <c r="J278" s="118"/>
      <c r="K278" s="118"/>
      <c r="L278" s="119"/>
      <c r="M278" s="109" t="s">
        <v>467</v>
      </c>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v>0</v>
      </c>
      <c r="AL278" s="107"/>
      <c r="AM278" s="107"/>
      <c r="AN278" s="107"/>
      <c r="AO278" s="107"/>
      <c r="AP278" s="108"/>
      <c r="AQ278" s="109" t="s">
        <v>447</v>
      </c>
      <c r="AR278" s="105"/>
      <c r="AS278" s="105"/>
      <c r="AT278" s="105"/>
      <c r="AU278" s="106" t="s">
        <v>449</v>
      </c>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405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364</v>
      </c>
      <c r="D301" s="110"/>
      <c r="E301" s="110"/>
      <c r="F301" s="110"/>
      <c r="G301" s="110"/>
      <c r="H301" s="110"/>
      <c r="I301" s="110"/>
      <c r="J301" s="110"/>
      <c r="K301" s="110"/>
      <c r="L301" s="110"/>
      <c r="M301" s="110" t="s">
        <v>365</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366</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09" t="s">
        <v>468</v>
      </c>
      <c r="D302" s="105"/>
      <c r="E302" s="105"/>
      <c r="F302" s="105"/>
      <c r="G302" s="105"/>
      <c r="H302" s="105"/>
      <c r="I302" s="105"/>
      <c r="J302" s="105"/>
      <c r="K302" s="105"/>
      <c r="L302" s="105"/>
      <c r="M302" s="109" t="s">
        <v>469</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0.6</v>
      </c>
      <c r="AL302" s="107"/>
      <c r="AM302" s="107"/>
      <c r="AN302" s="107"/>
      <c r="AO302" s="107"/>
      <c r="AP302" s="108"/>
      <c r="AQ302" s="109" t="s">
        <v>447</v>
      </c>
      <c r="AR302" s="105"/>
      <c r="AS302" s="105"/>
      <c r="AT302" s="105"/>
      <c r="AU302" s="106" t="s">
        <v>449</v>
      </c>
      <c r="AV302" s="107"/>
      <c r="AW302" s="107"/>
      <c r="AX302" s="108"/>
    </row>
    <row r="303" spans="1:50" ht="35.25" customHeight="1" x14ac:dyDescent="0.15">
      <c r="A303" s="104">
        <v>2</v>
      </c>
      <c r="B303" s="104">
        <v>1</v>
      </c>
      <c r="C303" s="109" t="s">
        <v>470</v>
      </c>
      <c r="D303" s="105"/>
      <c r="E303" s="105"/>
      <c r="F303" s="105"/>
      <c r="G303" s="105"/>
      <c r="H303" s="105"/>
      <c r="I303" s="105"/>
      <c r="J303" s="105"/>
      <c r="K303" s="105"/>
      <c r="L303" s="105"/>
      <c r="M303" s="109" t="s">
        <v>467</v>
      </c>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v>0</v>
      </c>
      <c r="AL303" s="107"/>
      <c r="AM303" s="107"/>
      <c r="AN303" s="107"/>
      <c r="AO303" s="107"/>
      <c r="AP303" s="108"/>
      <c r="AQ303" s="109" t="s">
        <v>447</v>
      </c>
      <c r="AR303" s="105"/>
      <c r="AS303" s="105"/>
      <c r="AT303" s="105"/>
      <c r="AU303" s="106" t="s">
        <v>449</v>
      </c>
      <c r="AV303" s="107"/>
      <c r="AW303" s="107"/>
      <c r="AX303" s="108"/>
    </row>
    <row r="304" spans="1:50" ht="24" customHeight="1" x14ac:dyDescent="0.15">
      <c r="A304" s="104">
        <v>3</v>
      </c>
      <c r="B304" s="104">
        <v>1</v>
      </c>
      <c r="C304" s="105" t="s">
        <v>400</v>
      </c>
      <c r="D304" s="105"/>
      <c r="E304" s="105"/>
      <c r="F304" s="105"/>
      <c r="G304" s="105"/>
      <c r="H304" s="105"/>
      <c r="I304" s="105"/>
      <c r="J304" s="105"/>
      <c r="K304" s="105"/>
      <c r="L304" s="105"/>
      <c r="M304" s="109" t="s">
        <v>465</v>
      </c>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v>0</v>
      </c>
      <c r="AL304" s="107"/>
      <c r="AM304" s="107"/>
      <c r="AN304" s="107"/>
      <c r="AO304" s="107"/>
      <c r="AP304" s="108"/>
      <c r="AQ304" s="109" t="s">
        <v>447</v>
      </c>
      <c r="AR304" s="105"/>
      <c r="AS304" s="105"/>
      <c r="AT304" s="105"/>
      <c r="AU304" s="106" t="s">
        <v>449</v>
      </c>
      <c r="AV304" s="107"/>
      <c r="AW304" s="107"/>
      <c r="AX304" s="108"/>
    </row>
    <row r="305" spans="1:50" ht="24" customHeight="1" x14ac:dyDescent="0.15">
      <c r="A305" s="104">
        <v>4</v>
      </c>
      <c r="B305" s="104">
        <v>1</v>
      </c>
      <c r="C305" s="109" t="s">
        <v>401</v>
      </c>
      <c r="D305" s="105"/>
      <c r="E305" s="105"/>
      <c r="F305" s="105"/>
      <c r="G305" s="105"/>
      <c r="H305" s="105"/>
      <c r="I305" s="105"/>
      <c r="J305" s="105"/>
      <c r="K305" s="105"/>
      <c r="L305" s="105"/>
      <c r="M305" s="109" t="s">
        <v>467</v>
      </c>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v>0</v>
      </c>
      <c r="AL305" s="107"/>
      <c r="AM305" s="107"/>
      <c r="AN305" s="107"/>
      <c r="AO305" s="107"/>
      <c r="AP305" s="108"/>
      <c r="AQ305" s="109" t="s">
        <v>447</v>
      </c>
      <c r="AR305" s="105"/>
      <c r="AS305" s="105"/>
      <c r="AT305" s="105"/>
      <c r="AU305" s="106" t="s">
        <v>449</v>
      </c>
      <c r="AV305" s="107"/>
      <c r="AW305" s="107"/>
      <c r="AX305" s="108"/>
    </row>
    <row r="306" spans="1:50" ht="24" customHeight="1" x14ac:dyDescent="0.15">
      <c r="A306" s="104">
        <v>5</v>
      </c>
      <c r="B306" s="104">
        <v>1</v>
      </c>
      <c r="C306" s="105" t="s">
        <v>402</v>
      </c>
      <c r="D306" s="105"/>
      <c r="E306" s="105"/>
      <c r="F306" s="105"/>
      <c r="G306" s="105"/>
      <c r="H306" s="105"/>
      <c r="I306" s="105"/>
      <c r="J306" s="105"/>
      <c r="K306" s="105"/>
      <c r="L306" s="105"/>
      <c r="M306" s="109" t="s">
        <v>467</v>
      </c>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v>0</v>
      </c>
      <c r="AL306" s="107"/>
      <c r="AM306" s="107"/>
      <c r="AN306" s="107"/>
      <c r="AO306" s="107"/>
      <c r="AP306" s="108"/>
      <c r="AQ306" s="109" t="s">
        <v>447</v>
      </c>
      <c r="AR306" s="105"/>
      <c r="AS306" s="105"/>
      <c r="AT306" s="105"/>
      <c r="AU306" s="106" t="s">
        <v>449</v>
      </c>
      <c r="AV306" s="107"/>
      <c r="AW306" s="107"/>
      <c r="AX306" s="108"/>
    </row>
    <row r="307" spans="1:50" ht="30" customHeight="1" x14ac:dyDescent="0.15">
      <c r="A307" s="104">
        <v>6</v>
      </c>
      <c r="B307" s="104">
        <v>1</v>
      </c>
      <c r="C307" s="109" t="s">
        <v>471</v>
      </c>
      <c r="D307" s="105"/>
      <c r="E307" s="105"/>
      <c r="F307" s="105"/>
      <c r="G307" s="105"/>
      <c r="H307" s="105"/>
      <c r="I307" s="105"/>
      <c r="J307" s="105"/>
      <c r="K307" s="105"/>
      <c r="L307" s="105"/>
      <c r="M307" s="109" t="s">
        <v>467</v>
      </c>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v>0</v>
      </c>
      <c r="AL307" s="107"/>
      <c r="AM307" s="107"/>
      <c r="AN307" s="107"/>
      <c r="AO307" s="107"/>
      <c r="AP307" s="108"/>
      <c r="AQ307" s="109" t="s">
        <v>447</v>
      </c>
      <c r="AR307" s="105"/>
      <c r="AS307" s="105"/>
      <c r="AT307" s="105"/>
      <c r="AU307" s="106" t="s">
        <v>449</v>
      </c>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3" spans="1:50" x14ac:dyDescent="0.15">
      <c r="A333" s="9"/>
      <c r="B333" s="61" t="s">
        <v>406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4"/>
      <c r="B334" s="104"/>
      <c r="C334" s="110" t="s">
        <v>364</v>
      </c>
      <c r="D334" s="110"/>
      <c r="E334" s="110"/>
      <c r="F334" s="110"/>
      <c r="G334" s="110"/>
      <c r="H334" s="110"/>
      <c r="I334" s="110"/>
      <c r="J334" s="110"/>
      <c r="K334" s="110"/>
      <c r="L334" s="110"/>
      <c r="M334" s="110" t="s">
        <v>365</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366</v>
      </c>
      <c r="AL334" s="110"/>
      <c r="AM334" s="110"/>
      <c r="AN334" s="110"/>
      <c r="AO334" s="110"/>
      <c r="AP334" s="110"/>
      <c r="AQ334" s="110" t="s">
        <v>23</v>
      </c>
      <c r="AR334" s="110"/>
      <c r="AS334" s="110"/>
      <c r="AT334" s="110"/>
      <c r="AU334" s="112" t="s">
        <v>24</v>
      </c>
      <c r="AV334" s="113"/>
      <c r="AW334" s="113"/>
      <c r="AX334" s="114"/>
    </row>
    <row r="335" spans="1:50" ht="24" customHeight="1" x14ac:dyDescent="0.15">
      <c r="A335" s="104">
        <v>1</v>
      </c>
      <c r="B335" s="104">
        <v>1</v>
      </c>
      <c r="C335" s="105" t="s">
        <v>407</v>
      </c>
      <c r="D335" s="105"/>
      <c r="E335" s="105"/>
      <c r="F335" s="105"/>
      <c r="G335" s="105"/>
      <c r="H335" s="105"/>
      <c r="I335" s="105"/>
      <c r="J335" s="105"/>
      <c r="K335" s="105"/>
      <c r="L335" s="105"/>
      <c r="M335" s="109" t="s">
        <v>465</v>
      </c>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v>3</v>
      </c>
      <c r="AL335" s="107"/>
      <c r="AM335" s="107"/>
      <c r="AN335" s="107"/>
      <c r="AO335" s="107"/>
      <c r="AP335" s="108"/>
      <c r="AQ335" s="109" t="s">
        <v>447</v>
      </c>
      <c r="AR335" s="105"/>
      <c r="AS335" s="105"/>
      <c r="AT335" s="105"/>
      <c r="AU335" s="106" t="s">
        <v>449</v>
      </c>
      <c r="AV335" s="107"/>
      <c r="AW335" s="107"/>
      <c r="AX335" s="108"/>
    </row>
    <row r="336" spans="1:50" ht="24" customHeight="1" x14ac:dyDescent="0.15">
      <c r="A336" s="104">
        <v>2</v>
      </c>
      <c r="B336" s="104">
        <v>1</v>
      </c>
      <c r="C336" s="109" t="s">
        <v>539</v>
      </c>
      <c r="D336" s="105"/>
      <c r="E336" s="105"/>
      <c r="F336" s="105"/>
      <c r="G336" s="105"/>
      <c r="H336" s="105"/>
      <c r="I336" s="105"/>
      <c r="J336" s="105"/>
      <c r="K336" s="105"/>
      <c r="L336" s="105"/>
      <c r="M336" s="109" t="s">
        <v>465</v>
      </c>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v>0.4</v>
      </c>
      <c r="AL336" s="107"/>
      <c r="AM336" s="107"/>
      <c r="AN336" s="107"/>
      <c r="AO336" s="107"/>
      <c r="AP336" s="108"/>
      <c r="AQ336" s="109" t="s">
        <v>447</v>
      </c>
      <c r="AR336" s="105"/>
      <c r="AS336" s="105"/>
      <c r="AT336" s="105"/>
      <c r="AU336" s="106" t="s">
        <v>449</v>
      </c>
      <c r="AV336" s="107"/>
      <c r="AW336" s="107"/>
      <c r="AX336" s="108"/>
    </row>
    <row r="337" spans="1:50" ht="24" customHeight="1" x14ac:dyDescent="0.15">
      <c r="A337" s="104">
        <v>3</v>
      </c>
      <c r="B337" s="104">
        <v>1</v>
      </c>
      <c r="C337" s="115" t="s">
        <v>540</v>
      </c>
      <c r="D337" s="116"/>
      <c r="E337" s="116"/>
      <c r="F337" s="116"/>
      <c r="G337" s="116"/>
      <c r="H337" s="116"/>
      <c r="I337" s="116"/>
      <c r="J337" s="116"/>
      <c r="K337" s="116"/>
      <c r="L337" s="117"/>
      <c r="M337" s="115" t="s">
        <v>466</v>
      </c>
      <c r="N337" s="116"/>
      <c r="O337" s="116"/>
      <c r="P337" s="116"/>
      <c r="Q337" s="116"/>
      <c r="R337" s="116"/>
      <c r="S337" s="116"/>
      <c r="T337" s="116"/>
      <c r="U337" s="116"/>
      <c r="V337" s="116"/>
      <c r="W337" s="116"/>
      <c r="X337" s="116"/>
      <c r="Y337" s="116"/>
      <c r="Z337" s="116"/>
      <c r="AA337" s="116"/>
      <c r="AB337" s="116"/>
      <c r="AC337" s="116"/>
      <c r="AD337" s="116"/>
      <c r="AE337" s="116"/>
      <c r="AF337" s="116"/>
      <c r="AG337" s="116"/>
      <c r="AH337" s="116"/>
      <c r="AI337" s="116"/>
      <c r="AJ337" s="117"/>
      <c r="AK337" s="106">
        <v>0.1</v>
      </c>
      <c r="AL337" s="107"/>
      <c r="AM337" s="107"/>
      <c r="AN337" s="107"/>
      <c r="AO337" s="107"/>
      <c r="AP337" s="108"/>
      <c r="AQ337" s="115" t="s">
        <v>447</v>
      </c>
      <c r="AR337" s="116"/>
      <c r="AS337" s="116"/>
      <c r="AT337" s="117"/>
      <c r="AU337" s="106" t="s">
        <v>449</v>
      </c>
      <c r="AV337" s="107"/>
      <c r="AW337" s="107"/>
      <c r="AX337" s="108"/>
    </row>
    <row r="338" spans="1:50" ht="24" customHeight="1" x14ac:dyDescent="0.15">
      <c r="A338" s="104">
        <v>4</v>
      </c>
      <c r="B338" s="104">
        <v>1</v>
      </c>
      <c r="C338" s="115" t="s">
        <v>541</v>
      </c>
      <c r="D338" s="116"/>
      <c r="E338" s="116"/>
      <c r="F338" s="116"/>
      <c r="G338" s="116"/>
      <c r="H338" s="116"/>
      <c r="I338" s="116"/>
      <c r="J338" s="116"/>
      <c r="K338" s="116"/>
      <c r="L338" s="117"/>
      <c r="M338" s="115" t="s">
        <v>467</v>
      </c>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7"/>
      <c r="AK338" s="106">
        <v>0</v>
      </c>
      <c r="AL338" s="107"/>
      <c r="AM338" s="107"/>
      <c r="AN338" s="107"/>
      <c r="AO338" s="107"/>
      <c r="AP338" s="108"/>
      <c r="AQ338" s="115" t="s">
        <v>447</v>
      </c>
      <c r="AR338" s="116"/>
      <c r="AS338" s="116"/>
      <c r="AT338" s="117"/>
      <c r="AU338" s="106" t="s">
        <v>449</v>
      </c>
      <c r="AV338" s="107"/>
      <c r="AW338" s="107"/>
      <c r="AX338" s="108"/>
    </row>
    <row r="339" spans="1:50" ht="24" customHeight="1" x14ac:dyDescent="0.15">
      <c r="A339" s="104">
        <v>5</v>
      </c>
      <c r="B339" s="104">
        <v>1</v>
      </c>
      <c r="C339" s="115" t="s">
        <v>549</v>
      </c>
      <c r="D339" s="116"/>
      <c r="E339" s="116"/>
      <c r="F339" s="116"/>
      <c r="G339" s="116"/>
      <c r="H339" s="116"/>
      <c r="I339" s="116"/>
      <c r="J339" s="116"/>
      <c r="K339" s="116"/>
      <c r="L339" s="117"/>
      <c r="M339" s="115" t="s">
        <v>467</v>
      </c>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7"/>
      <c r="AK339" s="106">
        <v>0</v>
      </c>
      <c r="AL339" s="107"/>
      <c r="AM339" s="107"/>
      <c r="AN339" s="107"/>
      <c r="AO339" s="107"/>
      <c r="AP339" s="108"/>
      <c r="AQ339" s="115" t="s">
        <v>447</v>
      </c>
      <c r="AR339" s="116"/>
      <c r="AS339" s="116"/>
      <c r="AT339" s="117"/>
      <c r="AU339" s="106" t="s">
        <v>449</v>
      </c>
      <c r="AV339" s="107"/>
      <c r="AW339" s="107"/>
      <c r="AX339" s="108"/>
    </row>
    <row r="340" spans="1:50" ht="24" customHeight="1" x14ac:dyDescent="0.15">
      <c r="A340" s="104">
        <v>6</v>
      </c>
      <c r="B340" s="104">
        <v>1</v>
      </c>
      <c r="C340" s="115" t="s">
        <v>542</v>
      </c>
      <c r="D340" s="116"/>
      <c r="E340" s="116"/>
      <c r="F340" s="116"/>
      <c r="G340" s="116"/>
      <c r="H340" s="116"/>
      <c r="I340" s="116"/>
      <c r="J340" s="116"/>
      <c r="K340" s="116"/>
      <c r="L340" s="117"/>
      <c r="M340" s="115" t="s">
        <v>467</v>
      </c>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7"/>
      <c r="AK340" s="106">
        <v>0</v>
      </c>
      <c r="AL340" s="107"/>
      <c r="AM340" s="107"/>
      <c r="AN340" s="107"/>
      <c r="AO340" s="107"/>
      <c r="AP340" s="108"/>
      <c r="AQ340" s="115" t="s">
        <v>447</v>
      </c>
      <c r="AR340" s="116"/>
      <c r="AS340" s="116"/>
      <c r="AT340" s="117"/>
      <c r="AU340" s="106" t="s">
        <v>449</v>
      </c>
      <c r="AV340" s="107"/>
      <c r="AW340" s="107"/>
      <c r="AX340" s="108"/>
    </row>
    <row r="341" spans="1:50" ht="24" customHeight="1" x14ac:dyDescent="0.15">
      <c r="A341" s="104">
        <v>7</v>
      </c>
      <c r="B341" s="104">
        <v>1</v>
      </c>
      <c r="C341" s="115" t="s">
        <v>543</v>
      </c>
      <c r="D341" s="116"/>
      <c r="E341" s="116"/>
      <c r="F341" s="116"/>
      <c r="G341" s="116"/>
      <c r="H341" s="116"/>
      <c r="I341" s="116"/>
      <c r="J341" s="116"/>
      <c r="K341" s="116"/>
      <c r="L341" s="117"/>
      <c r="M341" s="115" t="s">
        <v>467</v>
      </c>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7"/>
      <c r="AK341" s="106">
        <v>0</v>
      </c>
      <c r="AL341" s="107"/>
      <c r="AM341" s="107"/>
      <c r="AN341" s="107"/>
      <c r="AO341" s="107"/>
      <c r="AP341" s="108"/>
      <c r="AQ341" s="115" t="s">
        <v>447</v>
      </c>
      <c r="AR341" s="116"/>
      <c r="AS341" s="116"/>
      <c r="AT341" s="117"/>
      <c r="AU341" s="106" t="s">
        <v>449</v>
      </c>
      <c r="AV341" s="107"/>
      <c r="AW341" s="107"/>
      <c r="AX341" s="108"/>
    </row>
    <row r="342" spans="1:50" ht="24" customHeight="1" x14ac:dyDescent="0.15">
      <c r="A342" s="104">
        <v>8</v>
      </c>
      <c r="B342" s="104">
        <v>1</v>
      </c>
      <c r="C342" s="115" t="s">
        <v>553</v>
      </c>
      <c r="D342" s="116"/>
      <c r="E342" s="116"/>
      <c r="F342" s="116"/>
      <c r="G342" s="116"/>
      <c r="H342" s="116"/>
      <c r="I342" s="116"/>
      <c r="J342" s="116"/>
      <c r="K342" s="116"/>
      <c r="L342" s="117"/>
      <c r="M342" s="115" t="s">
        <v>467</v>
      </c>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7"/>
      <c r="AK342" s="106">
        <v>0</v>
      </c>
      <c r="AL342" s="107"/>
      <c r="AM342" s="107"/>
      <c r="AN342" s="107"/>
      <c r="AO342" s="107"/>
      <c r="AP342" s="108"/>
      <c r="AQ342" s="115" t="s">
        <v>447</v>
      </c>
      <c r="AR342" s="116"/>
      <c r="AS342" s="116"/>
      <c r="AT342" s="117"/>
      <c r="AU342" s="106" t="s">
        <v>449</v>
      </c>
      <c r="AV342" s="107"/>
      <c r="AW342" s="107"/>
      <c r="AX342" s="108"/>
    </row>
    <row r="343" spans="1:50" ht="24" customHeight="1" x14ac:dyDescent="0.15">
      <c r="A343" s="104">
        <v>9</v>
      </c>
      <c r="B343" s="104">
        <v>1</v>
      </c>
      <c r="C343" s="115" t="s">
        <v>554</v>
      </c>
      <c r="D343" s="116"/>
      <c r="E343" s="116"/>
      <c r="F343" s="116"/>
      <c r="G343" s="116"/>
      <c r="H343" s="116"/>
      <c r="I343" s="116"/>
      <c r="J343" s="116"/>
      <c r="K343" s="116"/>
      <c r="L343" s="117"/>
      <c r="M343" s="115" t="s">
        <v>467</v>
      </c>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7"/>
      <c r="AK343" s="106">
        <v>0</v>
      </c>
      <c r="AL343" s="107"/>
      <c r="AM343" s="107"/>
      <c r="AN343" s="107"/>
      <c r="AO343" s="107"/>
      <c r="AP343" s="108"/>
      <c r="AQ343" s="115" t="s">
        <v>447</v>
      </c>
      <c r="AR343" s="116"/>
      <c r="AS343" s="116"/>
      <c r="AT343" s="117"/>
      <c r="AU343" s="106" t="s">
        <v>449</v>
      </c>
      <c r="AV343" s="107"/>
      <c r="AW343" s="107"/>
      <c r="AX343" s="108"/>
    </row>
    <row r="344" spans="1:50" ht="24" customHeight="1" x14ac:dyDescent="0.15">
      <c r="A344" s="104">
        <v>10</v>
      </c>
      <c r="B344" s="104">
        <v>1</v>
      </c>
      <c r="C344" s="115" t="s">
        <v>550</v>
      </c>
      <c r="D344" s="116"/>
      <c r="E344" s="116"/>
      <c r="F344" s="116"/>
      <c r="G344" s="116"/>
      <c r="H344" s="116"/>
      <c r="I344" s="116"/>
      <c r="J344" s="116"/>
      <c r="K344" s="116"/>
      <c r="L344" s="117"/>
      <c r="M344" s="115" t="s">
        <v>467</v>
      </c>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7"/>
      <c r="AK344" s="106">
        <v>0</v>
      </c>
      <c r="AL344" s="107"/>
      <c r="AM344" s="107"/>
      <c r="AN344" s="107"/>
      <c r="AO344" s="107"/>
      <c r="AP344" s="108"/>
      <c r="AQ344" s="115" t="s">
        <v>447</v>
      </c>
      <c r="AR344" s="116"/>
      <c r="AS344" s="116"/>
      <c r="AT344" s="117"/>
      <c r="AU344" s="106" t="s">
        <v>449</v>
      </c>
      <c r="AV344" s="107"/>
      <c r="AW344" s="107"/>
      <c r="AX344" s="108"/>
    </row>
    <row r="345" spans="1:50" ht="24" hidden="1" customHeight="1" x14ac:dyDescent="0.15">
      <c r="A345" s="104">
        <v>11</v>
      </c>
      <c r="B345" s="104">
        <v>1</v>
      </c>
      <c r="C345" s="115"/>
      <c r="D345" s="116"/>
      <c r="E345" s="116"/>
      <c r="F345" s="116"/>
      <c r="G345" s="116"/>
      <c r="H345" s="116"/>
      <c r="I345" s="116"/>
      <c r="J345" s="116"/>
      <c r="K345" s="116"/>
      <c r="L345" s="117"/>
      <c r="M345" s="109"/>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9"/>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6" spans="1:50" x14ac:dyDescent="0.15">
      <c r="A366" s="9"/>
      <c r="B366" s="61" t="s">
        <v>419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4"/>
      <c r="B367" s="104"/>
      <c r="C367" s="110" t="s">
        <v>364</v>
      </c>
      <c r="D367" s="110"/>
      <c r="E367" s="110"/>
      <c r="F367" s="110"/>
      <c r="G367" s="110"/>
      <c r="H367" s="110"/>
      <c r="I367" s="110"/>
      <c r="J367" s="110"/>
      <c r="K367" s="110"/>
      <c r="L367" s="110"/>
      <c r="M367" s="110" t="s">
        <v>365</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366</v>
      </c>
      <c r="AL367" s="110"/>
      <c r="AM367" s="110"/>
      <c r="AN367" s="110"/>
      <c r="AO367" s="110"/>
      <c r="AP367" s="110"/>
      <c r="AQ367" s="110" t="s">
        <v>23</v>
      </c>
      <c r="AR367" s="110"/>
      <c r="AS367" s="110"/>
      <c r="AT367" s="110"/>
      <c r="AU367" s="112" t="s">
        <v>24</v>
      </c>
      <c r="AV367" s="113"/>
      <c r="AW367" s="113"/>
      <c r="AX367" s="114"/>
    </row>
    <row r="368" spans="1:50" ht="38.25" customHeight="1" x14ac:dyDescent="0.15">
      <c r="A368" s="104">
        <v>1</v>
      </c>
      <c r="B368" s="104">
        <v>1</v>
      </c>
      <c r="C368" s="109" t="s">
        <v>409</v>
      </c>
      <c r="D368" s="105"/>
      <c r="E368" s="105"/>
      <c r="F368" s="105"/>
      <c r="G368" s="105"/>
      <c r="H368" s="105"/>
      <c r="I368" s="105"/>
      <c r="J368" s="105"/>
      <c r="K368" s="105"/>
      <c r="L368" s="105"/>
      <c r="M368" s="109" t="s">
        <v>507</v>
      </c>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v>28</v>
      </c>
      <c r="AL368" s="107"/>
      <c r="AM368" s="107"/>
      <c r="AN368" s="107"/>
      <c r="AO368" s="107"/>
      <c r="AP368" s="108"/>
      <c r="AQ368" s="109">
        <v>4</v>
      </c>
      <c r="AR368" s="105"/>
      <c r="AS368" s="105"/>
      <c r="AT368" s="105"/>
      <c r="AU368" s="106">
        <v>85</v>
      </c>
      <c r="AV368" s="107"/>
      <c r="AW368" s="107"/>
      <c r="AX368" s="108"/>
    </row>
    <row r="369" spans="1:50" ht="24" customHeight="1" x14ac:dyDescent="0.15">
      <c r="A369" s="104">
        <v>2</v>
      </c>
      <c r="B369" s="104">
        <v>1</v>
      </c>
      <c r="C369" s="109" t="s">
        <v>410</v>
      </c>
      <c r="D369" s="105"/>
      <c r="E369" s="105"/>
      <c r="F369" s="105"/>
      <c r="G369" s="105"/>
      <c r="H369" s="105"/>
      <c r="I369" s="105"/>
      <c r="J369" s="105"/>
      <c r="K369" s="105"/>
      <c r="L369" s="105"/>
      <c r="M369" s="109" t="s">
        <v>508</v>
      </c>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v>24</v>
      </c>
      <c r="AL369" s="107"/>
      <c r="AM369" s="107"/>
      <c r="AN369" s="107"/>
      <c r="AO369" s="107"/>
      <c r="AP369" s="108"/>
      <c r="AQ369" s="109">
        <v>5</v>
      </c>
      <c r="AR369" s="105"/>
      <c r="AS369" s="105"/>
      <c r="AT369" s="105"/>
      <c r="AU369" s="106">
        <v>83</v>
      </c>
      <c r="AV369" s="107"/>
      <c r="AW369" s="107"/>
      <c r="AX369" s="108"/>
    </row>
    <row r="370" spans="1:50" ht="24" customHeight="1" x14ac:dyDescent="0.15">
      <c r="A370" s="104">
        <v>3</v>
      </c>
      <c r="B370" s="104">
        <v>1</v>
      </c>
      <c r="C370" s="109" t="s">
        <v>411</v>
      </c>
      <c r="D370" s="105"/>
      <c r="E370" s="105"/>
      <c r="F370" s="105"/>
      <c r="G370" s="105"/>
      <c r="H370" s="105"/>
      <c r="I370" s="105"/>
      <c r="J370" s="105"/>
      <c r="K370" s="105"/>
      <c r="L370" s="105"/>
      <c r="M370" s="109" t="s">
        <v>509</v>
      </c>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v>3</v>
      </c>
      <c r="AL370" s="107"/>
      <c r="AM370" s="107"/>
      <c r="AN370" s="107"/>
      <c r="AO370" s="107"/>
      <c r="AP370" s="108"/>
      <c r="AQ370" s="109">
        <v>6</v>
      </c>
      <c r="AR370" s="105"/>
      <c r="AS370" s="105"/>
      <c r="AT370" s="105"/>
      <c r="AU370" s="106">
        <f>3050000/4470000*100</f>
        <v>68.232662192393732</v>
      </c>
      <c r="AV370" s="107"/>
      <c r="AW370" s="107"/>
      <c r="AX370" s="108"/>
    </row>
    <row r="371" spans="1:50" ht="24" customHeight="1" x14ac:dyDescent="0.15">
      <c r="A371" s="104">
        <v>4</v>
      </c>
      <c r="B371" s="104">
        <v>1</v>
      </c>
      <c r="C371" s="109" t="s">
        <v>411</v>
      </c>
      <c r="D371" s="105"/>
      <c r="E371" s="105"/>
      <c r="F371" s="105"/>
      <c r="G371" s="105"/>
      <c r="H371" s="105"/>
      <c r="I371" s="105"/>
      <c r="J371" s="105"/>
      <c r="K371" s="105"/>
      <c r="L371" s="105"/>
      <c r="M371" s="109" t="s">
        <v>510</v>
      </c>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v>3</v>
      </c>
      <c r="AL371" s="107"/>
      <c r="AM371" s="107"/>
      <c r="AN371" s="107"/>
      <c r="AO371" s="107"/>
      <c r="AP371" s="108"/>
      <c r="AQ371" s="109">
        <v>5</v>
      </c>
      <c r="AR371" s="105"/>
      <c r="AS371" s="105"/>
      <c r="AT371" s="105"/>
      <c r="AU371" s="106">
        <f>2950000/4010000*100</f>
        <v>73.566084788029926</v>
      </c>
      <c r="AV371" s="107"/>
      <c r="AW371" s="107"/>
      <c r="AX371" s="108"/>
    </row>
    <row r="372" spans="1:50" ht="24" customHeight="1" x14ac:dyDescent="0.15">
      <c r="A372" s="104">
        <v>5</v>
      </c>
      <c r="B372" s="104">
        <v>1</v>
      </c>
      <c r="C372" s="109" t="s">
        <v>412</v>
      </c>
      <c r="D372" s="105"/>
      <c r="E372" s="105"/>
      <c r="F372" s="105"/>
      <c r="G372" s="105"/>
      <c r="H372" s="105"/>
      <c r="I372" s="105"/>
      <c r="J372" s="105"/>
      <c r="K372" s="105"/>
      <c r="L372" s="105"/>
      <c r="M372" s="109" t="s">
        <v>511</v>
      </c>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v>3</v>
      </c>
      <c r="AL372" s="107"/>
      <c r="AM372" s="107"/>
      <c r="AN372" s="107"/>
      <c r="AO372" s="107"/>
      <c r="AP372" s="108"/>
      <c r="AQ372" s="109">
        <v>1</v>
      </c>
      <c r="AR372" s="105"/>
      <c r="AS372" s="105"/>
      <c r="AT372" s="105"/>
      <c r="AU372" s="106">
        <f>2370000/2375000*100</f>
        <v>99.789473684210535</v>
      </c>
      <c r="AV372" s="107"/>
      <c r="AW372" s="107"/>
      <c r="AX372" s="108"/>
    </row>
    <row r="373" spans="1:50" ht="24" customHeight="1" x14ac:dyDescent="0.15">
      <c r="A373" s="104">
        <v>6</v>
      </c>
      <c r="B373" s="104">
        <v>1</v>
      </c>
      <c r="C373" s="109" t="s">
        <v>412</v>
      </c>
      <c r="D373" s="105"/>
      <c r="E373" s="105"/>
      <c r="F373" s="105"/>
      <c r="G373" s="105"/>
      <c r="H373" s="105"/>
      <c r="I373" s="105"/>
      <c r="J373" s="105"/>
      <c r="K373" s="105"/>
      <c r="L373" s="105"/>
      <c r="M373" s="109" t="s">
        <v>512</v>
      </c>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v>1</v>
      </c>
      <c r="AL373" s="107"/>
      <c r="AM373" s="107"/>
      <c r="AN373" s="107"/>
      <c r="AO373" s="107"/>
      <c r="AP373" s="108"/>
      <c r="AQ373" s="109" t="s">
        <v>447</v>
      </c>
      <c r="AR373" s="105"/>
      <c r="AS373" s="105"/>
      <c r="AT373" s="105"/>
      <c r="AU373" s="106" t="s">
        <v>449</v>
      </c>
      <c r="AV373" s="107"/>
      <c r="AW373" s="107"/>
      <c r="AX373" s="108"/>
    </row>
    <row r="374" spans="1:50" ht="24" customHeight="1" x14ac:dyDescent="0.15">
      <c r="A374" s="104">
        <v>7</v>
      </c>
      <c r="B374" s="104">
        <v>1</v>
      </c>
      <c r="C374" s="115" t="s">
        <v>413</v>
      </c>
      <c r="D374" s="116"/>
      <c r="E374" s="116"/>
      <c r="F374" s="116"/>
      <c r="G374" s="116"/>
      <c r="H374" s="116"/>
      <c r="I374" s="116"/>
      <c r="J374" s="116"/>
      <c r="K374" s="116"/>
      <c r="L374" s="117"/>
      <c r="M374" s="109" t="s">
        <v>513</v>
      </c>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v>3</v>
      </c>
      <c r="AL374" s="107"/>
      <c r="AM374" s="107"/>
      <c r="AN374" s="107"/>
      <c r="AO374" s="107"/>
      <c r="AP374" s="108"/>
      <c r="AQ374" s="109">
        <v>10</v>
      </c>
      <c r="AR374" s="105"/>
      <c r="AS374" s="105"/>
      <c r="AT374" s="105"/>
      <c r="AU374" s="106">
        <f>3080000/3430000*100</f>
        <v>89.795918367346943</v>
      </c>
      <c r="AV374" s="107"/>
      <c r="AW374" s="107"/>
      <c r="AX374" s="108"/>
    </row>
    <row r="375" spans="1:50" ht="24" customHeight="1" x14ac:dyDescent="0.15">
      <c r="A375" s="104">
        <v>8</v>
      </c>
      <c r="B375" s="104">
        <v>1</v>
      </c>
      <c r="C375" s="115" t="s">
        <v>414</v>
      </c>
      <c r="D375" s="116"/>
      <c r="E375" s="116"/>
      <c r="F375" s="116"/>
      <c r="G375" s="116"/>
      <c r="H375" s="116"/>
      <c r="I375" s="116"/>
      <c r="J375" s="116"/>
      <c r="K375" s="116"/>
      <c r="L375" s="117"/>
      <c r="M375" s="109" t="s">
        <v>514</v>
      </c>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v>3</v>
      </c>
      <c r="AL375" s="107"/>
      <c r="AM375" s="107"/>
      <c r="AN375" s="107"/>
      <c r="AO375" s="107"/>
      <c r="AP375" s="108"/>
      <c r="AQ375" s="109">
        <v>11</v>
      </c>
      <c r="AR375" s="105"/>
      <c r="AS375" s="105"/>
      <c r="AT375" s="105"/>
      <c r="AU375" s="106">
        <f>2670000/3100000*100</f>
        <v>86.129032258064512</v>
      </c>
      <c r="AV375" s="107"/>
      <c r="AW375" s="107"/>
      <c r="AX375" s="108"/>
    </row>
    <row r="376" spans="1:50" ht="24" customHeight="1" x14ac:dyDescent="0.15">
      <c r="A376" s="104">
        <v>9</v>
      </c>
      <c r="B376" s="104">
        <v>1</v>
      </c>
      <c r="C376" s="115" t="s">
        <v>415</v>
      </c>
      <c r="D376" s="116"/>
      <c r="E376" s="116"/>
      <c r="F376" s="116"/>
      <c r="G376" s="116"/>
      <c r="H376" s="116"/>
      <c r="I376" s="116"/>
      <c r="J376" s="116"/>
      <c r="K376" s="116"/>
      <c r="L376" s="117"/>
      <c r="M376" s="109" t="s">
        <v>515</v>
      </c>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v>3</v>
      </c>
      <c r="AL376" s="107"/>
      <c r="AM376" s="107"/>
      <c r="AN376" s="107"/>
      <c r="AO376" s="107"/>
      <c r="AP376" s="108"/>
      <c r="AQ376" s="109">
        <v>3</v>
      </c>
      <c r="AR376" s="105"/>
      <c r="AS376" s="105"/>
      <c r="AT376" s="105"/>
      <c r="AU376" s="106">
        <f>2400000/3280000*100</f>
        <v>73.170731707317074</v>
      </c>
      <c r="AV376" s="107"/>
      <c r="AW376" s="107"/>
      <c r="AX376" s="108"/>
    </row>
    <row r="377" spans="1:50" ht="24" customHeight="1" x14ac:dyDescent="0.15">
      <c r="A377" s="104">
        <v>10</v>
      </c>
      <c r="B377" s="104">
        <v>1</v>
      </c>
      <c r="C377" s="115" t="s">
        <v>416</v>
      </c>
      <c r="D377" s="116"/>
      <c r="E377" s="116"/>
      <c r="F377" s="116"/>
      <c r="G377" s="116"/>
      <c r="H377" s="116"/>
      <c r="I377" s="116"/>
      <c r="J377" s="116"/>
      <c r="K377" s="116"/>
      <c r="L377" s="117"/>
      <c r="M377" s="109" t="s">
        <v>516</v>
      </c>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v>2</v>
      </c>
      <c r="AL377" s="107"/>
      <c r="AM377" s="107"/>
      <c r="AN377" s="107"/>
      <c r="AO377" s="107"/>
      <c r="AP377" s="108"/>
      <c r="AQ377" s="109">
        <v>4</v>
      </c>
      <c r="AR377" s="105"/>
      <c r="AS377" s="105"/>
      <c r="AT377" s="105"/>
      <c r="AU377" s="106">
        <f>1390000/2680000*100</f>
        <v>51.865671641791046</v>
      </c>
      <c r="AV377" s="107"/>
      <c r="AW377" s="107"/>
      <c r="AX377" s="108"/>
    </row>
    <row r="378" spans="1:50" ht="24" customHeight="1" x14ac:dyDescent="0.15">
      <c r="A378" s="104">
        <v>11</v>
      </c>
      <c r="B378" s="104">
        <v>1</v>
      </c>
      <c r="C378" s="115" t="s">
        <v>416</v>
      </c>
      <c r="D378" s="116"/>
      <c r="E378" s="116"/>
      <c r="F378" s="116"/>
      <c r="G378" s="116"/>
      <c r="H378" s="116"/>
      <c r="I378" s="116"/>
      <c r="J378" s="116"/>
      <c r="K378" s="116"/>
      <c r="L378" s="117"/>
      <c r="M378" s="109" t="s">
        <v>517</v>
      </c>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v>1</v>
      </c>
      <c r="AL378" s="107"/>
      <c r="AM378" s="107"/>
      <c r="AN378" s="107"/>
      <c r="AO378" s="107"/>
      <c r="AP378" s="108"/>
      <c r="AQ378" s="109" t="s">
        <v>447</v>
      </c>
      <c r="AR378" s="105"/>
      <c r="AS378" s="105"/>
      <c r="AT378" s="105"/>
      <c r="AU378" s="106" t="s">
        <v>449</v>
      </c>
      <c r="AV378" s="107"/>
      <c r="AW378" s="107"/>
      <c r="AX378" s="108"/>
    </row>
    <row r="379" spans="1:50" ht="24" customHeight="1" x14ac:dyDescent="0.15">
      <c r="A379" s="104">
        <v>12</v>
      </c>
      <c r="B379" s="104">
        <v>1</v>
      </c>
      <c r="C379" s="115" t="s">
        <v>417</v>
      </c>
      <c r="D379" s="116"/>
      <c r="E379" s="116"/>
      <c r="F379" s="116"/>
      <c r="G379" s="116"/>
      <c r="H379" s="116"/>
      <c r="I379" s="116"/>
      <c r="J379" s="116"/>
      <c r="K379" s="116"/>
      <c r="L379" s="117"/>
      <c r="M379" s="109" t="s">
        <v>518</v>
      </c>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v>2</v>
      </c>
      <c r="AL379" s="107"/>
      <c r="AM379" s="107"/>
      <c r="AN379" s="107"/>
      <c r="AO379" s="107"/>
      <c r="AP379" s="108"/>
      <c r="AQ379" s="109">
        <v>3</v>
      </c>
      <c r="AR379" s="105"/>
      <c r="AS379" s="105"/>
      <c r="AT379" s="105"/>
      <c r="AU379" s="106">
        <f>2300000/2430000*100</f>
        <v>94.650205761316869</v>
      </c>
      <c r="AV379" s="107"/>
      <c r="AW379" s="107"/>
      <c r="AX379" s="108"/>
    </row>
    <row r="380" spans="1:50" ht="24" customHeight="1" x14ac:dyDescent="0.15">
      <c r="A380" s="104">
        <v>13</v>
      </c>
      <c r="B380" s="104">
        <v>1</v>
      </c>
      <c r="C380" s="115" t="s">
        <v>418</v>
      </c>
      <c r="D380" s="116"/>
      <c r="E380" s="116"/>
      <c r="F380" s="116"/>
      <c r="G380" s="116"/>
      <c r="H380" s="116"/>
      <c r="I380" s="116"/>
      <c r="J380" s="116"/>
      <c r="K380" s="116"/>
      <c r="L380" s="117"/>
      <c r="M380" s="109" t="s">
        <v>519</v>
      </c>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v>2</v>
      </c>
      <c r="AL380" s="107"/>
      <c r="AM380" s="107"/>
      <c r="AN380" s="107"/>
      <c r="AO380" s="107"/>
      <c r="AP380" s="108"/>
      <c r="AQ380" s="109">
        <v>10</v>
      </c>
      <c r="AR380" s="105"/>
      <c r="AS380" s="105"/>
      <c r="AT380" s="105"/>
      <c r="AU380" s="106">
        <f>2280000/4040000*100</f>
        <v>56.435643564356432</v>
      </c>
      <c r="AV380" s="107"/>
      <c r="AW380" s="107"/>
      <c r="AX380" s="108"/>
    </row>
    <row r="381" spans="1:50" ht="24" hidden="1" customHeight="1" x14ac:dyDescent="0.15">
      <c r="A381" s="104">
        <v>14</v>
      </c>
      <c r="B381" s="104">
        <v>1</v>
      </c>
      <c r="C381" s="115"/>
      <c r="D381" s="116"/>
      <c r="E381" s="116"/>
      <c r="F381" s="116"/>
      <c r="G381" s="116"/>
      <c r="H381" s="116"/>
      <c r="I381" s="116"/>
      <c r="J381" s="116"/>
      <c r="K381" s="116"/>
      <c r="L381" s="117"/>
      <c r="M381" s="109"/>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15"/>
      <c r="D382" s="116"/>
      <c r="E382" s="116"/>
      <c r="F382" s="116"/>
      <c r="G382" s="116"/>
      <c r="H382" s="116"/>
      <c r="I382" s="116"/>
      <c r="J382" s="116"/>
      <c r="K382" s="116"/>
      <c r="L382" s="117"/>
      <c r="M382" s="109"/>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15"/>
      <c r="D383" s="116"/>
      <c r="E383" s="116"/>
      <c r="F383" s="116"/>
      <c r="G383" s="116"/>
      <c r="H383" s="116"/>
      <c r="I383" s="116"/>
      <c r="J383" s="116"/>
      <c r="K383" s="116"/>
      <c r="L383" s="117"/>
      <c r="M383" s="109"/>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15"/>
      <c r="D384" s="116"/>
      <c r="E384" s="116"/>
      <c r="F384" s="116"/>
      <c r="G384" s="116"/>
      <c r="H384" s="116"/>
      <c r="I384" s="116"/>
      <c r="J384" s="116"/>
      <c r="K384" s="116"/>
      <c r="L384" s="117"/>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15"/>
      <c r="D385" s="116"/>
      <c r="E385" s="116"/>
      <c r="F385" s="116"/>
      <c r="G385" s="116"/>
      <c r="H385" s="116"/>
      <c r="I385" s="116"/>
      <c r="J385" s="116"/>
      <c r="K385" s="116"/>
      <c r="L385" s="117"/>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15"/>
      <c r="D386" s="116"/>
      <c r="E386" s="116"/>
      <c r="F386" s="116"/>
      <c r="G386" s="116"/>
      <c r="H386" s="116"/>
      <c r="I386" s="116"/>
      <c r="J386" s="116"/>
      <c r="K386" s="116"/>
      <c r="L386" s="117"/>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9" spans="1:50" x14ac:dyDescent="0.15">
      <c r="A399" s="9"/>
      <c r="B399" s="61" t="s">
        <v>420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4"/>
      <c r="B400" s="104"/>
      <c r="C400" s="110" t="s">
        <v>364</v>
      </c>
      <c r="D400" s="110"/>
      <c r="E400" s="110"/>
      <c r="F400" s="110"/>
      <c r="G400" s="110"/>
      <c r="H400" s="110"/>
      <c r="I400" s="110"/>
      <c r="J400" s="110"/>
      <c r="K400" s="110"/>
      <c r="L400" s="110"/>
      <c r="M400" s="110" t="s">
        <v>365</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366</v>
      </c>
      <c r="AL400" s="110"/>
      <c r="AM400" s="110"/>
      <c r="AN400" s="110"/>
      <c r="AO400" s="110"/>
      <c r="AP400" s="110"/>
      <c r="AQ400" s="110" t="s">
        <v>23</v>
      </c>
      <c r="AR400" s="110"/>
      <c r="AS400" s="110"/>
      <c r="AT400" s="110"/>
      <c r="AU400" s="112" t="s">
        <v>24</v>
      </c>
      <c r="AV400" s="113"/>
      <c r="AW400" s="113"/>
      <c r="AX400" s="114"/>
    </row>
    <row r="401" spans="1:50" ht="24" customHeight="1" x14ac:dyDescent="0.15">
      <c r="A401" s="104">
        <v>1</v>
      </c>
      <c r="B401" s="104">
        <v>1</v>
      </c>
      <c r="C401" s="109" t="s">
        <v>450</v>
      </c>
      <c r="D401" s="105"/>
      <c r="E401" s="105"/>
      <c r="F401" s="105"/>
      <c r="G401" s="105"/>
      <c r="H401" s="105"/>
      <c r="I401" s="105"/>
      <c r="J401" s="105"/>
      <c r="K401" s="105"/>
      <c r="L401" s="105"/>
      <c r="M401" s="109" t="s">
        <v>451</v>
      </c>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v>0.4</v>
      </c>
      <c r="AL401" s="107"/>
      <c r="AM401" s="107"/>
      <c r="AN401" s="107"/>
      <c r="AO401" s="107"/>
      <c r="AP401" s="108"/>
      <c r="AQ401" s="109" t="s">
        <v>447</v>
      </c>
      <c r="AR401" s="105"/>
      <c r="AS401" s="105"/>
      <c r="AT401" s="105"/>
      <c r="AU401" s="106" t="s">
        <v>449</v>
      </c>
      <c r="AV401" s="107"/>
      <c r="AW401" s="107"/>
      <c r="AX401" s="108"/>
    </row>
    <row r="402" spans="1:50" ht="24" customHeight="1" x14ac:dyDescent="0.15">
      <c r="A402" s="104">
        <v>2</v>
      </c>
      <c r="B402" s="104">
        <v>1</v>
      </c>
      <c r="C402" s="109" t="s">
        <v>421</v>
      </c>
      <c r="D402" s="105"/>
      <c r="E402" s="105"/>
      <c r="F402" s="105"/>
      <c r="G402" s="105"/>
      <c r="H402" s="105"/>
      <c r="I402" s="105"/>
      <c r="J402" s="105"/>
      <c r="K402" s="105"/>
      <c r="L402" s="105"/>
      <c r="M402" s="109" t="s">
        <v>452</v>
      </c>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v>0.2</v>
      </c>
      <c r="AL402" s="107"/>
      <c r="AM402" s="107"/>
      <c r="AN402" s="107"/>
      <c r="AO402" s="107"/>
      <c r="AP402" s="108"/>
      <c r="AQ402" s="109" t="s">
        <v>447</v>
      </c>
      <c r="AR402" s="105"/>
      <c r="AS402" s="105"/>
      <c r="AT402" s="105"/>
      <c r="AU402" s="106" t="s">
        <v>449</v>
      </c>
      <c r="AV402" s="107"/>
      <c r="AW402" s="107"/>
      <c r="AX402" s="108"/>
    </row>
    <row r="403" spans="1:50" ht="24" customHeight="1" x14ac:dyDescent="0.15">
      <c r="A403" s="104">
        <v>3</v>
      </c>
      <c r="B403" s="104">
        <v>1</v>
      </c>
      <c r="C403" s="109" t="s">
        <v>453</v>
      </c>
      <c r="D403" s="105"/>
      <c r="E403" s="105"/>
      <c r="F403" s="105"/>
      <c r="G403" s="105"/>
      <c r="H403" s="105"/>
      <c r="I403" s="105"/>
      <c r="J403" s="105"/>
      <c r="K403" s="105"/>
      <c r="L403" s="105"/>
      <c r="M403" s="109" t="s">
        <v>454</v>
      </c>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v>0.2</v>
      </c>
      <c r="AL403" s="107"/>
      <c r="AM403" s="107"/>
      <c r="AN403" s="107"/>
      <c r="AO403" s="107"/>
      <c r="AP403" s="108"/>
      <c r="AQ403" s="109" t="s">
        <v>447</v>
      </c>
      <c r="AR403" s="105"/>
      <c r="AS403" s="105"/>
      <c r="AT403" s="105"/>
      <c r="AU403" s="106" t="s">
        <v>449</v>
      </c>
      <c r="AV403" s="107"/>
      <c r="AW403" s="107"/>
      <c r="AX403" s="108"/>
    </row>
    <row r="404" spans="1:50" ht="24" customHeight="1" x14ac:dyDescent="0.15">
      <c r="A404" s="104">
        <v>4</v>
      </c>
      <c r="B404" s="104">
        <v>1</v>
      </c>
      <c r="C404" s="109" t="s">
        <v>422</v>
      </c>
      <c r="D404" s="105"/>
      <c r="E404" s="105"/>
      <c r="F404" s="105"/>
      <c r="G404" s="105"/>
      <c r="H404" s="105"/>
      <c r="I404" s="105"/>
      <c r="J404" s="105"/>
      <c r="K404" s="105"/>
      <c r="L404" s="105"/>
      <c r="M404" s="109" t="s">
        <v>455</v>
      </c>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v>0.2</v>
      </c>
      <c r="AL404" s="107"/>
      <c r="AM404" s="107"/>
      <c r="AN404" s="107"/>
      <c r="AO404" s="107"/>
      <c r="AP404" s="108"/>
      <c r="AQ404" s="109" t="s">
        <v>447</v>
      </c>
      <c r="AR404" s="105"/>
      <c r="AS404" s="105"/>
      <c r="AT404" s="105"/>
      <c r="AU404" s="106" t="s">
        <v>449</v>
      </c>
      <c r="AV404" s="107"/>
      <c r="AW404" s="107"/>
      <c r="AX404" s="108"/>
    </row>
    <row r="405" spans="1:50" ht="24" customHeight="1" x14ac:dyDescent="0.15">
      <c r="A405" s="104">
        <v>5</v>
      </c>
      <c r="B405" s="104">
        <v>1</v>
      </c>
      <c r="C405" s="109" t="s">
        <v>423</v>
      </c>
      <c r="D405" s="105"/>
      <c r="E405" s="105"/>
      <c r="F405" s="105"/>
      <c r="G405" s="105"/>
      <c r="H405" s="105"/>
      <c r="I405" s="105"/>
      <c r="J405" s="105"/>
      <c r="K405" s="105"/>
      <c r="L405" s="105"/>
      <c r="M405" s="109" t="s">
        <v>456</v>
      </c>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v>0.1</v>
      </c>
      <c r="AL405" s="107"/>
      <c r="AM405" s="107"/>
      <c r="AN405" s="107"/>
      <c r="AO405" s="107"/>
      <c r="AP405" s="108"/>
      <c r="AQ405" s="109" t="s">
        <v>447</v>
      </c>
      <c r="AR405" s="105"/>
      <c r="AS405" s="105"/>
      <c r="AT405" s="105"/>
      <c r="AU405" s="106" t="s">
        <v>449</v>
      </c>
      <c r="AV405" s="107"/>
      <c r="AW405" s="107"/>
      <c r="AX405" s="108"/>
    </row>
    <row r="406" spans="1:50" ht="24" customHeight="1" x14ac:dyDescent="0.15">
      <c r="A406" s="104">
        <v>6</v>
      </c>
      <c r="B406" s="104">
        <v>1</v>
      </c>
      <c r="C406" s="109" t="s">
        <v>423</v>
      </c>
      <c r="D406" s="105"/>
      <c r="E406" s="105"/>
      <c r="F406" s="105"/>
      <c r="G406" s="105"/>
      <c r="H406" s="105"/>
      <c r="I406" s="105"/>
      <c r="J406" s="105"/>
      <c r="K406" s="105"/>
      <c r="L406" s="105"/>
      <c r="M406" s="109" t="s">
        <v>457</v>
      </c>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v>0</v>
      </c>
      <c r="AL406" s="107"/>
      <c r="AM406" s="107"/>
      <c r="AN406" s="107"/>
      <c r="AO406" s="107"/>
      <c r="AP406" s="108"/>
      <c r="AQ406" s="109" t="s">
        <v>447</v>
      </c>
      <c r="AR406" s="105"/>
      <c r="AS406" s="105"/>
      <c r="AT406" s="105"/>
      <c r="AU406" s="106" t="s">
        <v>449</v>
      </c>
      <c r="AV406" s="107"/>
      <c r="AW406" s="107"/>
      <c r="AX406" s="108"/>
    </row>
    <row r="407" spans="1:50" ht="24" customHeight="1" x14ac:dyDescent="0.15">
      <c r="A407" s="104">
        <v>7</v>
      </c>
      <c r="B407" s="104">
        <v>1</v>
      </c>
      <c r="C407" s="109" t="s">
        <v>458</v>
      </c>
      <c r="D407" s="105"/>
      <c r="E407" s="105"/>
      <c r="F407" s="105"/>
      <c r="G407" s="105"/>
      <c r="H407" s="105"/>
      <c r="I407" s="105"/>
      <c r="J407" s="105"/>
      <c r="K407" s="105"/>
      <c r="L407" s="105"/>
      <c r="M407" s="109" t="s">
        <v>459</v>
      </c>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v>0.2</v>
      </c>
      <c r="AL407" s="107"/>
      <c r="AM407" s="107"/>
      <c r="AN407" s="107"/>
      <c r="AO407" s="107"/>
      <c r="AP407" s="108"/>
      <c r="AQ407" s="109" t="s">
        <v>447</v>
      </c>
      <c r="AR407" s="105"/>
      <c r="AS407" s="105"/>
      <c r="AT407" s="105"/>
      <c r="AU407" s="106" t="s">
        <v>449</v>
      </c>
      <c r="AV407" s="107"/>
      <c r="AW407" s="107"/>
      <c r="AX407" s="108"/>
    </row>
    <row r="408" spans="1:50" ht="24" customHeight="1" x14ac:dyDescent="0.15">
      <c r="A408" s="104">
        <v>8</v>
      </c>
      <c r="B408" s="104">
        <v>1</v>
      </c>
      <c r="C408" s="115" t="s">
        <v>424</v>
      </c>
      <c r="D408" s="116"/>
      <c r="E408" s="116"/>
      <c r="F408" s="116"/>
      <c r="G408" s="116"/>
      <c r="H408" s="116"/>
      <c r="I408" s="116"/>
      <c r="J408" s="116"/>
      <c r="K408" s="116"/>
      <c r="L408" s="117"/>
      <c r="M408" s="109" t="s">
        <v>460</v>
      </c>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v>0.1</v>
      </c>
      <c r="AL408" s="107"/>
      <c r="AM408" s="107"/>
      <c r="AN408" s="107"/>
      <c r="AO408" s="107"/>
      <c r="AP408" s="108"/>
      <c r="AQ408" s="109" t="s">
        <v>447</v>
      </c>
      <c r="AR408" s="105"/>
      <c r="AS408" s="105"/>
      <c r="AT408" s="105"/>
      <c r="AU408" s="106" t="s">
        <v>449</v>
      </c>
      <c r="AV408" s="107"/>
      <c r="AW408" s="107"/>
      <c r="AX408" s="108"/>
    </row>
    <row r="409" spans="1:50" ht="24" customHeight="1" x14ac:dyDescent="0.15">
      <c r="A409" s="104">
        <v>9</v>
      </c>
      <c r="B409" s="104">
        <v>1</v>
      </c>
      <c r="C409" s="115" t="s">
        <v>461</v>
      </c>
      <c r="D409" s="116"/>
      <c r="E409" s="116"/>
      <c r="F409" s="116"/>
      <c r="G409" s="116"/>
      <c r="H409" s="116"/>
      <c r="I409" s="116"/>
      <c r="J409" s="116"/>
      <c r="K409" s="116"/>
      <c r="L409" s="117"/>
      <c r="M409" s="109" t="s">
        <v>462</v>
      </c>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v>0.1</v>
      </c>
      <c r="AL409" s="107"/>
      <c r="AM409" s="107"/>
      <c r="AN409" s="107"/>
      <c r="AO409" s="107"/>
      <c r="AP409" s="108"/>
      <c r="AQ409" s="109" t="s">
        <v>447</v>
      </c>
      <c r="AR409" s="105"/>
      <c r="AS409" s="105"/>
      <c r="AT409" s="105"/>
      <c r="AU409" s="106" t="s">
        <v>449</v>
      </c>
      <c r="AV409" s="107"/>
      <c r="AW409" s="107"/>
      <c r="AX409" s="108"/>
    </row>
    <row r="410" spans="1:50" ht="24" customHeight="1" x14ac:dyDescent="0.15">
      <c r="A410" s="104">
        <v>10</v>
      </c>
      <c r="B410" s="104">
        <v>1</v>
      </c>
      <c r="C410" s="115" t="s">
        <v>425</v>
      </c>
      <c r="D410" s="116"/>
      <c r="E410" s="116"/>
      <c r="F410" s="116"/>
      <c r="G410" s="116"/>
      <c r="H410" s="116"/>
      <c r="I410" s="116"/>
      <c r="J410" s="116"/>
      <c r="K410" s="116"/>
      <c r="L410" s="117"/>
      <c r="M410" s="109" t="s">
        <v>462</v>
      </c>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v>0</v>
      </c>
      <c r="AL410" s="107"/>
      <c r="AM410" s="107"/>
      <c r="AN410" s="107"/>
      <c r="AO410" s="107"/>
      <c r="AP410" s="108"/>
      <c r="AQ410" s="109" t="s">
        <v>447</v>
      </c>
      <c r="AR410" s="105"/>
      <c r="AS410" s="105"/>
      <c r="AT410" s="105"/>
      <c r="AU410" s="106" t="s">
        <v>449</v>
      </c>
      <c r="AV410" s="107"/>
      <c r="AW410" s="107"/>
      <c r="AX410" s="108"/>
    </row>
    <row r="411" spans="1:50" ht="33" customHeight="1" x14ac:dyDescent="0.15">
      <c r="A411" s="104">
        <v>11</v>
      </c>
      <c r="B411" s="104">
        <v>1</v>
      </c>
      <c r="C411" s="115" t="s">
        <v>463</v>
      </c>
      <c r="D411" s="118"/>
      <c r="E411" s="118"/>
      <c r="F411" s="118"/>
      <c r="G411" s="118"/>
      <c r="H411" s="118"/>
      <c r="I411" s="118"/>
      <c r="J411" s="118"/>
      <c r="K411" s="118"/>
      <c r="L411" s="119"/>
      <c r="M411" s="109" t="s">
        <v>464</v>
      </c>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v>0</v>
      </c>
      <c r="AL411" s="107"/>
      <c r="AM411" s="107"/>
      <c r="AN411" s="107"/>
      <c r="AO411" s="107"/>
      <c r="AP411" s="108"/>
      <c r="AQ411" s="109" t="s">
        <v>447</v>
      </c>
      <c r="AR411" s="105"/>
      <c r="AS411" s="105"/>
      <c r="AT411" s="105"/>
      <c r="AU411" s="106" t="s">
        <v>449</v>
      </c>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9"/>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15"/>
      <c r="D415" s="116"/>
      <c r="E415" s="116"/>
      <c r="F415" s="116"/>
      <c r="G415" s="116"/>
      <c r="H415" s="116"/>
      <c r="I415" s="116"/>
      <c r="J415" s="116"/>
      <c r="K415" s="116"/>
      <c r="L415" s="117"/>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15"/>
      <c r="D416" s="116"/>
      <c r="E416" s="116"/>
      <c r="F416" s="116"/>
      <c r="G416" s="116"/>
      <c r="H416" s="116"/>
      <c r="I416" s="116"/>
      <c r="J416" s="116"/>
      <c r="K416" s="116"/>
      <c r="L416" s="117"/>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15"/>
      <c r="D417" s="116"/>
      <c r="E417" s="116"/>
      <c r="F417" s="116"/>
      <c r="G417" s="116"/>
      <c r="H417" s="116"/>
      <c r="I417" s="116"/>
      <c r="J417" s="116"/>
      <c r="K417" s="116"/>
      <c r="L417" s="117"/>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15"/>
      <c r="D418" s="116"/>
      <c r="E418" s="116"/>
      <c r="F418" s="116"/>
      <c r="G418" s="116"/>
      <c r="H418" s="116"/>
      <c r="I418" s="116"/>
      <c r="J418" s="116"/>
      <c r="K418" s="116"/>
      <c r="L418" s="117"/>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2" spans="1:50" x14ac:dyDescent="0.15">
      <c r="A432" s="9"/>
      <c r="B432" s="61" t="s">
        <v>426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4"/>
      <c r="B433" s="104"/>
      <c r="C433" s="110" t="s">
        <v>364</v>
      </c>
      <c r="D433" s="110"/>
      <c r="E433" s="110"/>
      <c r="F433" s="110"/>
      <c r="G433" s="110"/>
      <c r="H433" s="110"/>
      <c r="I433" s="110"/>
      <c r="J433" s="110"/>
      <c r="K433" s="110"/>
      <c r="L433" s="110"/>
      <c r="M433" s="110" t="s">
        <v>365</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366</v>
      </c>
      <c r="AL433" s="110"/>
      <c r="AM433" s="110"/>
      <c r="AN433" s="110"/>
      <c r="AO433" s="110"/>
      <c r="AP433" s="110"/>
      <c r="AQ433" s="110" t="s">
        <v>23</v>
      </c>
      <c r="AR433" s="110"/>
      <c r="AS433" s="110"/>
      <c r="AT433" s="110"/>
      <c r="AU433" s="112" t="s">
        <v>24</v>
      </c>
      <c r="AV433" s="113"/>
      <c r="AW433" s="113"/>
      <c r="AX433" s="114"/>
    </row>
    <row r="434" spans="1:50" ht="24" customHeight="1" x14ac:dyDescent="0.15">
      <c r="A434" s="104">
        <v>1</v>
      </c>
      <c r="B434" s="104">
        <v>1</v>
      </c>
      <c r="C434" s="109" t="s">
        <v>544</v>
      </c>
      <c r="D434" s="105"/>
      <c r="E434" s="105"/>
      <c r="F434" s="105"/>
      <c r="G434" s="105"/>
      <c r="H434" s="105"/>
      <c r="I434" s="105"/>
      <c r="J434" s="105"/>
      <c r="K434" s="105"/>
      <c r="L434" s="105"/>
      <c r="M434" s="109" t="s">
        <v>445</v>
      </c>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v>0</v>
      </c>
      <c r="AL434" s="107"/>
      <c r="AM434" s="107"/>
      <c r="AN434" s="107"/>
      <c r="AO434" s="107"/>
      <c r="AP434" s="108"/>
      <c r="AQ434" s="109" t="s">
        <v>447</v>
      </c>
      <c r="AR434" s="105"/>
      <c r="AS434" s="105"/>
      <c r="AT434" s="105"/>
      <c r="AU434" s="106" t="s">
        <v>448</v>
      </c>
      <c r="AV434" s="107"/>
      <c r="AW434" s="107"/>
      <c r="AX434" s="108"/>
    </row>
    <row r="435" spans="1:50" ht="24" customHeight="1" x14ac:dyDescent="0.15">
      <c r="A435" s="104">
        <v>2</v>
      </c>
      <c r="B435" s="104">
        <v>1</v>
      </c>
      <c r="C435" s="109" t="s">
        <v>545</v>
      </c>
      <c r="D435" s="105"/>
      <c r="E435" s="105"/>
      <c r="F435" s="105"/>
      <c r="G435" s="105"/>
      <c r="H435" s="105"/>
      <c r="I435" s="105"/>
      <c r="J435" s="105"/>
      <c r="K435" s="105"/>
      <c r="L435" s="105"/>
      <c r="M435" s="109" t="s">
        <v>445</v>
      </c>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v>0</v>
      </c>
      <c r="AL435" s="107"/>
      <c r="AM435" s="107"/>
      <c r="AN435" s="107"/>
      <c r="AO435" s="107"/>
      <c r="AP435" s="108"/>
      <c r="AQ435" s="109" t="s">
        <v>447</v>
      </c>
      <c r="AR435" s="105"/>
      <c r="AS435" s="105"/>
      <c r="AT435" s="105"/>
      <c r="AU435" s="106" t="s">
        <v>449</v>
      </c>
      <c r="AV435" s="107"/>
      <c r="AW435" s="107"/>
      <c r="AX435" s="108"/>
    </row>
    <row r="436" spans="1:50" ht="24" customHeight="1" x14ac:dyDescent="0.15">
      <c r="A436" s="104">
        <v>3</v>
      </c>
      <c r="B436" s="104">
        <v>1</v>
      </c>
      <c r="C436" s="109" t="s">
        <v>546</v>
      </c>
      <c r="D436" s="105"/>
      <c r="E436" s="105"/>
      <c r="F436" s="105"/>
      <c r="G436" s="105"/>
      <c r="H436" s="105"/>
      <c r="I436" s="105"/>
      <c r="J436" s="105"/>
      <c r="K436" s="105"/>
      <c r="L436" s="105"/>
      <c r="M436" s="109" t="s">
        <v>446</v>
      </c>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v>0</v>
      </c>
      <c r="AL436" s="107"/>
      <c r="AM436" s="107"/>
      <c r="AN436" s="107"/>
      <c r="AO436" s="107"/>
      <c r="AP436" s="108"/>
      <c r="AQ436" s="109" t="s">
        <v>447</v>
      </c>
      <c r="AR436" s="105"/>
      <c r="AS436" s="105"/>
      <c r="AT436" s="105"/>
      <c r="AU436" s="106" t="s">
        <v>449</v>
      </c>
      <c r="AV436" s="107"/>
      <c r="AW436" s="107"/>
      <c r="AX436" s="108"/>
    </row>
    <row r="437" spans="1:50" ht="24" customHeight="1" x14ac:dyDescent="0.15">
      <c r="A437" s="104">
        <v>4</v>
      </c>
      <c r="B437" s="104">
        <v>1</v>
      </c>
      <c r="C437" s="109" t="s">
        <v>547</v>
      </c>
      <c r="D437" s="105"/>
      <c r="E437" s="105"/>
      <c r="F437" s="105"/>
      <c r="G437" s="105"/>
      <c r="H437" s="105"/>
      <c r="I437" s="105"/>
      <c r="J437" s="105"/>
      <c r="K437" s="105"/>
      <c r="L437" s="105"/>
      <c r="M437" s="109" t="s">
        <v>445</v>
      </c>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v>0</v>
      </c>
      <c r="AL437" s="107"/>
      <c r="AM437" s="107"/>
      <c r="AN437" s="107"/>
      <c r="AO437" s="107"/>
      <c r="AP437" s="108"/>
      <c r="AQ437" s="109" t="s">
        <v>447</v>
      </c>
      <c r="AR437" s="105"/>
      <c r="AS437" s="105"/>
      <c r="AT437" s="105"/>
      <c r="AU437" s="106" t="s">
        <v>449</v>
      </c>
      <c r="AV437" s="107"/>
      <c r="AW437" s="107"/>
      <c r="AX437" s="108"/>
    </row>
    <row r="438" spans="1:50" ht="24" customHeight="1" x14ac:dyDescent="0.15">
      <c r="A438" s="104">
        <v>5</v>
      </c>
      <c r="B438" s="104">
        <v>1</v>
      </c>
      <c r="C438" s="109" t="s">
        <v>548</v>
      </c>
      <c r="D438" s="105"/>
      <c r="E438" s="105"/>
      <c r="F438" s="105"/>
      <c r="G438" s="105"/>
      <c r="H438" s="105"/>
      <c r="I438" s="105"/>
      <c r="J438" s="105"/>
      <c r="K438" s="105"/>
      <c r="L438" s="105"/>
      <c r="M438" s="109" t="s">
        <v>445</v>
      </c>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v>0</v>
      </c>
      <c r="AL438" s="107"/>
      <c r="AM438" s="107"/>
      <c r="AN438" s="107"/>
      <c r="AO438" s="107"/>
      <c r="AP438" s="108"/>
      <c r="AQ438" s="109" t="s">
        <v>447</v>
      </c>
      <c r="AR438" s="105"/>
      <c r="AS438" s="105"/>
      <c r="AT438" s="105"/>
      <c r="AU438" s="106" t="s">
        <v>449</v>
      </c>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364</v>
      </c>
      <c r="D466" s="110"/>
      <c r="E466" s="110"/>
      <c r="F466" s="110"/>
      <c r="G466" s="110"/>
      <c r="H466" s="110"/>
      <c r="I466" s="110"/>
      <c r="J466" s="110"/>
      <c r="K466" s="110"/>
      <c r="L466" s="110"/>
      <c r="M466" s="110" t="s">
        <v>365</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366</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12" t="s">
        <v>323</v>
      </c>
      <c r="B497" s="713"/>
      <c r="C497" s="713"/>
      <c r="D497" s="713"/>
      <c r="E497" s="713"/>
      <c r="F497" s="713"/>
      <c r="G497" s="713"/>
      <c r="H497" s="713"/>
      <c r="I497" s="713"/>
      <c r="J497" s="713"/>
      <c r="K497" s="713"/>
      <c r="L497" s="713"/>
      <c r="M497" s="713"/>
      <c r="N497" s="713"/>
      <c r="O497" s="713"/>
      <c r="P497" s="713"/>
      <c r="Q497" s="713"/>
      <c r="R497" s="713"/>
      <c r="S497" s="713"/>
      <c r="T497" s="713"/>
      <c r="U497" s="713"/>
      <c r="V497" s="713"/>
      <c r="W497" s="713"/>
      <c r="X497" s="713"/>
      <c r="Y497" s="713"/>
      <c r="Z497" s="713"/>
      <c r="AA497" s="713"/>
      <c r="AB497" s="713"/>
      <c r="AC497" s="713"/>
      <c r="AD497" s="713"/>
      <c r="AE497" s="713"/>
      <c r="AF497" s="713"/>
      <c r="AG497" s="713"/>
      <c r="AH497" s="713"/>
      <c r="AI497" s="713"/>
      <c r="AJ497" s="713"/>
      <c r="AK497" s="71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6"/>
  <conditionalFormatting sqref="P14:AQ14">
    <cfRule type="expression" dxfId="547" priority="993">
      <formula>IF(RIGHT(TEXT(P14,"0.#"),1)=".",FALSE,TRUE)</formula>
    </cfRule>
    <cfRule type="expression" dxfId="546" priority="994">
      <formula>IF(RIGHT(TEXT(P14,"0.#"),1)=".",TRUE,FALSE)</formula>
    </cfRule>
  </conditionalFormatting>
  <conditionalFormatting sqref="AE23:AI23">
    <cfRule type="expression" dxfId="545" priority="983">
      <formula>IF(RIGHT(TEXT(AE23,"0.#"),1)=".",FALSE,TRUE)</formula>
    </cfRule>
    <cfRule type="expression" dxfId="544" priority="984">
      <formula>IF(RIGHT(TEXT(AE23,"0.#"),1)=".",TRUE,FALSE)</formula>
    </cfRule>
  </conditionalFormatting>
  <conditionalFormatting sqref="AE69:AN69 AT69:AX69">
    <cfRule type="expression" dxfId="543" priority="915">
      <formula>IF(RIGHT(TEXT(AE69,"0.#"),1)=".",FALSE,TRUE)</formula>
    </cfRule>
    <cfRule type="expression" dxfId="542" priority="916">
      <formula>IF(RIGHT(TEXT(AE69,"0.#"),1)=".",TRUE,FALSE)</formula>
    </cfRule>
  </conditionalFormatting>
  <conditionalFormatting sqref="AE83:AI83">
    <cfRule type="expression" dxfId="541" priority="897">
      <formula>IF(RIGHT(TEXT(AE83,"0.#"),1)=".",FALSE,TRUE)</formula>
    </cfRule>
    <cfRule type="expression" dxfId="540" priority="898">
      <formula>IF(RIGHT(TEXT(AE83,"0.#"),1)=".",TRUE,FALSE)</formula>
    </cfRule>
  </conditionalFormatting>
  <conditionalFormatting sqref="AE83:AX83">
    <cfRule type="expression" dxfId="539" priority="895">
      <formula>IF(RIGHT(TEXT(AE83,"0.#"),1)=".",FALSE,TRUE)</formula>
    </cfRule>
    <cfRule type="expression" dxfId="538" priority="896">
      <formula>IF(RIGHT(TEXT(AE83,"0.#"),1)=".",TRUE,FALSE)</formula>
    </cfRule>
  </conditionalFormatting>
  <conditionalFormatting sqref="L99">
    <cfRule type="expression" dxfId="537" priority="875">
      <formula>IF(RIGHT(TEXT(L99,"0.#"),1)=".",FALSE,TRUE)</formula>
    </cfRule>
    <cfRule type="expression" dxfId="536" priority="876">
      <formula>IF(RIGHT(TEXT(L99,"0.#"),1)=".",TRUE,FALSE)</formula>
    </cfRule>
  </conditionalFormatting>
  <conditionalFormatting sqref="L104">
    <cfRule type="expression" dxfId="535" priority="873">
      <formula>IF(RIGHT(TEXT(L104,"0.#"),1)=".",FALSE,TRUE)</formula>
    </cfRule>
    <cfRule type="expression" dxfId="534" priority="874">
      <formula>IF(RIGHT(TEXT(L104,"0.#"),1)=".",TRUE,FALSE)</formula>
    </cfRule>
  </conditionalFormatting>
  <conditionalFormatting sqref="R104">
    <cfRule type="expression" dxfId="533" priority="871">
      <formula>IF(RIGHT(TEXT(R104,"0.#"),1)=".",FALSE,TRUE)</formula>
    </cfRule>
    <cfRule type="expression" dxfId="532" priority="872">
      <formula>IF(RIGHT(TEXT(R104,"0.#"),1)=".",TRUE,FALSE)</formula>
    </cfRule>
  </conditionalFormatting>
  <conditionalFormatting sqref="P18:AX18">
    <cfRule type="expression" dxfId="531" priority="869">
      <formula>IF(RIGHT(TEXT(P18,"0.#"),1)=".",FALSE,TRUE)</formula>
    </cfRule>
    <cfRule type="expression" dxfId="530" priority="870">
      <formula>IF(RIGHT(TEXT(P18,"0.#"),1)=".",TRUE,FALSE)</formula>
    </cfRule>
  </conditionalFormatting>
  <conditionalFormatting sqref="Y190">
    <cfRule type="expression" dxfId="529" priority="861">
      <formula>IF(RIGHT(TEXT(Y190,"0.#"),1)=".",FALSE,TRUE)</formula>
    </cfRule>
    <cfRule type="expression" dxfId="528" priority="862">
      <formula>IF(RIGHT(TEXT(Y190,"0.#"),1)=".",TRUE,FALSE)</formula>
    </cfRule>
  </conditionalFormatting>
  <conditionalFormatting sqref="AK236">
    <cfRule type="expression" dxfId="527" priority="783">
      <formula>IF(RIGHT(TEXT(AK236,"0.#"),1)=".",FALSE,TRUE)</formula>
    </cfRule>
    <cfRule type="expression" dxfId="526" priority="784">
      <formula>IF(RIGHT(TEXT(AK236,"0.#"),1)=".",TRUE,FALSE)</formula>
    </cfRule>
  </conditionalFormatting>
  <conditionalFormatting sqref="AE54:AI54">
    <cfRule type="expression" dxfId="525" priority="733">
      <formula>IF(RIGHT(TEXT(AE54,"0.#"),1)=".",FALSE,TRUE)</formula>
    </cfRule>
    <cfRule type="expression" dxfId="524" priority="734">
      <formula>IF(RIGHT(TEXT(AE54,"0.#"),1)=".",TRUE,FALSE)</formula>
    </cfRule>
  </conditionalFormatting>
  <conditionalFormatting sqref="P16:AQ17 P15:AX15 P13:AX13">
    <cfRule type="expression" dxfId="523" priority="691">
      <formula>IF(RIGHT(TEXT(P13,"0.#"),1)=".",FALSE,TRUE)</formula>
    </cfRule>
    <cfRule type="expression" dxfId="522" priority="692">
      <formula>IF(RIGHT(TEXT(P13,"0.#"),1)=".",TRUE,FALSE)</formula>
    </cfRule>
  </conditionalFormatting>
  <conditionalFormatting sqref="P19:AJ19">
    <cfRule type="expression" dxfId="521" priority="689">
      <formula>IF(RIGHT(TEXT(P19,"0.#"),1)=".",FALSE,TRUE)</formula>
    </cfRule>
    <cfRule type="expression" dxfId="520" priority="690">
      <formula>IF(RIGHT(TEXT(P19,"0.#"),1)=".",TRUE,FALSE)</formula>
    </cfRule>
  </conditionalFormatting>
  <conditionalFormatting sqref="AE55:AX55 AJ54:AS54">
    <cfRule type="expression" dxfId="519" priority="685">
      <formula>IF(RIGHT(TEXT(AE54,"0.#"),1)=".",FALSE,TRUE)</formula>
    </cfRule>
    <cfRule type="expression" dxfId="518" priority="686">
      <formula>IF(RIGHT(TEXT(AE54,"0.#"),1)=".",TRUE,FALSE)</formula>
    </cfRule>
  </conditionalFormatting>
  <conditionalFormatting sqref="AE68:AN68">
    <cfRule type="expression" dxfId="517" priority="681">
      <formula>IF(RIGHT(TEXT(AE68,"0.#"),1)=".",FALSE,TRUE)</formula>
    </cfRule>
    <cfRule type="expression" dxfId="516" priority="682">
      <formula>IF(RIGHT(TEXT(AE68,"0.#"),1)=".",TRUE,FALSE)</formula>
    </cfRule>
  </conditionalFormatting>
  <conditionalFormatting sqref="AE95:AI95 AE92:AI92 AE89:AI89 AE86:AI86">
    <cfRule type="expression" dxfId="515" priority="679">
      <formula>IF(RIGHT(TEXT(AE86,"0.#"),1)=".",FALSE,TRUE)</formula>
    </cfRule>
    <cfRule type="expression" dxfId="514" priority="680">
      <formula>IF(RIGHT(TEXT(AE86,"0.#"),1)=".",TRUE,FALSE)</formula>
    </cfRule>
  </conditionalFormatting>
  <conditionalFormatting sqref="AJ95:AX95 AJ92:AX92 AJ89:AX89 AJ86:AX86">
    <cfRule type="expression" dxfId="513" priority="677">
      <formula>IF(RIGHT(TEXT(AJ86,"0.#"),1)=".",FALSE,TRUE)</formula>
    </cfRule>
    <cfRule type="expression" dxfId="512" priority="678">
      <formula>IF(RIGHT(TEXT(AJ86,"0.#"),1)=".",TRUE,FALSE)</formula>
    </cfRule>
  </conditionalFormatting>
  <conditionalFormatting sqref="L98 L102:L103">
    <cfRule type="expression" dxfId="511" priority="675">
      <formula>IF(RIGHT(TEXT(L98,"0.#"),1)=".",FALSE,TRUE)</formula>
    </cfRule>
    <cfRule type="expression" dxfId="510" priority="676">
      <formula>IF(RIGHT(TEXT(L98,"0.#"),1)=".",TRUE,FALSE)</formula>
    </cfRule>
  </conditionalFormatting>
  <conditionalFormatting sqref="R98">
    <cfRule type="expression" dxfId="509" priority="671">
      <formula>IF(RIGHT(TEXT(R98,"0.#"),1)=".",FALSE,TRUE)</formula>
    </cfRule>
    <cfRule type="expression" dxfId="508" priority="672">
      <formula>IF(RIGHT(TEXT(R98,"0.#"),1)=".",TRUE,FALSE)</formula>
    </cfRule>
  </conditionalFormatting>
  <conditionalFormatting sqref="R99:R103">
    <cfRule type="expression" dxfId="507" priority="669">
      <formula>IF(RIGHT(TEXT(R99,"0.#"),1)=".",FALSE,TRUE)</formula>
    </cfRule>
    <cfRule type="expression" dxfId="506" priority="670">
      <formula>IF(RIGHT(TEXT(R99,"0.#"),1)=".",TRUE,FALSE)</formula>
    </cfRule>
  </conditionalFormatting>
  <conditionalFormatting sqref="Y183 Y180 Y189">
    <cfRule type="expression" dxfId="505" priority="667">
      <formula>IF(RIGHT(TEXT(Y180,"0.#"),1)=".",FALSE,TRUE)</formula>
    </cfRule>
    <cfRule type="expression" dxfId="504" priority="668">
      <formula>IF(RIGHT(TEXT(Y180,"0.#"),1)=".",TRUE,FALSE)</formula>
    </cfRule>
  </conditionalFormatting>
  <conditionalFormatting sqref="AU181">
    <cfRule type="expression" dxfId="503" priority="665">
      <formula>IF(RIGHT(TEXT(AU181,"0.#"),1)=".",FALSE,TRUE)</formula>
    </cfRule>
    <cfRule type="expression" dxfId="502" priority="666">
      <formula>IF(RIGHT(TEXT(AU181,"0.#"),1)=".",TRUE,FALSE)</formula>
    </cfRule>
  </conditionalFormatting>
  <conditionalFormatting sqref="AU190">
    <cfRule type="expression" dxfId="501" priority="663">
      <formula>IF(RIGHT(TEXT(AU190,"0.#"),1)=".",FALSE,TRUE)</formula>
    </cfRule>
    <cfRule type="expression" dxfId="500" priority="664">
      <formula>IF(RIGHT(TEXT(AU190,"0.#"),1)=".",TRUE,FALSE)</formula>
    </cfRule>
  </conditionalFormatting>
  <conditionalFormatting sqref="AU182:AU189 AU180">
    <cfRule type="expression" dxfId="499" priority="661">
      <formula>IF(RIGHT(TEXT(AU180,"0.#"),1)=".",FALSE,TRUE)</formula>
    </cfRule>
    <cfRule type="expression" dxfId="498" priority="662">
      <formula>IF(RIGHT(TEXT(AU180,"0.#"),1)=".",TRUE,FALSE)</formula>
    </cfRule>
  </conditionalFormatting>
  <conditionalFormatting sqref="Y220 Y207 Y194">
    <cfRule type="expression" dxfId="497" priority="647">
      <formula>IF(RIGHT(TEXT(Y194,"0.#"),1)=".",FALSE,TRUE)</formula>
    </cfRule>
    <cfRule type="expression" dxfId="496" priority="648">
      <formula>IF(RIGHT(TEXT(Y194,"0.#"),1)=".",TRUE,FALSE)</formula>
    </cfRule>
  </conditionalFormatting>
  <conditionalFormatting sqref="Y229 Y216 Y203">
    <cfRule type="expression" dxfId="495" priority="645">
      <formula>IF(RIGHT(TEXT(Y203,"0.#"),1)=".",FALSE,TRUE)</formula>
    </cfRule>
    <cfRule type="expression" dxfId="494" priority="646">
      <formula>IF(RIGHT(TEXT(Y203,"0.#"),1)=".",TRUE,FALSE)</formula>
    </cfRule>
  </conditionalFormatting>
  <conditionalFormatting sqref="Y221:Y228 Y219 Y208:Y215 Y206 Y195:Y202 Y193">
    <cfRule type="expression" dxfId="493" priority="643">
      <formula>IF(RIGHT(TEXT(Y193,"0.#"),1)=".",FALSE,TRUE)</formula>
    </cfRule>
    <cfRule type="expression" dxfId="492" priority="644">
      <formula>IF(RIGHT(TEXT(Y193,"0.#"),1)=".",TRUE,FALSE)</formula>
    </cfRule>
  </conditionalFormatting>
  <conditionalFormatting sqref="AU220 AU207 AU194">
    <cfRule type="expression" dxfId="491" priority="641">
      <formula>IF(RIGHT(TEXT(AU194,"0.#"),1)=".",FALSE,TRUE)</formula>
    </cfRule>
    <cfRule type="expression" dxfId="490" priority="642">
      <formula>IF(RIGHT(TEXT(AU194,"0.#"),1)=".",TRUE,FALSE)</formula>
    </cfRule>
  </conditionalFormatting>
  <conditionalFormatting sqref="AU229 AU216 AU203">
    <cfRule type="expression" dxfId="489" priority="639">
      <formula>IF(RIGHT(TEXT(AU203,"0.#"),1)=".",FALSE,TRUE)</formula>
    </cfRule>
    <cfRule type="expression" dxfId="488" priority="640">
      <formula>IF(RIGHT(TEXT(AU203,"0.#"),1)=".",TRUE,FALSE)</formula>
    </cfRule>
  </conditionalFormatting>
  <conditionalFormatting sqref="AU221:AU228 AU219 AU208:AU215 AU206 AU195:AU202 AU193">
    <cfRule type="expression" dxfId="487" priority="637">
      <formula>IF(RIGHT(TEXT(AU193,"0.#"),1)=".",FALSE,TRUE)</formula>
    </cfRule>
    <cfRule type="expression" dxfId="486" priority="638">
      <formula>IF(RIGHT(TEXT(AU193,"0.#"),1)=".",TRUE,FALSE)</formula>
    </cfRule>
  </conditionalFormatting>
  <conditionalFormatting sqref="AE56:AI56">
    <cfRule type="expression" dxfId="485" priority="611">
      <formula>IF(AND(AE56&gt;=0, RIGHT(TEXT(AE56,"0.#"),1)&lt;&gt;"."),TRUE,FALSE)</formula>
    </cfRule>
    <cfRule type="expression" dxfId="484" priority="612">
      <formula>IF(AND(AE56&gt;=0, RIGHT(TEXT(AE56,"0.#"),1)="."),TRUE,FALSE)</formula>
    </cfRule>
    <cfRule type="expression" dxfId="483" priority="613">
      <formula>IF(AND(AE56&lt;0, RIGHT(TEXT(AE56,"0.#"),1)&lt;&gt;"."),TRUE,FALSE)</formula>
    </cfRule>
    <cfRule type="expression" dxfId="482" priority="614">
      <formula>IF(AND(AE56&lt;0, RIGHT(TEXT(AE56,"0.#"),1)="."),TRUE,FALSE)</formula>
    </cfRule>
  </conditionalFormatting>
  <conditionalFormatting sqref="AJ56:AS56">
    <cfRule type="expression" dxfId="481" priority="607">
      <formula>IF(AND(AJ56&gt;=0, RIGHT(TEXT(AJ56,"0.#"),1)&lt;&gt;"."),TRUE,FALSE)</formula>
    </cfRule>
    <cfRule type="expression" dxfId="480" priority="608">
      <formula>IF(AND(AJ56&gt;=0, RIGHT(TEXT(AJ56,"0.#"),1)="."),TRUE,FALSE)</formula>
    </cfRule>
    <cfRule type="expression" dxfId="479" priority="609">
      <formula>IF(AND(AJ56&lt;0, RIGHT(TEXT(AJ56,"0.#"),1)&lt;&gt;"."),TRUE,FALSE)</formula>
    </cfRule>
    <cfRule type="expression" dxfId="478" priority="610">
      <formula>IF(AND(AJ56&lt;0, RIGHT(TEXT(AJ56,"0.#"),1)="."),TRUE,FALSE)</formula>
    </cfRule>
  </conditionalFormatting>
  <conditionalFormatting sqref="AK239">
    <cfRule type="expression" dxfId="477" priority="595">
      <formula>IF(RIGHT(TEXT(AK239,"0.#"),1)=".",FALSE,TRUE)</formula>
    </cfRule>
    <cfRule type="expression" dxfId="476" priority="596">
      <formula>IF(RIGHT(TEXT(AK239,"0.#"),1)=".",TRUE,FALSE)</formula>
    </cfRule>
  </conditionalFormatting>
  <conditionalFormatting sqref="AU239:AX239 AU243:AX247 AU251:AX253">
    <cfRule type="expression" dxfId="475" priority="591">
      <formula>IF(AND(AU239&gt;=0, RIGHT(TEXT(AU239,"0.#"),1)&lt;&gt;"."),TRUE,FALSE)</formula>
    </cfRule>
    <cfRule type="expression" dxfId="474" priority="592">
      <formula>IF(AND(AU239&gt;=0, RIGHT(TEXT(AU239,"0.#"),1)="."),TRUE,FALSE)</formula>
    </cfRule>
    <cfRule type="expression" dxfId="473" priority="593">
      <formula>IF(AND(AU239&lt;0, RIGHT(TEXT(AU239,"0.#"),1)&lt;&gt;"."),TRUE,FALSE)</formula>
    </cfRule>
    <cfRule type="expression" dxfId="472" priority="594">
      <formula>IF(AND(AU239&lt;0, RIGHT(TEXT(AU239,"0.#"),1)="."),TRUE,FALSE)</formula>
    </cfRule>
  </conditionalFormatting>
  <conditionalFormatting sqref="AK269">
    <cfRule type="expression" dxfId="471" priority="589">
      <formula>IF(RIGHT(TEXT(AK269,"0.#"),1)=".",FALSE,TRUE)</formula>
    </cfRule>
    <cfRule type="expression" dxfId="470" priority="590">
      <formula>IF(RIGHT(TEXT(AK269,"0.#"),1)=".",TRUE,FALSE)</formula>
    </cfRule>
  </conditionalFormatting>
  <conditionalFormatting sqref="AK270:AK273 AK279:AK298 AK275:AK276">
    <cfRule type="expression" dxfId="469" priority="583">
      <formula>IF(RIGHT(TEXT(AK270,"0.#"),1)=".",FALSE,TRUE)</formula>
    </cfRule>
    <cfRule type="expression" dxfId="468" priority="584">
      <formula>IF(RIGHT(TEXT(AK270,"0.#"),1)=".",TRUE,FALSE)</formula>
    </cfRule>
  </conditionalFormatting>
  <conditionalFormatting sqref="AU279:AX298">
    <cfRule type="expression" dxfId="467" priority="579">
      <formula>IF(AND(AU279&gt;=0, RIGHT(TEXT(AU279,"0.#"),1)&lt;&gt;"."),TRUE,FALSE)</formula>
    </cfRule>
    <cfRule type="expression" dxfId="466" priority="580">
      <formula>IF(AND(AU279&gt;=0, RIGHT(TEXT(AU279,"0.#"),1)="."),TRUE,FALSE)</formula>
    </cfRule>
    <cfRule type="expression" dxfId="465" priority="581">
      <formula>IF(AND(AU279&lt;0, RIGHT(TEXT(AU279,"0.#"),1)&lt;&gt;"."),TRUE,FALSE)</formula>
    </cfRule>
    <cfRule type="expression" dxfId="464" priority="582">
      <formula>IF(AND(AU279&lt;0, RIGHT(TEXT(AU279,"0.#"),1)="."),TRUE,FALSE)</formula>
    </cfRule>
  </conditionalFormatting>
  <conditionalFormatting sqref="AK302">
    <cfRule type="expression" dxfId="463" priority="577">
      <formula>IF(RIGHT(TEXT(AK302,"0.#"),1)=".",FALSE,TRUE)</formula>
    </cfRule>
    <cfRule type="expression" dxfId="462" priority="578">
      <formula>IF(RIGHT(TEXT(AK302,"0.#"),1)=".",TRUE,FALSE)</formula>
    </cfRule>
  </conditionalFormatting>
  <conditionalFormatting sqref="AK303:AK331">
    <cfRule type="expression" dxfId="461" priority="571">
      <formula>IF(RIGHT(TEXT(AK303,"0.#"),1)=".",FALSE,TRUE)</formula>
    </cfRule>
    <cfRule type="expression" dxfId="460" priority="572">
      <formula>IF(RIGHT(TEXT(AK303,"0.#"),1)=".",TRUE,FALSE)</formula>
    </cfRule>
  </conditionalFormatting>
  <conditionalFormatting sqref="AU308:AX331">
    <cfRule type="expression" dxfId="459" priority="567">
      <formula>IF(AND(AU308&gt;=0, RIGHT(TEXT(AU308,"0.#"),1)&lt;&gt;"."),TRUE,FALSE)</formula>
    </cfRule>
    <cfRule type="expression" dxfId="458" priority="568">
      <formula>IF(AND(AU308&gt;=0, RIGHT(TEXT(AU308,"0.#"),1)="."),TRUE,FALSE)</formula>
    </cfRule>
    <cfRule type="expression" dxfId="457" priority="569">
      <formula>IF(AND(AU308&lt;0, RIGHT(TEXT(AU308,"0.#"),1)&lt;&gt;"."),TRUE,FALSE)</formula>
    </cfRule>
    <cfRule type="expression" dxfId="456" priority="570">
      <formula>IF(AND(AU308&lt;0, RIGHT(TEXT(AU308,"0.#"),1)="."),TRUE,FALSE)</formula>
    </cfRule>
  </conditionalFormatting>
  <conditionalFormatting sqref="AK335">
    <cfRule type="expression" dxfId="455" priority="565">
      <formula>IF(RIGHT(TEXT(AK335,"0.#"),1)=".",FALSE,TRUE)</formula>
    </cfRule>
    <cfRule type="expression" dxfId="454" priority="566">
      <formula>IF(RIGHT(TEXT(AK335,"0.#"),1)=".",TRUE,FALSE)</formula>
    </cfRule>
  </conditionalFormatting>
  <conditionalFormatting sqref="AK336 AK354:AK364 AK339:AK346">
    <cfRule type="expression" dxfId="453" priority="559">
      <formula>IF(RIGHT(TEXT(AK336,"0.#"),1)=".",FALSE,TRUE)</formula>
    </cfRule>
    <cfRule type="expression" dxfId="452" priority="560">
      <formula>IF(RIGHT(TEXT(AK336,"0.#"),1)=".",TRUE,FALSE)</formula>
    </cfRule>
  </conditionalFormatting>
  <conditionalFormatting sqref="AU346:AX364">
    <cfRule type="expression" dxfId="451" priority="555">
      <formula>IF(AND(AU346&gt;=0, RIGHT(TEXT(AU346,"0.#"),1)&lt;&gt;"."),TRUE,FALSE)</formula>
    </cfRule>
    <cfRule type="expression" dxfId="450" priority="556">
      <formula>IF(AND(AU346&gt;=0, RIGHT(TEXT(AU346,"0.#"),1)="."),TRUE,FALSE)</formula>
    </cfRule>
    <cfRule type="expression" dxfId="449" priority="557">
      <formula>IF(AND(AU346&lt;0, RIGHT(TEXT(AU346,"0.#"),1)&lt;&gt;"."),TRUE,FALSE)</formula>
    </cfRule>
    <cfRule type="expression" dxfId="448" priority="558">
      <formula>IF(AND(AU346&lt;0, RIGHT(TEXT(AU346,"0.#"),1)="."),TRUE,FALSE)</formula>
    </cfRule>
  </conditionalFormatting>
  <conditionalFormatting sqref="AK368">
    <cfRule type="expression" dxfId="447" priority="553">
      <formula>IF(RIGHT(TEXT(AK368,"0.#"),1)=".",FALSE,TRUE)</formula>
    </cfRule>
    <cfRule type="expression" dxfId="446" priority="554">
      <formula>IF(RIGHT(TEXT(AK368,"0.#"),1)=".",TRUE,FALSE)</formula>
    </cfRule>
  </conditionalFormatting>
  <conditionalFormatting sqref="AU368:AX368">
    <cfRule type="expression" dxfId="445" priority="549">
      <formula>IF(AND(AU368&gt;=0, RIGHT(TEXT(AU368,"0.#"),1)&lt;&gt;"."),TRUE,FALSE)</formula>
    </cfRule>
    <cfRule type="expression" dxfId="444" priority="550">
      <formula>IF(AND(AU368&gt;=0, RIGHT(TEXT(AU368,"0.#"),1)="."),TRUE,FALSE)</formula>
    </cfRule>
    <cfRule type="expression" dxfId="443" priority="551">
      <formula>IF(AND(AU368&lt;0, RIGHT(TEXT(AU368,"0.#"),1)&lt;&gt;"."),TRUE,FALSE)</formula>
    </cfRule>
    <cfRule type="expression" dxfId="442" priority="552">
      <formula>IF(AND(AU368&lt;0, RIGHT(TEXT(AU368,"0.#"),1)="."),TRUE,FALSE)</formula>
    </cfRule>
  </conditionalFormatting>
  <conditionalFormatting sqref="AK369:AK371 AK387:AK397 AK373 AK377:AK378">
    <cfRule type="expression" dxfId="441" priority="547">
      <formula>IF(RIGHT(TEXT(AK369,"0.#"),1)=".",FALSE,TRUE)</formula>
    </cfRule>
    <cfRule type="expression" dxfId="440" priority="548">
      <formula>IF(RIGHT(TEXT(AK369,"0.#"),1)=".",TRUE,FALSE)</formula>
    </cfRule>
  </conditionalFormatting>
  <conditionalFormatting sqref="AU369:AX372 AU379:AX397 AU374:AX377">
    <cfRule type="expression" dxfId="439" priority="543">
      <formula>IF(AND(AU369&gt;=0, RIGHT(TEXT(AU369,"0.#"),1)&lt;&gt;"."),TRUE,FALSE)</formula>
    </cfRule>
    <cfRule type="expression" dxfId="438" priority="544">
      <formula>IF(AND(AU369&gt;=0, RIGHT(TEXT(AU369,"0.#"),1)="."),TRUE,FALSE)</formula>
    </cfRule>
    <cfRule type="expression" dxfId="437" priority="545">
      <formula>IF(AND(AU369&lt;0, RIGHT(TEXT(AU369,"0.#"),1)&lt;&gt;"."),TRUE,FALSE)</formula>
    </cfRule>
    <cfRule type="expression" dxfId="436" priority="546">
      <formula>IF(AND(AU369&lt;0, RIGHT(TEXT(AU369,"0.#"),1)="."),TRUE,FALSE)</formula>
    </cfRule>
  </conditionalFormatting>
  <conditionalFormatting sqref="AK401">
    <cfRule type="expression" dxfId="435" priority="541">
      <formula>IF(RIGHT(TEXT(AK401,"0.#"),1)=".",FALSE,TRUE)</formula>
    </cfRule>
    <cfRule type="expression" dxfId="434" priority="542">
      <formula>IF(RIGHT(TEXT(AK401,"0.#"),1)=".",TRUE,FALSE)</formula>
    </cfRule>
  </conditionalFormatting>
  <conditionalFormatting sqref="AK402:AK413 AK419:AK430">
    <cfRule type="expression" dxfId="433" priority="535">
      <formula>IF(RIGHT(TEXT(AK402,"0.#"),1)=".",FALSE,TRUE)</formula>
    </cfRule>
    <cfRule type="expression" dxfId="432" priority="536">
      <formula>IF(RIGHT(TEXT(AK402,"0.#"),1)=".",TRUE,FALSE)</formula>
    </cfRule>
  </conditionalFormatting>
  <conditionalFormatting sqref="AU412:AX430">
    <cfRule type="expression" dxfId="431" priority="531">
      <formula>IF(AND(AU412&gt;=0, RIGHT(TEXT(AU412,"0.#"),1)&lt;&gt;"."),TRUE,FALSE)</formula>
    </cfRule>
    <cfRule type="expression" dxfId="430" priority="532">
      <formula>IF(AND(AU412&gt;=0, RIGHT(TEXT(AU412,"0.#"),1)="."),TRUE,FALSE)</formula>
    </cfRule>
    <cfRule type="expression" dxfId="429" priority="533">
      <formula>IF(AND(AU412&lt;0, RIGHT(TEXT(AU412,"0.#"),1)&lt;&gt;"."),TRUE,FALSE)</formula>
    </cfRule>
    <cfRule type="expression" dxfId="428" priority="534">
      <formula>IF(AND(AU412&lt;0, RIGHT(TEXT(AU412,"0.#"),1)="."),TRUE,FALSE)</formula>
    </cfRule>
  </conditionalFormatting>
  <conditionalFormatting sqref="AK434">
    <cfRule type="expression" dxfId="427" priority="529">
      <formula>IF(RIGHT(TEXT(AK434,"0.#"),1)=".",FALSE,TRUE)</formula>
    </cfRule>
    <cfRule type="expression" dxfId="426" priority="530">
      <formula>IF(RIGHT(TEXT(AK434,"0.#"),1)=".",TRUE,FALSE)</formula>
    </cfRule>
  </conditionalFormatting>
  <conditionalFormatting sqref="AK435:AK463">
    <cfRule type="expression" dxfId="425" priority="523">
      <formula>IF(RIGHT(TEXT(AK435,"0.#"),1)=".",FALSE,TRUE)</formula>
    </cfRule>
    <cfRule type="expression" dxfId="424" priority="524">
      <formula>IF(RIGHT(TEXT(AK435,"0.#"),1)=".",TRUE,FALSE)</formula>
    </cfRule>
  </conditionalFormatting>
  <conditionalFormatting sqref="AU439:AX463">
    <cfRule type="expression" dxfId="423" priority="519">
      <formula>IF(AND(AU439&gt;=0, RIGHT(TEXT(AU439,"0.#"),1)&lt;&gt;"."),TRUE,FALSE)</formula>
    </cfRule>
    <cfRule type="expression" dxfId="422" priority="520">
      <formula>IF(AND(AU439&gt;=0, RIGHT(TEXT(AU439,"0.#"),1)="."),TRUE,FALSE)</formula>
    </cfRule>
    <cfRule type="expression" dxfId="421" priority="521">
      <formula>IF(AND(AU439&lt;0, RIGHT(TEXT(AU439,"0.#"),1)&lt;&gt;"."),TRUE,FALSE)</formula>
    </cfRule>
    <cfRule type="expression" dxfId="420" priority="522">
      <formula>IF(AND(AU439&lt;0, RIGHT(TEXT(AU439,"0.#"),1)="."),TRUE,FALSE)</formula>
    </cfRule>
  </conditionalFormatting>
  <conditionalFormatting sqref="AK467">
    <cfRule type="expression" dxfId="419" priority="517">
      <formula>IF(RIGHT(TEXT(AK467,"0.#"),1)=".",FALSE,TRUE)</formula>
    </cfRule>
    <cfRule type="expression" dxfId="418" priority="518">
      <formula>IF(RIGHT(TEXT(AK467,"0.#"),1)=".",TRUE,FALSE)</formula>
    </cfRule>
  </conditionalFormatting>
  <conditionalFormatting sqref="AU467:AX467">
    <cfRule type="expression" dxfId="417" priority="513">
      <formula>IF(AND(AU467&gt;=0, RIGHT(TEXT(AU467,"0.#"),1)&lt;&gt;"."),TRUE,FALSE)</formula>
    </cfRule>
    <cfRule type="expression" dxfId="416" priority="514">
      <formula>IF(AND(AU467&gt;=0, RIGHT(TEXT(AU467,"0.#"),1)="."),TRUE,FALSE)</formula>
    </cfRule>
    <cfRule type="expression" dxfId="415" priority="515">
      <formula>IF(AND(AU467&lt;0, RIGHT(TEXT(AU467,"0.#"),1)&lt;&gt;"."),TRUE,FALSE)</formula>
    </cfRule>
    <cfRule type="expression" dxfId="414" priority="516">
      <formula>IF(AND(AU467&lt;0, RIGHT(TEXT(AU467,"0.#"),1)="."),TRUE,FALSE)</formula>
    </cfRule>
  </conditionalFormatting>
  <conditionalFormatting sqref="AK468:AK496">
    <cfRule type="expression" dxfId="413" priority="511">
      <formula>IF(RIGHT(TEXT(AK468,"0.#"),1)=".",FALSE,TRUE)</formula>
    </cfRule>
    <cfRule type="expression" dxfId="412" priority="512">
      <formula>IF(RIGHT(TEXT(AK468,"0.#"),1)=".",TRUE,FALSE)</formula>
    </cfRule>
  </conditionalFormatting>
  <conditionalFormatting sqref="AU468:AX496">
    <cfRule type="expression" dxfId="411" priority="507">
      <formula>IF(AND(AU468&gt;=0, RIGHT(TEXT(AU468,"0.#"),1)&lt;&gt;"."),TRUE,FALSE)</formula>
    </cfRule>
    <cfRule type="expression" dxfId="410" priority="508">
      <formula>IF(AND(AU468&gt;=0, RIGHT(TEXT(AU468,"0.#"),1)="."),TRUE,FALSE)</formula>
    </cfRule>
    <cfRule type="expression" dxfId="409" priority="509">
      <formula>IF(AND(AU468&lt;0, RIGHT(TEXT(AU468,"0.#"),1)&lt;&gt;"."),TRUE,FALSE)</formula>
    </cfRule>
    <cfRule type="expression" dxfId="408" priority="510">
      <formula>IF(AND(AU468&lt;0, RIGHT(TEXT(AU468,"0.#"),1)="."),TRUE,FALSE)</formula>
    </cfRule>
  </conditionalFormatting>
  <conditionalFormatting sqref="AE24:AI24 AJ23:AS23">
    <cfRule type="expression" dxfId="407" priority="505">
      <formula>IF(RIGHT(TEXT(AE23,"0.#"),1)=".",FALSE,TRUE)</formula>
    </cfRule>
    <cfRule type="expression" dxfId="406" priority="506">
      <formula>IF(RIGHT(TEXT(AE23,"0.#"),1)=".",TRUE,FALSE)</formula>
    </cfRule>
  </conditionalFormatting>
  <conditionalFormatting sqref="AE25:AI25">
    <cfRule type="expression" dxfId="405" priority="497">
      <formula>IF(AND(AE25&gt;=0, RIGHT(TEXT(AE25,"0.#"),1)&lt;&gt;"."),TRUE,FALSE)</formula>
    </cfRule>
    <cfRule type="expression" dxfId="404" priority="498">
      <formula>IF(AND(AE25&gt;=0, RIGHT(TEXT(AE25,"0.#"),1)="."),TRUE,FALSE)</formula>
    </cfRule>
    <cfRule type="expression" dxfId="403" priority="499">
      <formula>IF(AND(AE25&lt;0, RIGHT(TEXT(AE25,"0.#"),1)&lt;&gt;"."),TRUE,FALSE)</formula>
    </cfRule>
    <cfRule type="expression" dxfId="402" priority="500">
      <formula>IF(AND(AE25&lt;0, RIGHT(TEXT(AE25,"0.#"),1)="."),TRUE,FALSE)</formula>
    </cfRule>
  </conditionalFormatting>
  <conditionalFormatting sqref="AJ25:AN25">
    <cfRule type="expression" dxfId="401" priority="493">
      <formula>IF(AND(AJ25&gt;=0, RIGHT(TEXT(AJ25,"0.#"),1)&lt;&gt;"."),TRUE,FALSE)</formula>
    </cfRule>
    <cfRule type="expression" dxfId="400" priority="494">
      <formula>IF(AND(AJ25&gt;=0, RIGHT(TEXT(AJ25,"0.#"),1)="."),TRUE,FALSE)</formula>
    </cfRule>
    <cfRule type="expression" dxfId="399" priority="495">
      <formula>IF(AND(AJ25&lt;0, RIGHT(TEXT(AJ25,"0.#"),1)&lt;&gt;"."),TRUE,FALSE)</formula>
    </cfRule>
    <cfRule type="expression" dxfId="398" priority="496">
      <formula>IF(AND(AJ25&lt;0, RIGHT(TEXT(AJ25,"0.#"),1)="."),TRUE,FALSE)</formula>
    </cfRule>
  </conditionalFormatting>
  <conditionalFormatting sqref="AU236:AX236">
    <cfRule type="expression" dxfId="397" priority="481">
      <formula>IF(AND(AU236&gt;=0, RIGHT(TEXT(AU236,"0.#"),1)&lt;&gt;"."),TRUE,FALSE)</formula>
    </cfRule>
    <cfRule type="expression" dxfId="396" priority="482">
      <formula>IF(AND(AU236&gt;=0, RIGHT(TEXT(AU236,"0.#"),1)="."),TRUE,FALSE)</formula>
    </cfRule>
    <cfRule type="expression" dxfId="395" priority="483">
      <formula>IF(AND(AU236&lt;0, RIGHT(TEXT(AU236,"0.#"),1)&lt;&gt;"."),TRUE,FALSE)</formula>
    </cfRule>
    <cfRule type="expression" dxfId="394" priority="484">
      <formula>IF(AND(AU236&lt;0, RIGHT(TEXT(AU236,"0.#"),1)="."),TRUE,FALSE)</formula>
    </cfRule>
  </conditionalFormatting>
  <conditionalFormatting sqref="AE43:AI43 AE38:AI38 AE33:AI33 AE28:AI28">
    <cfRule type="expression" dxfId="393" priority="479">
      <formula>IF(RIGHT(TEXT(AE28,"0.#"),1)=".",FALSE,TRUE)</formula>
    </cfRule>
    <cfRule type="expression" dxfId="392" priority="480">
      <formula>IF(RIGHT(TEXT(AE28,"0.#"),1)=".",TRUE,FALSE)</formula>
    </cfRule>
  </conditionalFormatting>
  <conditionalFormatting sqref="AE44:AX44 AJ43:AS43 AE39:AX39 AJ38:AS38 AE34:AX34 AJ33:AS33 AE29:AX29 AJ28:AS28">
    <cfRule type="expression" dxfId="391" priority="477">
      <formula>IF(RIGHT(TEXT(AE28,"0.#"),1)=".",FALSE,TRUE)</formula>
    </cfRule>
    <cfRule type="expression" dxfId="390" priority="478">
      <formula>IF(RIGHT(TEXT(AE28,"0.#"),1)=".",TRUE,FALSE)</formula>
    </cfRule>
  </conditionalFormatting>
  <conditionalFormatting sqref="AE45:AI45 AE40:AI40 AE35:AI35 AE30:AI30">
    <cfRule type="expression" dxfId="389" priority="473">
      <formula>IF(AND(AE30&gt;=0, RIGHT(TEXT(AE30,"0.#"),1)&lt;&gt;"."),TRUE,FALSE)</formula>
    </cfRule>
    <cfRule type="expression" dxfId="388" priority="474">
      <formula>IF(AND(AE30&gt;=0, RIGHT(TEXT(AE30,"0.#"),1)="."),TRUE,FALSE)</formula>
    </cfRule>
    <cfRule type="expression" dxfId="387" priority="475">
      <formula>IF(AND(AE30&lt;0, RIGHT(TEXT(AE30,"0.#"),1)&lt;&gt;"."),TRUE,FALSE)</formula>
    </cfRule>
    <cfRule type="expression" dxfId="386" priority="476">
      <formula>IF(AND(AE30&lt;0, RIGHT(TEXT(AE30,"0.#"),1)="."),TRUE,FALSE)</formula>
    </cfRule>
  </conditionalFormatting>
  <conditionalFormatting sqref="AJ45:AS45 AJ40:AS40 AJ35:AS35 AJ30:AS30">
    <cfRule type="expression" dxfId="385" priority="469">
      <formula>IF(AND(AJ30&gt;=0, RIGHT(TEXT(AJ30,"0.#"),1)&lt;&gt;"."),TRUE,FALSE)</formula>
    </cfRule>
    <cfRule type="expression" dxfId="384" priority="470">
      <formula>IF(AND(AJ30&gt;=0, RIGHT(TEXT(AJ30,"0.#"),1)="."),TRUE,FALSE)</formula>
    </cfRule>
    <cfRule type="expression" dxfId="383" priority="471">
      <formula>IF(AND(AJ30&lt;0, RIGHT(TEXT(AJ30,"0.#"),1)&lt;&gt;"."),TRUE,FALSE)</formula>
    </cfRule>
    <cfRule type="expression" dxfId="382" priority="472">
      <formula>IF(AND(AJ30&lt;0, RIGHT(TEXT(AJ30,"0.#"),1)="."),TRUE,FALSE)</formula>
    </cfRule>
  </conditionalFormatting>
  <conditionalFormatting sqref="AE64:AI64 AE59:AI59">
    <cfRule type="expression" dxfId="381" priority="467">
      <formula>IF(RIGHT(TEXT(AE59,"0.#"),1)=".",FALSE,TRUE)</formula>
    </cfRule>
    <cfRule type="expression" dxfId="380" priority="468">
      <formula>IF(RIGHT(TEXT(AE59,"0.#"),1)=".",TRUE,FALSE)</formula>
    </cfRule>
  </conditionalFormatting>
  <conditionalFormatting sqref="AE65:AX65 AJ64:AS64 AE60:AX60 AJ59:AS59">
    <cfRule type="expression" dxfId="379" priority="465">
      <formula>IF(RIGHT(TEXT(AE59,"0.#"),1)=".",FALSE,TRUE)</formula>
    </cfRule>
    <cfRule type="expression" dxfId="378" priority="466">
      <formula>IF(RIGHT(TEXT(AE59,"0.#"),1)=".",TRUE,FALSE)</formula>
    </cfRule>
  </conditionalFormatting>
  <conditionalFormatting sqref="AE66:AI66 AE61:AI61">
    <cfRule type="expression" dxfId="377" priority="461">
      <formula>IF(AND(AE61&gt;=0, RIGHT(TEXT(AE61,"0.#"),1)&lt;&gt;"."),TRUE,FALSE)</formula>
    </cfRule>
    <cfRule type="expression" dxfId="376" priority="462">
      <formula>IF(AND(AE61&gt;=0, RIGHT(TEXT(AE61,"0.#"),1)="."),TRUE,FALSE)</formula>
    </cfRule>
    <cfRule type="expression" dxfId="375" priority="463">
      <formula>IF(AND(AE61&lt;0, RIGHT(TEXT(AE61,"0.#"),1)&lt;&gt;"."),TRUE,FALSE)</formula>
    </cfRule>
    <cfRule type="expression" dxfId="374" priority="464">
      <formula>IF(AND(AE61&lt;0, RIGHT(TEXT(AE61,"0.#"),1)="."),TRUE,FALSE)</formula>
    </cfRule>
  </conditionalFormatting>
  <conditionalFormatting sqref="AJ66:AS66 AJ61:AS61">
    <cfRule type="expression" dxfId="373" priority="457">
      <formula>IF(AND(AJ61&gt;=0, RIGHT(TEXT(AJ61,"0.#"),1)&lt;&gt;"."),TRUE,FALSE)</formula>
    </cfRule>
    <cfRule type="expression" dxfId="372" priority="458">
      <formula>IF(AND(AJ61&gt;=0, RIGHT(TEXT(AJ61,"0.#"),1)="."),TRUE,FALSE)</formula>
    </cfRule>
    <cfRule type="expression" dxfId="371" priority="459">
      <formula>IF(AND(AJ61&lt;0, RIGHT(TEXT(AJ61,"0.#"),1)&lt;&gt;"."),TRUE,FALSE)</formula>
    </cfRule>
    <cfRule type="expression" dxfId="370" priority="460">
      <formula>IF(AND(AJ61&lt;0, RIGHT(TEXT(AJ61,"0.#"),1)="."),TRUE,FALSE)</formula>
    </cfRule>
  </conditionalFormatting>
  <conditionalFormatting sqref="AE81:AX81 AE78:AX78 AE75:AX75 AE72:AX72">
    <cfRule type="expression" dxfId="369" priority="455">
      <formula>IF(RIGHT(TEXT(AE72,"0.#"),1)=".",FALSE,TRUE)</formula>
    </cfRule>
    <cfRule type="expression" dxfId="368" priority="456">
      <formula>IF(RIGHT(TEXT(AE72,"0.#"),1)=".",TRUE,FALSE)</formula>
    </cfRule>
  </conditionalFormatting>
  <conditionalFormatting sqref="AE80:AS80 AE77:AS77 AE74:AS74 AE71:AS71">
    <cfRule type="expression" dxfId="367" priority="453">
      <formula>IF(RIGHT(TEXT(AE71,"0.#"),1)=".",FALSE,TRUE)</formula>
    </cfRule>
    <cfRule type="expression" dxfId="366" priority="454">
      <formula>IF(RIGHT(TEXT(AE71,"0.#"),1)=".",TRUE,FALSE)</formula>
    </cfRule>
  </conditionalFormatting>
  <conditionalFormatting sqref="AO69:AS69">
    <cfRule type="expression" dxfId="365" priority="451">
      <formula>IF(RIGHT(TEXT(AO69,"0.#"),1)=".",FALSE,TRUE)</formula>
    </cfRule>
    <cfRule type="expression" dxfId="364" priority="452">
      <formula>IF(RIGHT(TEXT(AO69,"0.#"),1)=".",TRUE,FALSE)</formula>
    </cfRule>
  </conditionalFormatting>
  <conditionalFormatting sqref="AO68:AS68">
    <cfRule type="expression" dxfId="363" priority="449">
      <formula>IF(RIGHT(TEXT(AO68,"0.#"),1)=".",FALSE,TRUE)</formula>
    </cfRule>
    <cfRule type="expression" dxfId="362" priority="450">
      <formula>IF(RIGHT(TEXT(AO68,"0.#"),1)=".",TRUE,FALSE)</formula>
    </cfRule>
  </conditionalFormatting>
  <conditionalFormatting sqref="AO25:AS25">
    <cfRule type="expression" dxfId="361" priority="443">
      <formula>IF(AND(AO25&gt;=0, RIGHT(TEXT(AO25,"0.#"),1)&lt;&gt;"."),TRUE,FALSE)</formula>
    </cfRule>
    <cfRule type="expression" dxfId="360" priority="444">
      <formula>IF(AND(AO25&gt;=0, RIGHT(TEXT(AO25,"0.#"),1)="."),TRUE,FALSE)</formula>
    </cfRule>
    <cfRule type="expression" dxfId="359" priority="445">
      <formula>IF(AND(AO25&lt;0, RIGHT(TEXT(AO25,"0.#"),1)&lt;&gt;"."),TRUE,FALSE)</formula>
    </cfRule>
    <cfRule type="expression" dxfId="358" priority="446">
      <formula>IF(AND(AO25&lt;0, RIGHT(TEXT(AO25,"0.#"),1)="."),TRUE,FALSE)</formula>
    </cfRule>
  </conditionalFormatting>
  <conditionalFormatting sqref="L101">
    <cfRule type="expression" dxfId="357" priority="441">
      <formula>IF(RIGHT(TEXT(L101,"0.#"),1)=".",FALSE,TRUE)</formula>
    </cfRule>
    <cfRule type="expression" dxfId="356" priority="442">
      <formula>IF(RIGHT(TEXT(L101,"0.#"),1)=".",TRUE,FALSE)</formula>
    </cfRule>
  </conditionalFormatting>
  <conditionalFormatting sqref="L100">
    <cfRule type="expression" dxfId="355" priority="439">
      <formula>IF(RIGHT(TEXT(L100,"0.#"),1)=".",FALSE,TRUE)</formula>
    </cfRule>
    <cfRule type="expression" dxfId="354" priority="440">
      <formula>IF(RIGHT(TEXT(L100,"0.#"),1)=".",TRUE,FALSE)</formula>
    </cfRule>
  </conditionalFormatting>
  <conditionalFormatting sqref="AK278">
    <cfRule type="expression" dxfId="353" priority="437">
      <formula>IF(RIGHT(TEXT(AK278,"0.#"),1)=".",FALSE,TRUE)</formula>
    </cfRule>
    <cfRule type="expression" dxfId="352" priority="438">
      <formula>IF(RIGHT(TEXT(AK278,"0.#"),1)=".",TRUE,FALSE)</formula>
    </cfRule>
  </conditionalFormatting>
  <conditionalFormatting sqref="AK277">
    <cfRule type="expression" dxfId="351" priority="435">
      <formula>IF(RIGHT(TEXT(AK277,"0.#"),1)=".",FALSE,TRUE)</formula>
    </cfRule>
    <cfRule type="expression" dxfId="350" priority="436">
      <formula>IF(RIGHT(TEXT(AK277,"0.#"),1)=".",TRUE,FALSE)</formula>
    </cfRule>
  </conditionalFormatting>
  <conditionalFormatting sqref="AK274">
    <cfRule type="expression" dxfId="349" priority="433">
      <formula>IF(RIGHT(TEXT(AK274,"0.#"),1)=".",FALSE,TRUE)</formula>
    </cfRule>
    <cfRule type="expression" dxfId="348" priority="434">
      <formula>IF(RIGHT(TEXT(AK274,"0.#"),1)=".",TRUE,FALSE)</formula>
    </cfRule>
  </conditionalFormatting>
  <conditionalFormatting sqref="AU434:AX434">
    <cfRule type="expression" dxfId="347" priority="427">
      <formula>IF(AND(AU434&gt;=0, RIGHT(TEXT(AU434,"0.#"),1)&lt;&gt;"."),TRUE,FALSE)</formula>
    </cfRule>
    <cfRule type="expression" dxfId="346" priority="428">
      <formula>IF(AND(AU434&gt;=0, RIGHT(TEXT(AU434,"0.#"),1)="."),TRUE,FALSE)</formula>
    </cfRule>
    <cfRule type="expression" dxfId="345" priority="429">
      <formula>IF(AND(AU434&lt;0, RIGHT(TEXT(AU434,"0.#"),1)&lt;&gt;"."),TRUE,FALSE)</formula>
    </cfRule>
    <cfRule type="expression" dxfId="344" priority="430">
      <formula>IF(AND(AU434&lt;0, RIGHT(TEXT(AU434,"0.#"),1)="."),TRUE,FALSE)</formula>
    </cfRule>
  </conditionalFormatting>
  <conditionalFormatting sqref="AU435:AX435">
    <cfRule type="expression" dxfId="343" priority="423">
      <formula>IF(AND(AU435&gt;=0, RIGHT(TEXT(AU435,"0.#"),1)&lt;&gt;"."),TRUE,FALSE)</formula>
    </cfRule>
    <cfRule type="expression" dxfId="342" priority="424">
      <formula>IF(AND(AU435&gt;=0, RIGHT(TEXT(AU435,"0.#"),1)="."),TRUE,FALSE)</formula>
    </cfRule>
    <cfRule type="expression" dxfId="341" priority="425">
      <formula>IF(AND(AU435&lt;0, RIGHT(TEXT(AU435,"0.#"),1)&lt;&gt;"."),TRUE,FALSE)</formula>
    </cfRule>
    <cfRule type="expression" dxfId="340" priority="426">
      <formula>IF(AND(AU435&lt;0, RIGHT(TEXT(AU435,"0.#"),1)="."),TRUE,FALSE)</formula>
    </cfRule>
  </conditionalFormatting>
  <conditionalFormatting sqref="AU436:AX436">
    <cfRule type="expression" dxfId="339" priority="419">
      <formula>IF(AND(AU436&gt;=0, RIGHT(TEXT(AU436,"0.#"),1)&lt;&gt;"."),TRUE,FALSE)</formula>
    </cfRule>
    <cfRule type="expression" dxfId="338" priority="420">
      <formula>IF(AND(AU436&gt;=0, RIGHT(TEXT(AU436,"0.#"),1)="."),TRUE,FALSE)</formula>
    </cfRule>
    <cfRule type="expression" dxfId="337" priority="421">
      <formula>IF(AND(AU436&lt;0, RIGHT(TEXT(AU436,"0.#"),1)&lt;&gt;"."),TRUE,FALSE)</formula>
    </cfRule>
    <cfRule type="expression" dxfId="336" priority="422">
      <formula>IF(AND(AU436&lt;0, RIGHT(TEXT(AU436,"0.#"),1)="."),TRUE,FALSE)</formula>
    </cfRule>
  </conditionalFormatting>
  <conditionalFormatting sqref="AU437:AX437">
    <cfRule type="expression" dxfId="335" priority="415">
      <formula>IF(AND(AU437&gt;=0, RIGHT(TEXT(AU437,"0.#"),1)&lt;&gt;"."),TRUE,FALSE)</formula>
    </cfRule>
    <cfRule type="expression" dxfId="334" priority="416">
      <formula>IF(AND(AU437&gt;=0, RIGHT(TEXT(AU437,"0.#"),1)="."),TRUE,FALSE)</formula>
    </cfRule>
    <cfRule type="expression" dxfId="333" priority="417">
      <formula>IF(AND(AU437&lt;0, RIGHT(TEXT(AU437,"0.#"),1)&lt;&gt;"."),TRUE,FALSE)</formula>
    </cfRule>
    <cfRule type="expression" dxfId="332" priority="418">
      <formula>IF(AND(AU437&lt;0, RIGHT(TEXT(AU437,"0.#"),1)="."),TRUE,FALSE)</formula>
    </cfRule>
  </conditionalFormatting>
  <conditionalFormatting sqref="AU438:AX438">
    <cfRule type="expression" dxfId="331" priority="411">
      <formula>IF(AND(AU438&gt;=0, RIGHT(TEXT(AU438,"0.#"),1)&lt;&gt;"."),TRUE,FALSE)</formula>
    </cfRule>
    <cfRule type="expression" dxfId="330" priority="412">
      <formula>IF(AND(AU438&gt;=0, RIGHT(TEXT(AU438,"0.#"),1)="."),TRUE,FALSE)</formula>
    </cfRule>
    <cfRule type="expression" dxfId="329" priority="413">
      <formula>IF(AND(AU438&lt;0, RIGHT(TEXT(AU438,"0.#"),1)&lt;&gt;"."),TRUE,FALSE)</formula>
    </cfRule>
    <cfRule type="expression" dxfId="328" priority="414">
      <formula>IF(AND(AU438&lt;0, RIGHT(TEXT(AU438,"0.#"),1)="."),TRUE,FALSE)</formula>
    </cfRule>
  </conditionalFormatting>
  <conditionalFormatting sqref="AK414:AK418">
    <cfRule type="expression" dxfId="327" priority="409">
      <formula>IF(RIGHT(TEXT(AK414,"0.#"),1)=".",FALSE,TRUE)</formula>
    </cfRule>
    <cfRule type="expression" dxfId="326" priority="410">
      <formula>IF(RIGHT(TEXT(AK414,"0.#"),1)=".",TRUE,FALSE)</formula>
    </cfRule>
  </conditionalFormatting>
  <conditionalFormatting sqref="AU411:AX411">
    <cfRule type="expression" dxfId="325" priority="405">
      <formula>IF(AND(AU411&gt;=0, RIGHT(TEXT(AU411,"0.#"),1)&lt;&gt;"."),TRUE,FALSE)</formula>
    </cfRule>
    <cfRule type="expression" dxfId="324" priority="406">
      <formula>IF(AND(AU411&gt;=0, RIGHT(TEXT(AU411,"0.#"),1)="."),TRUE,FALSE)</formula>
    </cfRule>
    <cfRule type="expression" dxfId="323" priority="407">
      <formula>IF(AND(AU411&lt;0, RIGHT(TEXT(AU411,"0.#"),1)&lt;&gt;"."),TRUE,FALSE)</formula>
    </cfRule>
    <cfRule type="expression" dxfId="322" priority="408">
      <formula>IF(AND(AU411&lt;0, RIGHT(TEXT(AU411,"0.#"),1)="."),TRUE,FALSE)</formula>
    </cfRule>
  </conditionalFormatting>
  <conditionalFormatting sqref="AU410:AX410">
    <cfRule type="expression" dxfId="321" priority="401">
      <formula>IF(AND(AU410&gt;=0, RIGHT(TEXT(AU410,"0.#"),1)&lt;&gt;"."),TRUE,FALSE)</formula>
    </cfRule>
    <cfRule type="expression" dxfId="320" priority="402">
      <formula>IF(AND(AU410&gt;=0, RIGHT(TEXT(AU410,"0.#"),1)="."),TRUE,FALSE)</formula>
    </cfRule>
    <cfRule type="expression" dxfId="319" priority="403">
      <formula>IF(AND(AU410&lt;0, RIGHT(TEXT(AU410,"0.#"),1)&lt;&gt;"."),TRUE,FALSE)</formula>
    </cfRule>
    <cfRule type="expression" dxfId="318" priority="404">
      <formula>IF(AND(AU410&lt;0, RIGHT(TEXT(AU410,"0.#"),1)="."),TRUE,FALSE)</formula>
    </cfRule>
  </conditionalFormatting>
  <conditionalFormatting sqref="AU409:AX409">
    <cfRule type="expression" dxfId="317" priority="397">
      <formula>IF(AND(AU409&gt;=0, RIGHT(TEXT(AU409,"0.#"),1)&lt;&gt;"."),TRUE,FALSE)</formula>
    </cfRule>
    <cfRule type="expression" dxfId="316" priority="398">
      <formula>IF(AND(AU409&gt;=0, RIGHT(TEXT(AU409,"0.#"),1)="."),TRUE,FALSE)</formula>
    </cfRule>
    <cfRule type="expression" dxfId="315" priority="399">
      <formula>IF(AND(AU409&lt;0, RIGHT(TEXT(AU409,"0.#"),1)&lt;&gt;"."),TRUE,FALSE)</formula>
    </cfRule>
    <cfRule type="expression" dxfId="314" priority="400">
      <formula>IF(AND(AU409&lt;0, RIGHT(TEXT(AU409,"0.#"),1)="."),TRUE,FALSE)</formula>
    </cfRule>
  </conditionalFormatting>
  <conditionalFormatting sqref="AU408:AX408">
    <cfRule type="expression" dxfId="313" priority="393">
      <formula>IF(AND(AU408&gt;=0, RIGHT(TEXT(AU408,"0.#"),1)&lt;&gt;"."),TRUE,FALSE)</formula>
    </cfRule>
    <cfRule type="expression" dxfId="312" priority="394">
      <formula>IF(AND(AU408&gt;=0, RIGHT(TEXT(AU408,"0.#"),1)="."),TRUE,FALSE)</formula>
    </cfRule>
    <cfRule type="expression" dxfId="311" priority="395">
      <formula>IF(AND(AU408&lt;0, RIGHT(TEXT(AU408,"0.#"),1)&lt;&gt;"."),TRUE,FALSE)</formula>
    </cfRule>
    <cfRule type="expression" dxfId="310" priority="396">
      <formula>IF(AND(AU408&lt;0, RIGHT(TEXT(AU408,"0.#"),1)="."),TRUE,FALSE)</formula>
    </cfRule>
  </conditionalFormatting>
  <conditionalFormatting sqref="AU407:AX407">
    <cfRule type="expression" dxfId="309" priority="389">
      <formula>IF(AND(AU407&gt;=0, RIGHT(TEXT(AU407,"0.#"),1)&lt;&gt;"."),TRUE,FALSE)</formula>
    </cfRule>
    <cfRule type="expression" dxfId="308" priority="390">
      <formula>IF(AND(AU407&gt;=0, RIGHT(TEXT(AU407,"0.#"),1)="."),TRUE,FALSE)</formula>
    </cfRule>
    <cfRule type="expression" dxfId="307" priority="391">
      <formula>IF(AND(AU407&lt;0, RIGHT(TEXT(AU407,"0.#"),1)&lt;&gt;"."),TRUE,FALSE)</formula>
    </cfRule>
    <cfRule type="expression" dxfId="306" priority="392">
      <formula>IF(AND(AU407&lt;0, RIGHT(TEXT(AU407,"0.#"),1)="."),TRUE,FALSE)</formula>
    </cfRule>
  </conditionalFormatting>
  <conditionalFormatting sqref="AU406:AX406">
    <cfRule type="expression" dxfId="305" priority="385">
      <formula>IF(AND(AU406&gt;=0, RIGHT(TEXT(AU406,"0.#"),1)&lt;&gt;"."),TRUE,FALSE)</formula>
    </cfRule>
    <cfRule type="expression" dxfId="304" priority="386">
      <formula>IF(AND(AU406&gt;=0, RIGHT(TEXT(AU406,"0.#"),1)="."),TRUE,FALSE)</formula>
    </cfRule>
    <cfRule type="expression" dxfId="303" priority="387">
      <formula>IF(AND(AU406&lt;0, RIGHT(TEXT(AU406,"0.#"),1)&lt;&gt;"."),TRUE,FALSE)</formula>
    </cfRule>
    <cfRule type="expression" dxfId="302" priority="388">
      <formula>IF(AND(AU406&lt;0, RIGHT(TEXT(AU406,"0.#"),1)="."),TRUE,FALSE)</formula>
    </cfRule>
  </conditionalFormatting>
  <conditionalFormatting sqref="AU405:AX405">
    <cfRule type="expression" dxfId="301" priority="381">
      <formula>IF(AND(AU405&gt;=0, RIGHT(TEXT(AU405,"0.#"),1)&lt;&gt;"."),TRUE,FALSE)</formula>
    </cfRule>
    <cfRule type="expression" dxfId="300" priority="382">
      <formula>IF(AND(AU405&gt;=0, RIGHT(TEXT(AU405,"0.#"),1)="."),TRUE,FALSE)</formula>
    </cfRule>
    <cfRule type="expression" dxfId="299" priority="383">
      <formula>IF(AND(AU405&lt;0, RIGHT(TEXT(AU405,"0.#"),1)&lt;&gt;"."),TRUE,FALSE)</formula>
    </cfRule>
    <cfRule type="expression" dxfId="298" priority="384">
      <formula>IF(AND(AU405&lt;0, RIGHT(TEXT(AU405,"0.#"),1)="."),TRUE,FALSE)</formula>
    </cfRule>
  </conditionalFormatting>
  <conditionalFormatting sqref="AU404:AX404">
    <cfRule type="expression" dxfId="297" priority="377">
      <formula>IF(AND(AU404&gt;=0, RIGHT(TEXT(AU404,"0.#"),1)&lt;&gt;"."),TRUE,FALSE)</formula>
    </cfRule>
    <cfRule type="expression" dxfId="296" priority="378">
      <formula>IF(AND(AU404&gt;=0, RIGHT(TEXT(AU404,"0.#"),1)="."),TRUE,FALSE)</formula>
    </cfRule>
    <cfRule type="expression" dxfId="295" priority="379">
      <formula>IF(AND(AU404&lt;0, RIGHT(TEXT(AU404,"0.#"),1)&lt;&gt;"."),TRUE,FALSE)</formula>
    </cfRule>
    <cfRule type="expression" dxfId="294" priority="380">
      <formula>IF(AND(AU404&lt;0, RIGHT(TEXT(AU404,"0.#"),1)="."),TRUE,FALSE)</formula>
    </cfRule>
  </conditionalFormatting>
  <conditionalFormatting sqref="AU403:AX403">
    <cfRule type="expression" dxfId="293" priority="373">
      <formula>IF(AND(AU403&gt;=0, RIGHT(TEXT(AU403,"0.#"),1)&lt;&gt;"."),TRUE,FALSE)</formula>
    </cfRule>
    <cfRule type="expression" dxfId="292" priority="374">
      <formula>IF(AND(AU403&gt;=0, RIGHT(TEXT(AU403,"0.#"),1)="."),TRUE,FALSE)</formula>
    </cfRule>
    <cfRule type="expression" dxfId="291" priority="375">
      <formula>IF(AND(AU403&lt;0, RIGHT(TEXT(AU403,"0.#"),1)&lt;&gt;"."),TRUE,FALSE)</formula>
    </cfRule>
    <cfRule type="expression" dxfId="290" priority="376">
      <formula>IF(AND(AU403&lt;0, RIGHT(TEXT(AU403,"0.#"),1)="."),TRUE,FALSE)</formula>
    </cfRule>
  </conditionalFormatting>
  <conditionalFormatting sqref="AU402:AX402">
    <cfRule type="expression" dxfId="289" priority="369">
      <formula>IF(AND(AU402&gt;=0, RIGHT(TEXT(AU402,"0.#"),1)&lt;&gt;"."),TRUE,FALSE)</formula>
    </cfRule>
    <cfRule type="expression" dxfId="288" priority="370">
      <formula>IF(AND(AU402&gt;=0, RIGHT(TEXT(AU402,"0.#"),1)="."),TRUE,FALSE)</formula>
    </cfRule>
    <cfRule type="expression" dxfId="287" priority="371">
      <formula>IF(AND(AU402&lt;0, RIGHT(TEXT(AU402,"0.#"),1)&lt;&gt;"."),TRUE,FALSE)</formula>
    </cfRule>
    <cfRule type="expression" dxfId="286" priority="372">
      <formula>IF(AND(AU402&lt;0, RIGHT(TEXT(AU402,"0.#"),1)="."),TRUE,FALSE)</formula>
    </cfRule>
  </conditionalFormatting>
  <conditionalFormatting sqref="AU401:AX401">
    <cfRule type="expression" dxfId="285" priority="365">
      <formula>IF(AND(AU401&gt;=0, RIGHT(TEXT(AU401,"0.#"),1)&lt;&gt;"."),TRUE,FALSE)</formula>
    </cfRule>
    <cfRule type="expression" dxfId="284" priority="366">
      <formula>IF(AND(AU401&gt;=0, RIGHT(TEXT(AU401,"0.#"),1)="."),TRUE,FALSE)</formula>
    </cfRule>
    <cfRule type="expression" dxfId="283" priority="367">
      <formula>IF(AND(AU401&lt;0, RIGHT(TEXT(AU401,"0.#"),1)&lt;&gt;"."),TRUE,FALSE)</formula>
    </cfRule>
    <cfRule type="expression" dxfId="282" priority="368">
      <formula>IF(AND(AU401&lt;0, RIGHT(TEXT(AU401,"0.#"),1)="."),TRUE,FALSE)</formula>
    </cfRule>
  </conditionalFormatting>
  <conditionalFormatting sqref="AK347:AK353">
    <cfRule type="expression" dxfId="281" priority="363">
      <formula>IF(RIGHT(TEXT(AK347,"0.#"),1)=".",FALSE,TRUE)</formula>
    </cfRule>
    <cfRule type="expression" dxfId="280" priority="364">
      <formula>IF(RIGHT(TEXT(AK347,"0.#"),1)=".",TRUE,FALSE)</formula>
    </cfRule>
  </conditionalFormatting>
  <conditionalFormatting sqref="AU335:AX335">
    <cfRule type="expression" dxfId="279" priority="359">
      <formula>IF(AND(AU335&gt;=0, RIGHT(TEXT(AU335,"0.#"),1)&lt;&gt;"."),TRUE,FALSE)</formula>
    </cfRule>
    <cfRule type="expression" dxfId="278" priority="360">
      <formula>IF(AND(AU335&gt;=0, RIGHT(TEXT(AU335,"0.#"),1)="."),TRUE,FALSE)</formula>
    </cfRule>
    <cfRule type="expression" dxfId="277" priority="361">
      <formula>IF(AND(AU335&lt;0, RIGHT(TEXT(AU335,"0.#"),1)&lt;&gt;"."),TRUE,FALSE)</formula>
    </cfRule>
    <cfRule type="expression" dxfId="276" priority="362">
      <formula>IF(AND(AU335&lt;0, RIGHT(TEXT(AU335,"0.#"),1)="."),TRUE,FALSE)</formula>
    </cfRule>
  </conditionalFormatting>
  <conditionalFormatting sqref="AU336:AX336">
    <cfRule type="expression" dxfId="275" priority="355">
      <formula>IF(AND(AU336&gt;=0, RIGHT(TEXT(AU336,"0.#"),1)&lt;&gt;"."),TRUE,FALSE)</formula>
    </cfRule>
    <cfRule type="expression" dxfId="274" priority="356">
      <formula>IF(AND(AU336&gt;=0, RIGHT(TEXT(AU336,"0.#"),1)="."),TRUE,FALSE)</formula>
    </cfRule>
    <cfRule type="expression" dxfId="273" priority="357">
      <formula>IF(AND(AU336&lt;0, RIGHT(TEXT(AU336,"0.#"),1)&lt;&gt;"."),TRUE,FALSE)</formula>
    </cfRule>
    <cfRule type="expression" dxfId="272" priority="358">
      <formula>IF(AND(AU336&lt;0, RIGHT(TEXT(AU336,"0.#"),1)="."),TRUE,FALSE)</formula>
    </cfRule>
  </conditionalFormatting>
  <conditionalFormatting sqref="AU339:AX339">
    <cfRule type="expression" dxfId="271" priority="343">
      <formula>IF(AND(AU339&gt;=0, RIGHT(TEXT(AU339,"0.#"),1)&lt;&gt;"."),TRUE,FALSE)</formula>
    </cfRule>
    <cfRule type="expression" dxfId="270" priority="344">
      <formula>IF(AND(AU339&gt;=0, RIGHT(TEXT(AU339,"0.#"),1)="."),TRUE,FALSE)</formula>
    </cfRule>
    <cfRule type="expression" dxfId="269" priority="345">
      <formula>IF(AND(AU339&lt;0, RIGHT(TEXT(AU339,"0.#"),1)&lt;&gt;"."),TRUE,FALSE)</formula>
    </cfRule>
    <cfRule type="expression" dxfId="268" priority="346">
      <formula>IF(AND(AU339&lt;0, RIGHT(TEXT(AU339,"0.#"),1)="."),TRUE,FALSE)</formula>
    </cfRule>
  </conditionalFormatting>
  <conditionalFormatting sqref="AU340:AX340">
    <cfRule type="expression" dxfId="267" priority="339">
      <formula>IF(AND(AU340&gt;=0, RIGHT(TEXT(AU340,"0.#"),1)&lt;&gt;"."),TRUE,FALSE)</formula>
    </cfRule>
    <cfRule type="expression" dxfId="266" priority="340">
      <formula>IF(AND(AU340&gt;=0, RIGHT(TEXT(AU340,"0.#"),1)="."),TRUE,FALSE)</formula>
    </cfRule>
    <cfRule type="expression" dxfId="265" priority="341">
      <formula>IF(AND(AU340&lt;0, RIGHT(TEXT(AU340,"0.#"),1)&lt;&gt;"."),TRUE,FALSE)</formula>
    </cfRule>
    <cfRule type="expression" dxfId="264" priority="342">
      <formula>IF(AND(AU340&lt;0, RIGHT(TEXT(AU340,"0.#"),1)="."),TRUE,FALSE)</formula>
    </cfRule>
  </conditionalFormatting>
  <conditionalFormatting sqref="AU341:AX341">
    <cfRule type="expression" dxfId="263" priority="335">
      <formula>IF(AND(AU341&gt;=0, RIGHT(TEXT(AU341,"0.#"),1)&lt;&gt;"."),TRUE,FALSE)</formula>
    </cfRule>
    <cfRule type="expression" dxfId="262" priority="336">
      <formula>IF(AND(AU341&gt;=0, RIGHT(TEXT(AU341,"0.#"),1)="."),TRUE,FALSE)</formula>
    </cfRule>
    <cfRule type="expression" dxfId="261" priority="337">
      <formula>IF(AND(AU341&lt;0, RIGHT(TEXT(AU341,"0.#"),1)&lt;&gt;"."),TRUE,FALSE)</formula>
    </cfRule>
    <cfRule type="expression" dxfId="260" priority="338">
      <formula>IF(AND(AU341&lt;0, RIGHT(TEXT(AU341,"0.#"),1)="."),TRUE,FALSE)</formula>
    </cfRule>
  </conditionalFormatting>
  <conditionalFormatting sqref="AU342:AX342">
    <cfRule type="expression" dxfId="259" priority="331">
      <formula>IF(AND(AU342&gt;=0, RIGHT(TEXT(AU342,"0.#"),1)&lt;&gt;"."),TRUE,FALSE)</formula>
    </cfRule>
    <cfRule type="expression" dxfId="258" priority="332">
      <formula>IF(AND(AU342&gt;=0, RIGHT(TEXT(AU342,"0.#"),1)="."),TRUE,FALSE)</formula>
    </cfRule>
    <cfRule type="expression" dxfId="257" priority="333">
      <formula>IF(AND(AU342&lt;0, RIGHT(TEXT(AU342,"0.#"),1)&lt;&gt;"."),TRUE,FALSE)</formula>
    </cfRule>
    <cfRule type="expression" dxfId="256" priority="334">
      <formula>IF(AND(AU342&lt;0, RIGHT(TEXT(AU342,"0.#"),1)="."),TRUE,FALSE)</formula>
    </cfRule>
  </conditionalFormatting>
  <conditionalFormatting sqref="AU343:AX343">
    <cfRule type="expression" dxfId="255" priority="327">
      <formula>IF(AND(AU343&gt;=0, RIGHT(TEXT(AU343,"0.#"),1)&lt;&gt;"."),TRUE,FALSE)</formula>
    </cfRule>
    <cfRule type="expression" dxfId="254" priority="328">
      <formula>IF(AND(AU343&gt;=0, RIGHT(TEXT(AU343,"0.#"),1)="."),TRUE,FALSE)</formula>
    </cfRule>
    <cfRule type="expression" dxfId="253" priority="329">
      <formula>IF(AND(AU343&lt;0, RIGHT(TEXT(AU343,"0.#"),1)&lt;&gt;"."),TRUE,FALSE)</formula>
    </cfRule>
    <cfRule type="expression" dxfId="252" priority="330">
      <formula>IF(AND(AU343&lt;0, RIGHT(TEXT(AU343,"0.#"),1)="."),TRUE,FALSE)</formula>
    </cfRule>
  </conditionalFormatting>
  <conditionalFormatting sqref="AU344:AX344">
    <cfRule type="expression" dxfId="251" priority="323">
      <formula>IF(AND(AU344&gt;=0, RIGHT(TEXT(AU344,"0.#"),1)&lt;&gt;"."),TRUE,FALSE)</formula>
    </cfRule>
    <cfRule type="expression" dxfId="250" priority="324">
      <formula>IF(AND(AU344&gt;=0, RIGHT(TEXT(AU344,"0.#"),1)="."),TRUE,FALSE)</formula>
    </cfRule>
    <cfRule type="expression" dxfId="249" priority="325">
      <formula>IF(AND(AU344&lt;0, RIGHT(TEXT(AU344,"0.#"),1)&lt;&gt;"."),TRUE,FALSE)</formula>
    </cfRule>
    <cfRule type="expression" dxfId="248" priority="326">
      <formula>IF(AND(AU344&lt;0, RIGHT(TEXT(AU344,"0.#"),1)="."),TRUE,FALSE)</formula>
    </cfRule>
  </conditionalFormatting>
  <conditionalFormatting sqref="AU345:AX345">
    <cfRule type="expression" dxfId="247" priority="319">
      <formula>IF(AND(AU345&gt;=0, RIGHT(TEXT(AU345,"0.#"),1)&lt;&gt;"."),TRUE,FALSE)</formula>
    </cfRule>
    <cfRule type="expression" dxfId="246" priority="320">
      <formula>IF(AND(AU345&gt;=0, RIGHT(TEXT(AU345,"0.#"),1)="."),TRUE,FALSE)</formula>
    </cfRule>
    <cfRule type="expression" dxfId="245" priority="321">
      <formula>IF(AND(AU345&lt;0, RIGHT(TEXT(AU345,"0.#"),1)&lt;&gt;"."),TRUE,FALSE)</formula>
    </cfRule>
    <cfRule type="expression" dxfId="244" priority="322">
      <formula>IF(AND(AU345&lt;0, RIGHT(TEXT(AU345,"0.#"),1)="."),TRUE,FALSE)</formula>
    </cfRule>
  </conditionalFormatting>
  <conditionalFormatting sqref="AU302:AX302">
    <cfRule type="expression" dxfId="243" priority="315">
      <formula>IF(AND(AU302&gt;=0, RIGHT(TEXT(AU302,"0.#"),1)&lt;&gt;"."),TRUE,FALSE)</formula>
    </cfRule>
    <cfRule type="expression" dxfId="242" priority="316">
      <formula>IF(AND(AU302&gt;=0, RIGHT(TEXT(AU302,"0.#"),1)="."),TRUE,FALSE)</formula>
    </cfRule>
    <cfRule type="expression" dxfId="241" priority="317">
      <formula>IF(AND(AU302&lt;0, RIGHT(TEXT(AU302,"0.#"),1)&lt;&gt;"."),TRUE,FALSE)</formula>
    </cfRule>
    <cfRule type="expression" dxfId="240" priority="318">
      <formula>IF(AND(AU302&lt;0, RIGHT(TEXT(AU302,"0.#"),1)="."),TRUE,FALSE)</formula>
    </cfRule>
  </conditionalFormatting>
  <conditionalFormatting sqref="AU303:AX303">
    <cfRule type="expression" dxfId="239" priority="311">
      <formula>IF(AND(AU303&gt;=0, RIGHT(TEXT(AU303,"0.#"),1)&lt;&gt;"."),TRUE,FALSE)</formula>
    </cfRule>
    <cfRule type="expression" dxfId="238" priority="312">
      <formula>IF(AND(AU303&gt;=0, RIGHT(TEXT(AU303,"0.#"),1)="."),TRUE,FALSE)</formula>
    </cfRule>
    <cfRule type="expression" dxfId="237" priority="313">
      <formula>IF(AND(AU303&lt;0, RIGHT(TEXT(AU303,"0.#"),1)&lt;&gt;"."),TRUE,FALSE)</formula>
    </cfRule>
    <cfRule type="expression" dxfId="236" priority="314">
      <formula>IF(AND(AU303&lt;0, RIGHT(TEXT(AU303,"0.#"),1)="."),TRUE,FALSE)</formula>
    </cfRule>
  </conditionalFormatting>
  <conditionalFormatting sqref="AU304:AX304">
    <cfRule type="expression" dxfId="235" priority="307">
      <formula>IF(AND(AU304&gt;=0, RIGHT(TEXT(AU304,"0.#"),1)&lt;&gt;"."),TRUE,FALSE)</formula>
    </cfRule>
    <cfRule type="expression" dxfId="234" priority="308">
      <formula>IF(AND(AU304&gt;=0, RIGHT(TEXT(AU304,"0.#"),1)="."),TRUE,FALSE)</formula>
    </cfRule>
    <cfRule type="expression" dxfId="233" priority="309">
      <formula>IF(AND(AU304&lt;0, RIGHT(TEXT(AU304,"0.#"),1)&lt;&gt;"."),TRUE,FALSE)</formula>
    </cfRule>
    <cfRule type="expression" dxfId="232" priority="310">
      <formula>IF(AND(AU304&lt;0, RIGHT(TEXT(AU304,"0.#"),1)="."),TRUE,FALSE)</formula>
    </cfRule>
  </conditionalFormatting>
  <conditionalFormatting sqref="AU305:AX305">
    <cfRule type="expression" dxfId="231" priority="303">
      <formula>IF(AND(AU305&gt;=0, RIGHT(TEXT(AU305,"0.#"),1)&lt;&gt;"."),TRUE,FALSE)</formula>
    </cfRule>
    <cfRule type="expression" dxfId="230" priority="304">
      <formula>IF(AND(AU305&gt;=0, RIGHT(TEXT(AU305,"0.#"),1)="."),TRUE,FALSE)</formula>
    </cfRule>
    <cfRule type="expression" dxfId="229" priority="305">
      <formula>IF(AND(AU305&lt;0, RIGHT(TEXT(AU305,"0.#"),1)&lt;&gt;"."),TRUE,FALSE)</formula>
    </cfRule>
    <cfRule type="expression" dxfId="228" priority="306">
      <formula>IF(AND(AU305&lt;0, RIGHT(TEXT(AU305,"0.#"),1)="."),TRUE,FALSE)</formula>
    </cfRule>
  </conditionalFormatting>
  <conditionalFormatting sqref="AU306:AX306">
    <cfRule type="expression" dxfId="227" priority="299">
      <formula>IF(AND(AU306&gt;=0, RIGHT(TEXT(AU306,"0.#"),1)&lt;&gt;"."),TRUE,FALSE)</formula>
    </cfRule>
    <cfRule type="expression" dxfId="226" priority="300">
      <formula>IF(AND(AU306&gt;=0, RIGHT(TEXT(AU306,"0.#"),1)="."),TRUE,FALSE)</formula>
    </cfRule>
    <cfRule type="expression" dxfId="225" priority="301">
      <formula>IF(AND(AU306&lt;0, RIGHT(TEXT(AU306,"0.#"),1)&lt;&gt;"."),TRUE,FALSE)</formula>
    </cfRule>
    <cfRule type="expression" dxfId="224" priority="302">
      <formula>IF(AND(AU306&lt;0, RIGHT(TEXT(AU306,"0.#"),1)="."),TRUE,FALSE)</formula>
    </cfRule>
  </conditionalFormatting>
  <conditionalFormatting sqref="AU307:AX307">
    <cfRule type="expression" dxfId="223" priority="295">
      <formula>IF(AND(AU307&gt;=0, RIGHT(TEXT(AU307,"0.#"),1)&lt;&gt;"."),TRUE,FALSE)</formula>
    </cfRule>
    <cfRule type="expression" dxfId="222" priority="296">
      <formula>IF(AND(AU307&gt;=0, RIGHT(TEXT(AU307,"0.#"),1)="."),TRUE,FALSE)</formula>
    </cfRule>
    <cfRule type="expression" dxfId="221" priority="297">
      <formula>IF(AND(AU307&lt;0, RIGHT(TEXT(AU307,"0.#"),1)&lt;&gt;"."),TRUE,FALSE)</formula>
    </cfRule>
    <cfRule type="expression" dxfId="220" priority="298">
      <formula>IF(AND(AU307&lt;0, RIGHT(TEXT(AU307,"0.#"),1)="."),TRUE,FALSE)</formula>
    </cfRule>
  </conditionalFormatting>
  <conditionalFormatting sqref="AU270:AX270">
    <cfRule type="expression" dxfId="219" priority="291">
      <formula>IF(AND(AU270&gt;=0, RIGHT(TEXT(AU270,"0.#"),1)&lt;&gt;"."),TRUE,FALSE)</formula>
    </cfRule>
    <cfRule type="expression" dxfId="218" priority="292">
      <formula>IF(AND(AU270&gt;=0, RIGHT(TEXT(AU270,"0.#"),1)="."),TRUE,FALSE)</formula>
    </cfRule>
    <cfRule type="expression" dxfId="217" priority="293">
      <formula>IF(AND(AU270&lt;0, RIGHT(TEXT(AU270,"0.#"),1)&lt;&gt;"."),TRUE,FALSE)</formula>
    </cfRule>
    <cfRule type="expression" dxfId="216" priority="294">
      <formula>IF(AND(AU270&lt;0, RIGHT(TEXT(AU270,"0.#"),1)="."),TRUE,FALSE)</formula>
    </cfRule>
  </conditionalFormatting>
  <conditionalFormatting sqref="AU271:AX271">
    <cfRule type="expression" dxfId="215" priority="287">
      <formula>IF(AND(AU271&gt;=0, RIGHT(TEXT(AU271,"0.#"),1)&lt;&gt;"."),TRUE,FALSE)</formula>
    </cfRule>
    <cfRule type="expression" dxfId="214" priority="288">
      <formula>IF(AND(AU271&gt;=0, RIGHT(TEXT(AU271,"0.#"),1)="."),TRUE,FALSE)</formula>
    </cfRule>
    <cfRule type="expression" dxfId="213" priority="289">
      <formula>IF(AND(AU271&lt;0, RIGHT(TEXT(AU271,"0.#"),1)&lt;&gt;"."),TRUE,FALSE)</formula>
    </cfRule>
    <cfRule type="expression" dxfId="212" priority="290">
      <formula>IF(AND(AU271&lt;0, RIGHT(TEXT(AU271,"0.#"),1)="."),TRUE,FALSE)</formula>
    </cfRule>
  </conditionalFormatting>
  <conditionalFormatting sqref="AU272:AX272">
    <cfRule type="expression" dxfId="211" priority="283">
      <formula>IF(AND(AU272&gt;=0, RIGHT(TEXT(AU272,"0.#"),1)&lt;&gt;"."),TRUE,FALSE)</formula>
    </cfRule>
    <cfRule type="expression" dxfId="210" priority="284">
      <formula>IF(AND(AU272&gt;=0, RIGHT(TEXT(AU272,"0.#"),1)="."),TRUE,FALSE)</formula>
    </cfRule>
    <cfRule type="expression" dxfId="209" priority="285">
      <formula>IF(AND(AU272&lt;0, RIGHT(TEXT(AU272,"0.#"),1)&lt;&gt;"."),TRUE,FALSE)</formula>
    </cfRule>
    <cfRule type="expression" dxfId="208" priority="286">
      <formula>IF(AND(AU272&lt;0, RIGHT(TEXT(AU272,"0.#"),1)="."),TRUE,FALSE)</formula>
    </cfRule>
  </conditionalFormatting>
  <conditionalFormatting sqref="AU273:AX273">
    <cfRule type="expression" dxfId="207" priority="279">
      <formula>IF(AND(AU273&gt;=0, RIGHT(TEXT(AU273,"0.#"),1)&lt;&gt;"."),TRUE,FALSE)</formula>
    </cfRule>
    <cfRule type="expression" dxfId="206" priority="280">
      <formula>IF(AND(AU273&gt;=0, RIGHT(TEXT(AU273,"0.#"),1)="."),TRUE,FALSE)</formula>
    </cfRule>
    <cfRule type="expression" dxfId="205" priority="281">
      <formula>IF(AND(AU273&lt;0, RIGHT(TEXT(AU273,"0.#"),1)&lt;&gt;"."),TRUE,FALSE)</formula>
    </cfRule>
    <cfRule type="expression" dxfId="204" priority="282">
      <formula>IF(AND(AU273&lt;0, RIGHT(TEXT(AU273,"0.#"),1)="."),TRUE,FALSE)</formula>
    </cfRule>
  </conditionalFormatting>
  <conditionalFormatting sqref="AU274:AX274">
    <cfRule type="expression" dxfId="203" priority="275">
      <formula>IF(AND(AU274&gt;=0, RIGHT(TEXT(AU274,"0.#"),1)&lt;&gt;"."),TRUE,FALSE)</formula>
    </cfRule>
    <cfRule type="expression" dxfId="202" priority="276">
      <formula>IF(AND(AU274&gt;=0, RIGHT(TEXT(AU274,"0.#"),1)="."),TRUE,FALSE)</formula>
    </cfRule>
    <cfRule type="expression" dxfId="201" priority="277">
      <formula>IF(AND(AU274&lt;0, RIGHT(TEXT(AU274,"0.#"),1)&lt;&gt;"."),TRUE,FALSE)</formula>
    </cfRule>
    <cfRule type="expression" dxfId="200" priority="278">
      <formula>IF(AND(AU274&lt;0, RIGHT(TEXT(AU274,"0.#"),1)="."),TRUE,FALSE)</formula>
    </cfRule>
  </conditionalFormatting>
  <conditionalFormatting sqref="AU275:AX275">
    <cfRule type="expression" dxfId="199" priority="271">
      <formula>IF(AND(AU275&gt;=0, RIGHT(TEXT(AU275,"0.#"),1)&lt;&gt;"."),TRUE,FALSE)</formula>
    </cfRule>
    <cfRule type="expression" dxfId="198" priority="272">
      <formula>IF(AND(AU275&gt;=0, RIGHT(TEXT(AU275,"0.#"),1)="."),TRUE,FALSE)</formula>
    </cfRule>
    <cfRule type="expression" dxfId="197" priority="273">
      <formula>IF(AND(AU275&lt;0, RIGHT(TEXT(AU275,"0.#"),1)&lt;&gt;"."),TRUE,FALSE)</formula>
    </cfRule>
    <cfRule type="expression" dxfId="196" priority="274">
      <formula>IF(AND(AU275&lt;0, RIGHT(TEXT(AU275,"0.#"),1)="."),TRUE,FALSE)</formula>
    </cfRule>
  </conditionalFormatting>
  <conditionalFormatting sqref="AU276:AX276">
    <cfRule type="expression" dxfId="195" priority="267">
      <formula>IF(AND(AU276&gt;=0, RIGHT(TEXT(AU276,"0.#"),1)&lt;&gt;"."),TRUE,FALSE)</formula>
    </cfRule>
    <cfRule type="expression" dxfId="194" priority="268">
      <formula>IF(AND(AU276&gt;=0, RIGHT(TEXT(AU276,"0.#"),1)="."),TRUE,FALSE)</formula>
    </cfRule>
    <cfRule type="expression" dxfId="193" priority="269">
      <formula>IF(AND(AU276&lt;0, RIGHT(TEXT(AU276,"0.#"),1)&lt;&gt;"."),TRUE,FALSE)</formula>
    </cfRule>
    <cfRule type="expression" dxfId="192" priority="270">
      <formula>IF(AND(AU276&lt;0, RIGHT(TEXT(AU276,"0.#"),1)="."),TRUE,FALSE)</formula>
    </cfRule>
  </conditionalFormatting>
  <conditionalFormatting sqref="AU277:AX277">
    <cfRule type="expression" dxfId="191" priority="263">
      <formula>IF(AND(AU277&gt;=0, RIGHT(TEXT(AU277,"0.#"),1)&lt;&gt;"."),TRUE,FALSE)</formula>
    </cfRule>
    <cfRule type="expression" dxfId="190" priority="264">
      <formula>IF(AND(AU277&gt;=0, RIGHT(TEXT(AU277,"0.#"),1)="."),TRUE,FALSE)</formula>
    </cfRule>
    <cfRule type="expression" dxfId="189" priority="265">
      <formula>IF(AND(AU277&lt;0, RIGHT(TEXT(AU277,"0.#"),1)&lt;&gt;"."),TRUE,FALSE)</formula>
    </cfRule>
    <cfRule type="expression" dxfId="188" priority="266">
      <formula>IF(AND(AU277&lt;0, RIGHT(TEXT(AU277,"0.#"),1)="."),TRUE,FALSE)</formula>
    </cfRule>
  </conditionalFormatting>
  <conditionalFormatting sqref="AU278:AX278">
    <cfRule type="expression" dxfId="187" priority="259">
      <formula>IF(AND(AU278&gt;=0, RIGHT(TEXT(AU278,"0.#"),1)&lt;&gt;"."),TRUE,FALSE)</formula>
    </cfRule>
    <cfRule type="expression" dxfId="186" priority="260">
      <formula>IF(AND(AU278&gt;=0, RIGHT(TEXT(AU278,"0.#"),1)="."),TRUE,FALSE)</formula>
    </cfRule>
    <cfRule type="expression" dxfId="185" priority="261">
      <formula>IF(AND(AU278&lt;0, RIGHT(TEXT(AU278,"0.#"),1)&lt;&gt;"."),TRUE,FALSE)</formula>
    </cfRule>
    <cfRule type="expression" dxfId="184" priority="262">
      <formula>IF(AND(AU278&lt;0, RIGHT(TEXT(AU278,"0.#"),1)="."),TRUE,FALSE)</formula>
    </cfRule>
  </conditionalFormatting>
  <conditionalFormatting sqref="AU269:AX269">
    <cfRule type="expression" dxfId="183" priority="255">
      <formula>IF(AND(AU269&gt;=0, RIGHT(TEXT(AU269,"0.#"),1)&lt;&gt;"."),TRUE,FALSE)</formula>
    </cfRule>
    <cfRule type="expression" dxfId="182" priority="256">
      <formula>IF(AND(AU269&gt;=0, RIGHT(TEXT(AU269,"0.#"),1)="."),TRUE,FALSE)</formula>
    </cfRule>
    <cfRule type="expression" dxfId="181" priority="257">
      <formula>IF(AND(AU269&lt;0, RIGHT(TEXT(AU269,"0.#"),1)&lt;&gt;"."),TRUE,FALSE)</formula>
    </cfRule>
    <cfRule type="expression" dxfId="180" priority="258">
      <formula>IF(AND(AU269&lt;0, RIGHT(TEXT(AU269,"0.#"),1)="."),TRUE,FALSE)</formula>
    </cfRule>
  </conditionalFormatting>
  <conditionalFormatting sqref="AK265">
    <cfRule type="expression" dxfId="179" priority="241">
      <formula>IF(RIGHT(TEXT(AK265,"0.#"),1)=".",FALSE,TRUE)</formula>
    </cfRule>
    <cfRule type="expression" dxfId="178" priority="242">
      <formula>IF(RIGHT(TEXT(AK265,"0.#"),1)=".",TRUE,FALSE)</formula>
    </cfRule>
  </conditionalFormatting>
  <conditionalFormatting sqref="AU263:AX264">
    <cfRule type="expression" dxfId="177" priority="237">
      <formula>IF(AND(AU263&gt;=0, RIGHT(TEXT(AU263,"0.#"),1)&lt;&gt;"."),TRUE,FALSE)</formula>
    </cfRule>
    <cfRule type="expression" dxfId="176" priority="238">
      <formula>IF(AND(AU263&gt;=0, RIGHT(TEXT(AU263,"0.#"),1)="."),TRUE,FALSE)</formula>
    </cfRule>
    <cfRule type="expression" dxfId="175" priority="239">
      <formula>IF(AND(AU263&lt;0, RIGHT(TEXT(AU263,"0.#"),1)&lt;&gt;"."),TRUE,FALSE)</formula>
    </cfRule>
    <cfRule type="expression" dxfId="174" priority="240">
      <formula>IF(AND(AU263&lt;0, RIGHT(TEXT(AU263,"0.#"),1)="."),TRUE,FALSE)</formula>
    </cfRule>
  </conditionalFormatting>
  <conditionalFormatting sqref="AK263:AK264">
    <cfRule type="expression" dxfId="173" priority="235">
      <formula>IF(RIGHT(TEXT(AK263,"0.#"),1)=".",FALSE,TRUE)</formula>
    </cfRule>
    <cfRule type="expression" dxfId="172" priority="236">
      <formula>IF(RIGHT(TEXT(AK263,"0.#"),1)=".",TRUE,FALSE)</formula>
    </cfRule>
  </conditionalFormatting>
  <conditionalFormatting sqref="AU265:AX265">
    <cfRule type="expression" dxfId="171" priority="231">
      <formula>IF(AND(AU265&gt;=0, RIGHT(TEXT(AU265,"0.#"),1)&lt;&gt;"."),TRUE,FALSE)</formula>
    </cfRule>
    <cfRule type="expression" dxfId="170" priority="232">
      <formula>IF(AND(AU265&gt;=0, RIGHT(TEXT(AU265,"0.#"),1)="."),TRUE,FALSE)</formula>
    </cfRule>
    <cfRule type="expression" dxfId="169" priority="233">
      <formula>IF(AND(AU265&lt;0, RIGHT(TEXT(AU265,"0.#"),1)&lt;&gt;"."),TRUE,FALSE)</formula>
    </cfRule>
    <cfRule type="expression" dxfId="168" priority="234">
      <formula>IF(AND(AU265&lt;0, RIGHT(TEXT(AU265,"0.#"),1)="."),TRUE,FALSE)</formula>
    </cfRule>
  </conditionalFormatting>
  <conditionalFormatting sqref="AK262">
    <cfRule type="expression" dxfId="167" priority="195">
      <formula>IF(RIGHT(TEXT(AK262,"0.#"),1)=".",FALSE,TRUE)</formula>
    </cfRule>
    <cfRule type="expression" dxfId="166" priority="196">
      <formula>IF(RIGHT(TEXT(AK262,"0.#"),1)=".",TRUE,FALSE)</formula>
    </cfRule>
  </conditionalFormatting>
  <conditionalFormatting sqref="AU262:AX262">
    <cfRule type="expression" dxfId="165" priority="185">
      <formula>IF(AND(AU262&gt;=0, RIGHT(TEXT(AU262,"0.#"),1)&lt;&gt;"."),TRUE,FALSE)</formula>
    </cfRule>
    <cfRule type="expression" dxfId="164" priority="186">
      <formula>IF(AND(AU262&gt;=0, RIGHT(TEXT(AU262,"0.#"),1)="."),TRUE,FALSE)</formula>
    </cfRule>
    <cfRule type="expression" dxfId="163" priority="187">
      <formula>IF(AND(AU262&lt;0, RIGHT(TEXT(AU262,"0.#"),1)&lt;&gt;"."),TRUE,FALSE)</formula>
    </cfRule>
    <cfRule type="expression" dxfId="162" priority="188">
      <formula>IF(AND(AU262&lt;0, RIGHT(TEXT(AU262,"0.#"),1)="."),TRUE,FALSE)</formula>
    </cfRule>
  </conditionalFormatting>
  <conditionalFormatting sqref="AK381:AK386">
    <cfRule type="expression" dxfId="161" priority="183">
      <formula>IF(RIGHT(TEXT(AK381,"0.#"),1)=".",FALSE,TRUE)</formula>
    </cfRule>
    <cfRule type="expression" dxfId="160" priority="184">
      <formula>IF(RIGHT(TEXT(AK381,"0.#"),1)=".",TRUE,FALSE)</formula>
    </cfRule>
  </conditionalFormatting>
  <conditionalFormatting sqref="AU242:AX242">
    <cfRule type="expression" dxfId="159" priority="175">
      <formula>IF(AND(AU242&gt;=0, RIGHT(TEXT(AU242,"0.#"),1)&lt;&gt;"."),TRUE,FALSE)</formula>
    </cfRule>
    <cfRule type="expression" dxfId="158" priority="176">
      <formula>IF(AND(AU242&gt;=0, RIGHT(TEXT(AU242,"0.#"),1)="."),TRUE,FALSE)</formula>
    </cfRule>
    <cfRule type="expression" dxfId="157" priority="177">
      <formula>IF(AND(AU242&lt;0, RIGHT(TEXT(AU242,"0.#"),1)&lt;&gt;"."),TRUE,FALSE)</formula>
    </cfRule>
    <cfRule type="expression" dxfId="156" priority="178">
      <formula>IF(AND(AU242&lt;0, RIGHT(TEXT(AU242,"0.#"),1)="."),TRUE,FALSE)</formula>
    </cfRule>
  </conditionalFormatting>
  <conditionalFormatting sqref="AK372">
    <cfRule type="expression" dxfId="155" priority="169">
      <formula>IF(RIGHT(TEXT(AK372,"0.#"),1)=".",FALSE,TRUE)</formula>
    </cfRule>
    <cfRule type="expression" dxfId="154" priority="170">
      <formula>IF(RIGHT(TEXT(AK372,"0.#"),1)=".",TRUE,FALSE)</formula>
    </cfRule>
  </conditionalFormatting>
  <conditionalFormatting sqref="AK374">
    <cfRule type="expression" dxfId="153" priority="167">
      <formula>IF(RIGHT(TEXT(AK374,"0.#"),1)=".",FALSE,TRUE)</formula>
    </cfRule>
    <cfRule type="expression" dxfId="152" priority="168">
      <formula>IF(RIGHT(TEXT(AK374,"0.#"),1)=".",TRUE,FALSE)</formula>
    </cfRule>
  </conditionalFormatting>
  <conditionalFormatting sqref="AK375">
    <cfRule type="expression" dxfId="151" priority="165">
      <formula>IF(RIGHT(TEXT(AK375,"0.#"),1)=".",FALSE,TRUE)</formula>
    </cfRule>
    <cfRule type="expression" dxfId="150" priority="166">
      <formula>IF(RIGHT(TEXT(AK375,"0.#"),1)=".",TRUE,FALSE)</formula>
    </cfRule>
  </conditionalFormatting>
  <conditionalFormatting sqref="AK376">
    <cfRule type="expression" dxfId="149" priority="163">
      <formula>IF(RIGHT(TEXT(AK376,"0.#"),1)=".",FALSE,TRUE)</formula>
    </cfRule>
    <cfRule type="expression" dxfId="148" priority="164">
      <formula>IF(RIGHT(TEXT(AK376,"0.#"),1)=".",TRUE,FALSE)</formula>
    </cfRule>
  </conditionalFormatting>
  <conditionalFormatting sqref="AK379">
    <cfRule type="expression" dxfId="147" priority="161">
      <formula>IF(RIGHT(TEXT(AK379,"0.#"),1)=".",FALSE,TRUE)</formula>
    </cfRule>
    <cfRule type="expression" dxfId="146" priority="162">
      <formula>IF(RIGHT(TEXT(AK379,"0.#"),1)=".",TRUE,FALSE)</formula>
    </cfRule>
  </conditionalFormatting>
  <conditionalFormatting sqref="AK380">
    <cfRule type="expression" dxfId="145" priority="159">
      <formula>IF(RIGHT(TEXT(AK380,"0.#"),1)=".",FALSE,TRUE)</formula>
    </cfRule>
    <cfRule type="expression" dxfId="144" priority="160">
      <formula>IF(RIGHT(TEXT(AK380,"0.#"),1)=".",TRUE,FALSE)</formula>
    </cfRule>
  </conditionalFormatting>
  <conditionalFormatting sqref="AU378:AX378">
    <cfRule type="expression" dxfId="143" priority="155">
      <formula>IF(AND(AU378&gt;=0, RIGHT(TEXT(AU378,"0.#"),1)&lt;&gt;"."),TRUE,FALSE)</formula>
    </cfRule>
    <cfRule type="expression" dxfId="142" priority="156">
      <formula>IF(AND(AU378&gt;=0, RIGHT(TEXT(AU378,"0.#"),1)="."),TRUE,FALSE)</formula>
    </cfRule>
    <cfRule type="expression" dxfId="141" priority="157">
      <formula>IF(AND(AU378&lt;0, RIGHT(TEXT(AU378,"0.#"),1)&lt;&gt;"."),TRUE,FALSE)</formula>
    </cfRule>
    <cfRule type="expression" dxfId="140" priority="158">
      <formula>IF(AND(AU378&lt;0, RIGHT(TEXT(AU378,"0.#"),1)="."),TRUE,FALSE)</formula>
    </cfRule>
  </conditionalFormatting>
  <conditionalFormatting sqref="AK237">
    <cfRule type="expression" dxfId="139" priority="147">
      <formula>IF(RIGHT(TEXT(AK237,"0.#"),1)=".",FALSE,TRUE)</formula>
    </cfRule>
    <cfRule type="expression" dxfId="138" priority="148">
      <formula>IF(RIGHT(TEXT(AK237,"0.#"),1)=".",TRUE,FALSE)</formula>
    </cfRule>
  </conditionalFormatting>
  <conditionalFormatting sqref="AU237:AX237">
    <cfRule type="expression" dxfId="137" priority="143">
      <formula>IF(AND(AU237&gt;=0, RIGHT(TEXT(AU237,"0.#"),1)&lt;&gt;"."),TRUE,FALSE)</formula>
    </cfRule>
    <cfRule type="expression" dxfId="136" priority="144">
      <formula>IF(AND(AU237&gt;=0, RIGHT(TEXT(AU237,"0.#"),1)="."),TRUE,FALSE)</formula>
    </cfRule>
    <cfRule type="expression" dxfId="135" priority="145">
      <formula>IF(AND(AU237&lt;0, RIGHT(TEXT(AU237,"0.#"),1)&lt;&gt;"."),TRUE,FALSE)</formula>
    </cfRule>
    <cfRule type="expression" dxfId="134" priority="146">
      <formula>IF(AND(AU237&lt;0, RIGHT(TEXT(AU237,"0.#"),1)="."),TRUE,FALSE)</formula>
    </cfRule>
  </conditionalFormatting>
  <conditionalFormatting sqref="AK238">
    <cfRule type="expression" dxfId="133" priority="141">
      <formula>IF(RIGHT(TEXT(AK238,"0.#"),1)=".",FALSE,TRUE)</formula>
    </cfRule>
    <cfRule type="expression" dxfId="132" priority="142">
      <formula>IF(RIGHT(TEXT(AK238,"0.#"),1)=".",TRUE,FALSE)</formula>
    </cfRule>
  </conditionalFormatting>
  <conditionalFormatting sqref="AU238:AX238">
    <cfRule type="expression" dxfId="131" priority="137">
      <formula>IF(AND(AU238&gt;=0, RIGHT(TEXT(AU238,"0.#"),1)&lt;&gt;"."),TRUE,FALSE)</formula>
    </cfRule>
    <cfRule type="expression" dxfId="130" priority="138">
      <formula>IF(AND(AU238&gt;=0, RIGHT(TEXT(AU238,"0.#"),1)="."),TRUE,FALSE)</formula>
    </cfRule>
    <cfRule type="expression" dxfId="129" priority="139">
      <formula>IF(AND(AU238&lt;0, RIGHT(TEXT(AU238,"0.#"),1)&lt;&gt;"."),TRUE,FALSE)</formula>
    </cfRule>
    <cfRule type="expression" dxfId="128" priority="140">
      <formula>IF(AND(AU238&lt;0, RIGHT(TEXT(AU238,"0.#"),1)="."),TRUE,FALSE)</formula>
    </cfRule>
  </conditionalFormatting>
  <conditionalFormatting sqref="AK240">
    <cfRule type="expression" dxfId="127" priority="135">
      <formula>IF(RIGHT(TEXT(AK240,"0.#"),1)=".",FALSE,TRUE)</formula>
    </cfRule>
    <cfRule type="expression" dxfId="126" priority="136">
      <formula>IF(RIGHT(TEXT(AK240,"0.#"),1)=".",TRUE,FALSE)</formula>
    </cfRule>
  </conditionalFormatting>
  <conditionalFormatting sqref="AU240:AX240">
    <cfRule type="expression" dxfId="125" priority="131">
      <formula>IF(AND(AU240&gt;=0, RIGHT(TEXT(AU240,"0.#"),1)&lt;&gt;"."),TRUE,FALSE)</formula>
    </cfRule>
    <cfRule type="expression" dxfId="124" priority="132">
      <formula>IF(AND(AU240&gt;=0, RIGHT(TEXT(AU240,"0.#"),1)="."),TRUE,FALSE)</formula>
    </cfRule>
    <cfRule type="expression" dxfId="123" priority="133">
      <formula>IF(AND(AU240&lt;0, RIGHT(TEXT(AU240,"0.#"),1)&lt;&gt;"."),TRUE,FALSE)</formula>
    </cfRule>
    <cfRule type="expression" dxfId="122" priority="134">
      <formula>IF(AND(AU240&lt;0, RIGHT(TEXT(AU240,"0.#"),1)="."),TRUE,FALSE)</formula>
    </cfRule>
  </conditionalFormatting>
  <conditionalFormatting sqref="AK241">
    <cfRule type="expression" dxfId="121" priority="129">
      <formula>IF(RIGHT(TEXT(AK241,"0.#"),1)=".",FALSE,TRUE)</formula>
    </cfRule>
    <cfRule type="expression" dxfId="120" priority="130">
      <formula>IF(RIGHT(TEXT(AK241,"0.#"),1)=".",TRUE,FALSE)</formula>
    </cfRule>
  </conditionalFormatting>
  <conditionalFormatting sqref="AU241:AX241">
    <cfRule type="expression" dxfId="119" priority="125">
      <formula>IF(AND(AU241&gt;=0, RIGHT(TEXT(AU241,"0.#"),1)&lt;&gt;"."),TRUE,FALSE)</formula>
    </cfRule>
    <cfRule type="expression" dxfId="118" priority="126">
      <formula>IF(AND(AU241&gt;=0, RIGHT(TEXT(AU241,"0.#"),1)="."),TRUE,FALSE)</formula>
    </cfRule>
    <cfRule type="expression" dxfId="117" priority="127">
      <formula>IF(AND(AU241&lt;0, RIGHT(TEXT(AU241,"0.#"),1)&lt;&gt;"."),TRUE,FALSE)</formula>
    </cfRule>
    <cfRule type="expression" dxfId="116" priority="128">
      <formula>IF(AND(AU241&lt;0, RIGHT(TEXT(AU241,"0.#"),1)="."),TRUE,FALSE)</formula>
    </cfRule>
  </conditionalFormatting>
  <conditionalFormatting sqref="AK242">
    <cfRule type="expression" dxfId="115" priority="123">
      <formula>IF(RIGHT(TEXT(AK242,"0.#"),1)=".",FALSE,TRUE)</formula>
    </cfRule>
    <cfRule type="expression" dxfId="114" priority="124">
      <formula>IF(RIGHT(TEXT(AK242,"0.#"),1)=".",TRUE,FALSE)</formula>
    </cfRule>
  </conditionalFormatting>
  <conditionalFormatting sqref="AK243">
    <cfRule type="expression" dxfId="113" priority="121">
      <formula>IF(RIGHT(TEXT(AK243,"0.#"),1)=".",FALSE,TRUE)</formula>
    </cfRule>
    <cfRule type="expression" dxfId="112" priority="122">
      <formula>IF(RIGHT(TEXT(AK243,"0.#"),1)=".",TRUE,FALSE)</formula>
    </cfRule>
  </conditionalFormatting>
  <conditionalFormatting sqref="AK244">
    <cfRule type="expression" dxfId="111" priority="119">
      <formula>IF(RIGHT(TEXT(AK244,"0.#"),1)=".",FALSE,TRUE)</formula>
    </cfRule>
    <cfRule type="expression" dxfId="110" priority="120">
      <formula>IF(RIGHT(TEXT(AK244,"0.#"),1)=".",TRUE,FALSE)</formula>
    </cfRule>
  </conditionalFormatting>
  <conditionalFormatting sqref="AK245">
    <cfRule type="expression" dxfId="109" priority="117">
      <formula>IF(RIGHT(TEXT(AK245,"0.#"),1)=".",FALSE,TRUE)</formula>
    </cfRule>
    <cfRule type="expression" dxfId="108" priority="118">
      <formula>IF(RIGHT(TEXT(AK245,"0.#"),1)=".",TRUE,FALSE)</formula>
    </cfRule>
  </conditionalFormatting>
  <conditionalFormatting sqref="AK246">
    <cfRule type="expression" dxfId="107" priority="115">
      <formula>IF(RIGHT(TEXT(AK246,"0.#"),1)=".",FALSE,TRUE)</formula>
    </cfRule>
    <cfRule type="expression" dxfId="106" priority="116">
      <formula>IF(RIGHT(TEXT(AK246,"0.#"),1)=".",TRUE,FALSE)</formula>
    </cfRule>
  </conditionalFormatting>
  <conditionalFormatting sqref="AK247">
    <cfRule type="expression" dxfId="105" priority="113">
      <formula>IF(RIGHT(TEXT(AK247,"0.#"),1)=".",FALSE,TRUE)</formula>
    </cfRule>
    <cfRule type="expression" dxfId="104" priority="114">
      <formula>IF(RIGHT(TEXT(AK247,"0.#"),1)=".",TRUE,FALSE)</formula>
    </cfRule>
  </conditionalFormatting>
  <conditionalFormatting sqref="AU248:AX248">
    <cfRule type="expression" dxfId="103" priority="109">
      <formula>IF(AND(AU248&gt;=0, RIGHT(TEXT(AU248,"0.#"),1)&lt;&gt;"."),TRUE,FALSE)</formula>
    </cfRule>
    <cfRule type="expression" dxfId="102" priority="110">
      <formula>IF(AND(AU248&gt;=0, RIGHT(TEXT(AU248,"0.#"),1)="."),TRUE,FALSE)</formula>
    </cfRule>
    <cfRule type="expression" dxfId="101" priority="111">
      <formula>IF(AND(AU248&lt;0, RIGHT(TEXT(AU248,"0.#"),1)&lt;&gt;"."),TRUE,FALSE)</formula>
    </cfRule>
    <cfRule type="expression" dxfId="100" priority="112">
      <formula>IF(AND(AU248&lt;0, RIGHT(TEXT(AU248,"0.#"),1)="."),TRUE,FALSE)</formula>
    </cfRule>
  </conditionalFormatting>
  <conditionalFormatting sqref="AK248">
    <cfRule type="expression" dxfId="99" priority="107">
      <formula>IF(RIGHT(TEXT(AK248,"0.#"),1)=".",FALSE,TRUE)</formula>
    </cfRule>
    <cfRule type="expression" dxfId="98" priority="108">
      <formula>IF(RIGHT(TEXT(AK248,"0.#"),1)=".",TRUE,FALSE)</formula>
    </cfRule>
  </conditionalFormatting>
  <conditionalFormatting sqref="AU249:AX249">
    <cfRule type="expression" dxfId="97" priority="103">
      <formula>IF(AND(AU249&gt;=0, RIGHT(TEXT(AU249,"0.#"),1)&lt;&gt;"."),TRUE,FALSE)</formula>
    </cfRule>
    <cfRule type="expression" dxfId="96" priority="104">
      <formula>IF(AND(AU249&gt;=0, RIGHT(TEXT(AU249,"0.#"),1)="."),TRUE,FALSE)</formula>
    </cfRule>
    <cfRule type="expression" dxfId="95" priority="105">
      <formula>IF(AND(AU249&lt;0, RIGHT(TEXT(AU249,"0.#"),1)&lt;&gt;"."),TRUE,FALSE)</formula>
    </cfRule>
    <cfRule type="expression" dxfId="94" priority="106">
      <formula>IF(AND(AU249&lt;0, RIGHT(TEXT(AU249,"0.#"),1)="."),TRUE,FALSE)</formula>
    </cfRule>
  </conditionalFormatting>
  <conditionalFormatting sqref="AK249">
    <cfRule type="expression" dxfId="93" priority="101">
      <formula>IF(RIGHT(TEXT(AK249,"0.#"),1)=".",FALSE,TRUE)</formula>
    </cfRule>
    <cfRule type="expression" dxfId="92" priority="102">
      <formula>IF(RIGHT(TEXT(AK249,"0.#"),1)=".",TRUE,FALSE)</formula>
    </cfRule>
  </conditionalFormatting>
  <conditionalFormatting sqref="AU250:AX250">
    <cfRule type="expression" dxfId="91" priority="97">
      <formula>IF(AND(AU250&gt;=0, RIGHT(TEXT(AU250,"0.#"),1)&lt;&gt;"."),TRUE,FALSE)</formula>
    </cfRule>
    <cfRule type="expression" dxfId="90" priority="98">
      <formula>IF(AND(AU250&gt;=0, RIGHT(TEXT(AU250,"0.#"),1)="."),TRUE,FALSE)</formula>
    </cfRule>
    <cfRule type="expression" dxfId="89" priority="99">
      <formula>IF(AND(AU250&lt;0, RIGHT(TEXT(AU250,"0.#"),1)&lt;&gt;"."),TRUE,FALSE)</formula>
    </cfRule>
    <cfRule type="expression" dxfId="88" priority="100">
      <formula>IF(AND(AU250&lt;0, RIGHT(TEXT(AU250,"0.#"),1)="."),TRUE,FALSE)</formula>
    </cfRule>
  </conditionalFormatting>
  <conditionalFormatting sqref="AK250">
    <cfRule type="expression" dxfId="87" priority="95">
      <formula>IF(RIGHT(TEXT(AK250,"0.#"),1)=".",FALSE,TRUE)</formula>
    </cfRule>
    <cfRule type="expression" dxfId="86" priority="96">
      <formula>IF(RIGHT(TEXT(AK250,"0.#"),1)=".",TRUE,FALSE)</formula>
    </cfRule>
  </conditionalFormatting>
  <conditionalFormatting sqref="AK251">
    <cfRule type="expression" dxfId="85" priority="93">
      <formula>IF(RIGHT(TEXT(AK251,"0.#"),1)=".",FALSE,TRUE)</formula>
    </cfRule>
    <cfRule type="expression" dxfId="84" priority="94">
      <formula>IF(RIGHT(TEXT(AK251,"0.#"),1)=".",TRUE,FALSE)</formula>
    </cfRule>
  </conditionalFormatting>
  <conditionalFormatting sqref="AK252">
    <cfRule type="expression" dxfId="83" priority="91">
      <formula>IF(RIGHT(TEXT(AK252,"0.#"),1)=".",FALSE,TRUE)</formula>
    </cfRule>
    <cfRule type="expression" dxfId="82" priority="92">
      <formula>IF(RIGHT(TEXT(AK252,"0.#"),1)=".",TRUE,FALSE)</formula>
    </cfRule>
  </conditionalFormatting>
  <conditionalFormatting sqref="AK253">
    <cfRule type="expression" dxfId="81" priority="89">
      <formula>IF(RIGHT(TEXT(AK253,"0.#"),1)=".",FALSE,TRUE)</formula>
    </cfRule>
    <cfRule type="expression" dxfId="80" priority="90">
      <formula>IF(RIGHT(TEXT(AK253,"0.#"),1)=".",TRUE,FALSE)</formula>
    </cfRule>
  </conditionalFormatting>
  <conditionalFormatting sqref="AU254:AX254">
    <cfRule type="expression" dxfId="79" priority="85">
      <formula>IF(AND(AU254&gt;=0, RIGHT(TEXT(AU254,"0.#"),1)&lt;&gt;"."),TRUE,FALSE)</formula>
    </cfRule>
    <cfRule type="expression" dxfId="78" priority="86">
      <formula>IF(AND(AU254&gt;=0, RIGHT(TEXT(AU254,"0.#"),1)="."),TRUE,FALSE)</formula>
    </cfRule>
    <cfRule type="expression" dxfId="77" priority="87">
      <formula>IF(AND(AU254&lt;0, RIGHT(TEXT(AU254,"0.#"),1)&lt;&gt;"."),TRUE,FALSE)</formula>
    </cfRule>
    <cfRule type="expression" dxfId="76" priority="88">
      <formula>IF(AND(AU254&lt;0, RIGHT(TEXT(AU254,"0.#"),1)="."),TRUE,FALSE)</formula>
    </cfRule>
  </conditionalFormatting>
  <conditionalFormatting sqref="AK254">
    <cfRule type="expression" dxfId="75" priority="83">
      <formula>IF(RIGHT(TEXT(AK254,"0.#"),1)=".",FALSE,TRUE)</formula>
    </cfRule>
    <cfRule type="expression" dxfId="74" priority="84">
      <formula>IF(RIGHT(TEXT(AK254,"0.#"),1)=".",TRUE,FALSE)</formula>
    </cfRule>
  </conditionalFormatting>
  <conditionalFormatting sqref="AU255:AX255">
    <cfRule type="expression" dxfId="73" priority="79">
      <formula>IF(AND(AU255&gt;=0, RIGHT(TEXT(AU255,"0.#"),1)&lt;&gt;"."),TRUE,FALSE)</formula>
    </cfRule>
    <cfRule type="expression" dxfId="72" priority="80">
      <formula>IF(AND(AU255&gt;=0, RIGHT(TEXT(AU255,"0.#"),1)="."),TRUE,FALSE)</formula>
    </cfRule>
    <cfRule type="expression" dxfId="71" priority="81">
      <formula>IF(AND(AU255&lt;0, RIGHT(TEXT(AU255,"0.#"),1)&lt;&gt;"."),TRUE,FALSE)</formula>
    </cfRule>
    <cfRule type="expression" dxfId="70" priority="82">
      <formula>IF(AND(AU255&lt;0, RIGHT(TEXT(AU255,"0.#"),1)="."),TRUE,FALSE)</formula>
    </cfRule>
  </conditionalFormatting>
  <conditionalFormatting sqref="AK255">
    <cfRule type="expression" dxfId="69" priority="77">
      <formula>IF(RIGHT(TEXT(AK255,"0.#"),1)=".",FALSE,TRUE)</formula>
    </cfRule>
    <cfRule type="expression" dxfId="68" priority="78">
      <formula>IF(RIGHT(TEXT(AK255,"0.#"),1)=".",TRUE,FALSE)</formula>
    </cfRule>
  </conditionalFormatting>
  <conditionalFormatting sqref="AU256:AX256">
    <cfRule type="expression" dxfId="67" priority="73">
      <formula>IF(AND(AU256&gt;=0, RIGHT(TEXT(AU256,"0.#"),1)&lt;&gt;"."),TRUE,FALSE)</formula>
    </cfRule>
    <cfRule type="expression" dxfId="66" priority="74">
      <formula>IF(AND(AU256&gt;=0, RIGHT(TEXT(AU256,"0.#"),1)="."),TRUE,FALSE)</formula>
    </cfRule>
    <cfRule type="expression" dxfId="65" priority="75">
      <formula>IF(AND(AU256&lt;0, RIGHT(TEXT(AU256,"0.#"),1)&lt;&gt;"."),TRUE,FALSE)</formula>
    </cfRule>
    <cfRule type="expression" dxfId="64" priority="76">
      <formula>IF(AND(AU256&lt;0, RIGHT(TEXT(AU256,"0.#"),1)="."),TRUE,FALSE)</formula>
    </cfRule>
  </conditionalFormatting>
  <conditionalFormatting sqref="AK256">
    <cfRule type="expression" dxfId="63" priority="71">
      <formula>IF(RIGHT(TEXT(AK256,"0.#"),1)=".",FALSE,TRUE)</formula>
    </cfRule>
    <cfRule type="expression" dxfId="62" priority="72">
      <formula>IF(RIGHT(TEXT(AK256,"0.#"),1)=".",TRUE,FALSE)</formula>
    </cfRule>
  </conditionalFormatting>
  <conditionalFormatting sqref="AK257">
    <cfRule type="expression" dxfId="61" priority="69">
      <formula>IF(RIGHT(TEXT(AK257,"0.#"),1)=".",FALSE,TRUE)</formula>
    </cfRule>
    <cfRule type="expression" dxfId="60" priority="70">
      <formula>IF(RIGHT(TEXT(AK257,"0.#"),1)=".",TRUE,FALSE)</formula>
    </cfRule>
  </conditionalFormatting>
  <conditionalFormatting sqref="AU257:AX257">
    <cfRule type="expression" dxfId="59" priority="65">
      <formula>IF(AND(AU257&gt;=0, RIGHT(TEXT(AU257,"0.#"),1)&lt;&gt;"."),TRUE,FALSE)</formula>
    </cfRule>
    <cfRule type="expression" dxfId="58" priority="66">
      <formula>IF(AND(AU257&gt;=0, RIGHT(TEXT(AU257,"0.#"),1)="."),TRUE,FALSE)</formula>
    </cfRule>
    <cfRule type="expression" dxfId="57" priority="67">
      <formula>IF(AND(AU257&lt;0, RIGHT(TEXT(AU257,"0.#"),1)&lt;&gt;"."),TRUE,FALSE)</formula>
    </cfRule>
    <cfRule type="expression" dxfId="56" priority="68">
      <formula>IF(AND(AU257&lt;0, RIGHT(TEXT(AU257,"0.#"),1)="."),TRUE,FALSE)</formula>
    </cfRule>
  </conditionalFormatting>
  <conditionalFormatting sqref="AU258:AX258">
    <cfRule type="expression" dxfId="55" priority="61">
      <formula>IF(AND(AU258&gt;=0, RIGHT(TEXT(AU258,"0.#"),1)&lt;&gt;"."),TRUE,FALSE)</formula>
    </cfRule>
    <cfRule type="expression" dxfId="54" priority="62">
      <formula>IF(AND(AU258&gt;=0, RIGHT(TEXT(AU258,"0.#"),1)="."),TRUE,FALSE)</formula>
    </cfRule>
    <cfRule type="expression" dxfId="53" priority="63">
      <formula>IF(AND(AU258&lt;0, RIGHT(TEXT(AU258,"0.#"),1)&lt;&gt;"."),TRUE,FALSE)</formula>
    </cfRule>
    <cfRule type="expression" dxfId="52" priority="64">
      <formula>IF(AND(AU258&lt;0, RIGHT(TEXT(AU258,"0.#"),1)="."),TRUE,FALSE)</formula>
    </cfRule>
  </conditionalFormatting>
  <conditionalFormatting sqref="AK258">
    <cfRule type="expression" dxfId="51" priority="59">
      <formula>IF(RIGHT(TEXT(AK258,"0.#"),1)=".",FALSE,TRUE)</formula>
    </cfRule>
    <cfRule type="expression" dxfId="50" priority="60">
      <formula>IF(RIGHT(TEXT(AK258,"0.#"),1)=".",TRUE,FALSE)</formula>
    </cfRule>
  </conditionalFormatting>
  <conditionalFormatting sqref="AU259:AX259">
    <cfRule type="expression" dxfId="49" priority="55">
      <formula>IF(AND(AU259&gt;=0, RIGHT(TEXT(AU259,"0.#"),1)&lt;&gt;"."),TRUE,FALSE)</formula>
    </cfRule>
    <cfRule type="expression" dxfId="48" priority="56">
      <formula>IF(AND(AU259&gt;=0, RIGHT(TEXT(AU259,"0.#"),1)="."),TRUE,FALSE)</formula>
    </cfRule>
    <cfRule type="expression" dxfId="47" priority="57">
      <formula>IF(AND(AU259&lt;0, RIGHT(TEXT(AU259,"0.#"),1)&lt;&gt;"."),TRUE,FALSE)</formula>
    </cfRule>
    <cfRule type="expression" dxfId="46" priority="58">
      <formula>IF(AND(AU259&lt;0, RIGHT(TEXT(AU259,"0.#"),1)="."),TRUE,FALSE)</formula>
    </cfRule>
  </conditionalFormatting>
  <conditionalFormatting sqref="AK259">
    <cfRule type="expression" dxfId="45" priority="53">
      <formula>IF(RIGHT(TEXT(AK259,"0.#"),1)=".",FALSE,TRUE)</formula>
    </cfRule>
    <cfRule type="expression" dxfId="44" priority="54">
      <formula>IF(RIGHT(TEXT(AK259,"0.#"),1)=".",TRUE,FALSE)</formula>
    </cfRule>
  </conditionalFormatting>
  <conditionalFormatting sqref="AK260">
    <cfRule type="expression" dxfId="43" priority="51">
      <formula>IF(RIGHT(TEXT(AK260,"0.#"),1)=".",FALSE,TRUE)</formula>
    </cfRule>
    <cfRule type="expression" dxfId="42" priority="52">
      <formula>IF(RIGHT(TEXT(AK260,"0.#"),1)=".",TRUE,FALSE)</formula>
    </cfRule>
  </conditionalFormatting>
  <conditionalFormatting sqref="AU260:AX260">
    <cfRule type="expression" dxfId="41" priority="47">
      <formula>IF(AND(AU260&gt;=0, RIGHT(TEXT(AU260,"0.#"),1)&lt;&gt;"."),TRUE,FALSE)</formula>
    </cfRule>
    <cfRule type="expression" dxfId="40" priority="48">
      <formula>IF(AND(AU260&gt;=0, RIGHT(TEXT(AU260,"0.#"),1)="."),TRUE,FALSE)</formula>
    </cfRule>
    <cfRule type="expression" dxfId="39" priority="49">
      <formula>IF(AND(AU260&lt;0, RIGHT(TEXT(AU260,"0.#"),1)&lt;&gt;"."),TRUE,FALSE)</formula>
    </cfRule>
    <cfRule type="expression" dxfId="38" priority="50">
      <formula>IF(AND(AU260&lt;0, RIGHT(TEXT(AU260,"0.#"),1)="."),TRUE,FALSE)</formula>
    </cfRule>
  </conditionalFormatting>
  <conditionalFormatting sqref="AK261">
    <cfRule type="expression" dxfId="37" priority="45">
      <formula>IF(RIGHT(TEXT(AK261,"0.#"),1)=".",FALSE,TRUE)</formula>
    </cfRule>
    <cfRule type="expression" dxfId="36" priority="46">
      <formula>IF(RIGHT(TEXT(AK261,"0.#"),1)=".",TRUE,FALSE)</formula>
    </cfRule>
  </conditionalFormatting>
  <conditionalFormatting sqref="AU261:AX261">
    <cfRule type="expression" dxfId="35" priority="41">
      <formula>IF(AND(AU261&gt;=0, RIGHT(TEXT(AU261,"0.#"),1)&lt;&gt;"."),TRUE,FALSE)</formula>
    </cfRule>
    <cfRule type="expression" dxfId="34" priority="42">
      <formula>IF(AND(AU261&gt;=0, RIGHT(TEXT(AU261,"0.#"),1)="."),TRUE,FALSE)</formula>
    </cfRule>
    <cfRule type="expression" dxfId="33" priority="43">
      <formula>IF(AND(AU261&lt;0, RIGHT(TEXT(AU261,"0.#"),1)&lt;&gt;"."),TRUE,FALSE)</formula>
    </cfRule>
    <cfRule type="expression" dxfId="32" priority="44">
      <formula>IF(AND(AU261&lt;0, RIGHT(TEXT(AU261,"0.#"),1)="."),TRUE,FALSE)</formula>
    </cfRule>
  </conditionalFormatting>
  <conditionalFormatting sqref="AU373:AX373">
    <cfRule type="expression" dxfId="31" priority="33">
      <formula>IF(AND(AU373&gt;=0, RIGHT(TEXT(AU373,"0.#"),1)&lt;&gt;"."),TRUE,FALSE)</formula>
    </cfRule>
    <cfRule type="expression" dxfId="30" priority="34">
      <formula>IF(AND(AU373&gt;=0, RIGHT(TEXT(AU373,"0.#"),1)="."),TRUE,FALSE)</formula>
    </cfRule>
    <cfRule type="expression" dxfId="29" priority="35">
      <formula>IF(AND(AU373&lt;0, RIGHT(TEXT(AU373,"0.#"),1)&lt;&gt;"."),TRUE,FALSE)</formula>
    </cfRule>
    <cfRule type="expression" dxfId="28" priority="36">
      <formula>IF(AND(AU373&lt;0, RIGHT(TEXT(AU373,"0.#"),1)="."),TRUE,FALSE)</formula>
    </cfRule>
  </conditionalFormatting>
  <conditionalFormatting sqref="AK337">
    <cfRule type="expression" dxfId="27" priority="29">
      <formula>IF(RIGHT(TEXT(AK337,"0.#"),1)=".",FALSE,TRUE)</formula>
    </cfRule>
    <cfRule type="expression" dxfId="26" priority="30">
      <formula>IF(RIGHT(TEXT(AK337,"0.#"),1)=".",TRUE,FALSE)</formula>
    </cfRule>
  </conditionalFormatting>
  <conditionalFormatting sqref="AU337:AX337">
    <cfRule type="expression" dxfId="25" priority="25">
      <formula>IF(AND(AU337&gt;=0, RIGHT(TEXT(AU337,"0.#"),1)&lt;&gt;"."),TRUE,FALSE)</formula>
    </cfRule>
    <cfRule type="expression" dxfId="24" priority="26">
      <formula>IF(AND(AU337&gt;=0, RIGHT(TEXT(AU337,"0.#"),1)="."),TRUE,FALSE)</formula>
    </cfRule>
    <cfRule type="expression" dxfId="23" priority="27">
      <formula>IF(AND(AU337&lt;0, RIGHT(TEXT(AU337,"0.#"),1)&lt;&gt;"."),TRUE,FALSE)</formula>
    </cfRule>
    <cfRule type="expression" dxfId="22" priority="28">
      <formula>IF(AND(AU337&lt;0, RIGHT(TEXT(AU337,"0.#"),1)="."),TRUE,FALSE)</formula>
    </cfRule>
  </conditionalFormatting>
  <conditionalFormatting sqref="AK338">
    <cfRule type="expression" dxfId="21" priority="23">
      <formula>IF(RIGHT(TEXT(AK338,"0.#"),1)=".",FALSE,TRUE)</formula>
    </cfRule>
    <cfRule type="expression" dxfId="20" priority="24">
      <formula>IF(RIGHT(TEXT(AK338,"0.#"),1)=".",TRUE,FALSE)</formula>
    </cfRule>
  </conditionalFormatting>
  <conditionalFormatting sqref="AU338:AX338">
    <cfRule type="expression" dxfId="19" priority="19">
      <formula>IF(AND(AU338&gt;=0, RIGHT(TEXT(AU338,"0.#"),1)&lt;&gt;"."),TRUE,FALSE)</formula>
    </cfRule>
    <cfRule type="expression" dxfId="18" priority="20">
      <formula>IF(AND(AU338&gt;=0, RIGHT(TEXT(AU338,"0.#"),1)="."),TRUE,FALSE)</formula>
    </cfRule>
    <cfRule type="expression" dxfId="17" priority="21">
      <formula>IF(AND(AU338&lt;0, RIGHT(TEXT(AU338,"0.#"),1)&lt;&gt;"."),TRUE,FALSE)</formula>
    </cfRule>
    <cfRule type="expression" dxfId="16" priority="22">
      <formula>IF(AND(AU338&lt;0, RIGHT(TEXT(AU338,"0.#"),1)="."),TRUE,FALSE)</formula>
    </cfRule>
  </conditionalFormatting>
  <conditionalFormatting sqref="Y181">
    <cfRule type="expression" dxfId="15" priority="15">
      <formula>IF(RIGHT(TEXT(Y181,"0.#"),1)=".",FALSE,TRUE)</formula>
    </cfRule>
    <cfRule type="expression" dxfId="14" priority="16">
      <formula>IF(RIGHT(TEXT(Y181,"0.#"),1)=".",TRUE,FALSE)</formula>
    </cfRule>
  </conditionalFormatting>
  <conditionalFormatting sqref="Y182">
    <cfRule type="expression" dxfId="13" priority="13">
      <formula>IF(RIGHT(TEXT(Y182,"0.#"),1)=".",FALSE,TRUE)</formula>
    </cfRule>
    <cfRule type="expression" dxfId="12" priority="14">
      <formula>IF(RIGHT(TEXT(Y182,"0.#"),1)=".",TRUE,FALSE)</formula>
    </cfRule>
  </conditionalFormatting>
  <conditionalFormatting sqref="Y184">
    <cfRule type="expression" dxfId="11" priority="11">
      <formula>IF(RIGHT(TEXT(Y184,"0.#"),1)=".",FALSE,TRUE)</formula>
    </cfRule>
    <cfRule type="expression" dxfId="10" priority="12">
      <formula>IF(RIGHT(TEXT(Y184,"0.#"),1)=".",TRUE,FALSE)</formula>
    </cfRule>
  </conditionalFormatting>
  <conditionalFormatting sqref="Y185">
    <cfRule type="expression" dxfId="9" priority="9">
      <formula>IF(RIGHT(TEXT(Y185,"0.#"),1)=".",FALSE,TRUE)</formula>
    </cfRule>
    <cfRule type="expression" dxfId="8" priority="10">
      <formula>IF(RIGHT(TEXT(Y185,"0.#"),1)=".",TRUE,FALSE)</formula>
    </cfRule>
  </conditionalFormatting>
  <conditionalFormatting sqref="Y186">
    <cfRule type="expression" dxfId="7" priority="7">
      <formula>IF(RIGHT(TEXT(Y186,"0.#"),1)=".",FALSE,TRUE)</formula>
    </cfRule>
    <cfRule type="expression" dxfId="6" priority="8">
      <formula>IF(RIGHT(TEXT(Y186,"0.#"),1)=".",TRUE,FALSE)</formula>
    </cfRule>
  </conditionalFormatting>
  <conditionalFormatting sqref="Y187">
    <cfRule type="expression" dxfId="5" priority="5">
      <formula>IF(RIGHT(TEXT(Y187,"0.#"),1)=".",FALSE,TRUE)</formula>
    </cfRule>
    <cfRule type="expression" dxfId="4" priority="6">
      <formula>IF(RIGHT(TEXT(Y187,"0.#"),1)=".",TRUE,FALSE)</formula>
    </cfRule>
  </conditionalFormatting>
  <conditionalFormatting sqref="Y188">
    <cfRule type="expression" dxfId="3" priority="3">
      <formula>IF(RIGHT(TEXT(Y188,"0.#"),1)=".",FALSE,TRUE)</formula>
    </cfRule>
    <cfRule type="expression" dxfId="2" priority="4">
      <formula>IF(RIGHT(TEXT(Y188,"0.#"),1)=".",TRUE,FALSE)</formula>
    </cfRule>
  </conditionalFormatting>
  <conditionalFormatting sqref="AJ24:AX24">
    <cfRule type="expression" dxfId="1" priority="1">
      <formula>IF(RIGHT(TEXT(AJ24,"0.#"),1)=".",FALSE,TRUE)</formula>
    </cfRule>
    <cfRule type="expression" dxfId="0" priority="2">
      <formula>IF(RIGHT(TEXT(AJ24,"0.#"),1)=".",TRUE,FALSE)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1023622047244095" right="0.23622047244094491" top="0.51181102362204722" bottom="0.19685039370078741" header="0.31496062992125984" footer="0.31496062992125984"/>
  <pageSetup paperSize="9" scale="59" fitToHeight="6" orientation="portrait" r:id="rId1"/>
  <headerFooter differentFirst="1" alignWithMargins="0"/>
  <rowBreaks count="5" manualBreakCount="5">
    <brk id="104" max="16383" man="1"/>
    <brk id="138" max="16383" man="1"/>
    <brk id="177" max="16383" man="1"/>
    <brk id="231" max="16383" man="1"/>
    <brk id="30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30" sqref="B3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368</v>
      </c>
      <c r="W2" s="44" t="s">
        <v>354</v>
      </c>
      <c r="Y2" s="44" t="s">
        <v>94</v>
      </c>
      <c r="Z2" s="42"/>
      <c r="AA2" s="44" t="s">
        <v>95</v>
      </c>
      <c r="AB2" s="43"/>
      <c r="AC2" s="45" t="s">
        <v>304</v>
      </c>
      <c r="AD2" s="40"/>
      <c r="AE2" s="48" t="s">
        <v>348</v>
      </c>
      <c r="AF2" s="42"/>
    </row>
    <row r="3" spans="1:32" ht="13.5" customHeight="1" x14ac:dyDescent="0.15">
      <c r="A3" s="16" t="s">
        <v>235</v>
      </c>
      <c r="B3" s="17" t="s">
        <v>386</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386</v>
      </c>
      <c r="C5" s="15" t="str">
        <f t="shared" si="0"/>
        <v>海洋政策</v>
      </c>
      <c r="D5" s="15" t="str">
        <f>IF(C5="",D4,IF(D4&lt;&gt;"",CONCATENATE(D4,"、",C5),C5))</f>
        <v>宇宙開発利用、海洋政策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386</v>
      </c>
      <c r="C10" s="15" t="str">
        <f t="shared" si="0"/>
        <v>国土強靭化</v>
      </c>
      <c r="D10" s="15" t="str">
        <f t="shared" si="7"/>
        <v>宇宙開発利用、海洋政策、国土強靭化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宇宙開発利用、海洋政策、国土強靭化</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386</v>
      </c>
      <c r="C17" s="15" t="str">
        <f t="shared" si="0"/>
        <v>地球温暖化対策</v>
      </c>
      <c r="D17" s="15" t="str">
        <f t="shared" si="7"/>
        <v>宇宙開発利用、海洋政策、国土強靭化、地球温暖化対策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宇宙開発利用、海洋政策、国土強靭化、地球温暖化対策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386</v>
      </c>
      <c r="C19" s="15" t="str">
        <f t="shared" si="0"/>
        <v>ＩＴ戦略</v>
      </c>
      <c r="D19" s="15" t="str">
        <f t="shared" si="7"/>
        <v>宇宙開発利用、海洋政策、国土強靭化、地球温暖化対策、ＩＴ戦略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宇宙開発利用、海洋政策、国土強靭化、地球温暖化対策、ＩＴ戦略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宇宙開発利用、海洋政策、国土強靭化、地球温暖化対策、ＩＴ戦略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宇宙開発利用、海洋政策、国土強靭化、地球温暖化対策、ＩＴ戦略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宇宙開発利用、海洋政策、国土強靭化、地球温暖化対策、ＩＴ戦略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宇宙開発利用、海洋政策、国土強靭化、地球温暖化対策、ＩＴ戦略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宇宙開発利用、海洋政策、国土強靭化、地球温暖化対策、ＩＴ戦略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6"/>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2015-08-17T07:33:29Z</cp:lastPrinted>
  <dcterms:created xsi:type="dcterms:W3CDTF">2012-03-13T00:50:25Z</dcterms:created>
  <dcterms:modified xsi:type="dcterms:W3CDTF">2015-09-08T17:27:49Z</dcterms:modified>
</cp:coreProperties>
</file>