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一覧表" sheetId="19" r:id="rId1"/>
  </sheets>
  <definedNames>
    <definedName name="_xlnm._FilterDatabase" localSheetId="0" hidden="1">一覧表!$A$8:$Y$590</definedName>
    <definedName name="_xlnm.Print_Area" localSheetId="0">一覧表!$A$1:$Y$575</definedName>
    <definedName name="_xlnm.Print_Titles" localSheetId="0">一覧表!$4:$7</definedName>
  </definedNames>
  <calcPr calcId="152511"/>
</workbook>
</file>

<file path=xl/calcChain.xml><?xml version="1.0" encoding="utf-8"?>
<calcChain xmlns="http://schemas.openxmlformats.org/spreadsheetml/2006/main">
  <c r="M569" i="19" l="1"/>
  <c r="M568" i="19"/>
  <c r="M567" i="19"/>
  <c r="M566" i="19"/>
  <c r="M565" i="19"/>
  <c r="M564" i="19"/>
  <c r="M558" i="19"/>
  <c r="L179" i="19" l="1"/>
  <c r="L560" i="19" l="1"/>
  <c r="L559" i="19"/>
  <c r="L562" i="19" l="1"/>
  <c r="M470" i="19" l="1"/>
  <c r="M440" i="19"/>
  <c r="M463" i="19" l="1"/>
  <c r="M460" i="19"/>
  <c r="M268" i="19" l="1"/>
  <c r="M41" i="19"/>
  <c r="M417" i="19" l="1"/>
  <c r="F417" i="19"/>
  <c r="M340" i="19"/>
  <c r="F340" i="19"/>
  <c r="M221" i="19"/>
  <c r="M49" i="19"/>
  <c r="M506" i="19" l="1"/>
  <c r="M111" i="19" l="1"/>
  <c r="M96" i="19"/>
  <c r="M257" i="19" l="1"/>
  <c r="M290" i="19" l="1"/>
  <c r="M289" i="19"/>
  <c r="M274" i="19"/>
  <c r="M247" i="19" l="1"/>
  <c r="M238" i="19"/>
  <c r="M9" i="19" l="1"/>
  <c r="M150" i="19"/>
  <c r="M557" i="19" l="1"/>
  <c r="M556" i="19"/>
  <c r="M555" i="19"/>
  <c r="M554" i="19"/>
  <c r="M553" i="19"/>
  <c r="M552" i="19"/>
  <c r="M551" i="19"/>
  <c r="M550" i="19"/>
  <c r="M549" i="19"/>
  <c r="M548" i="19"/>
  <c r="M547" i="19"/>
  <c r="M546" i="19"/>
  <c r="M545" i="19"/>
  <c r="M544" i="19"/>
  <c r="M543" i="19"/>
  <c r="M542" i="19"/>
  <c r="M540" i="19"/>
  <c r="M539" i="19"/>
  <c r="M537" i="19"/>
  <c r="M536" i="19"/>
  <c r="M535" i="19"/>
  <c r="M534" i="19"/>
  <c r="M533" i="19"/>
  <c r="M531" i="19"/>
  <c r="M530" i="19"/>
  <c r="M528" i="19"/>
  <c r="M527" i="19"/>
  <c r="M526" i="19"/>
  <c r="M525" i="19"/>
  <c r="M524" i="19"/>
  <c r="M523" i="19"/>
  <c r="M522" i="19"/>
  <c r="M521" i="19"/>
  <c r="M520" i="19"/>
  <c r="M519" i="19"/>
  <c r="M518" i="19"/>
  <c r="M517" i="19"/>
  <c r="M516" i="19"/>
  <c r="M515" i="19"/>
  <c r="M514" i="19"/>
  <c r="M513" i="19"/>
  <c r="M512" i="19"/>
  <c r="M511" i="19"/>
  <c r="M510" i="19"/>
  <c r="M509" i="19"/>
  <c r="M508" i="19"/>
  <c r="M507" i="19"/>
  <c r="M505" i="19"/>
  <c r="M504" i="19"/>
  <c r="M503" i="19"/>
  <c r="M502" i="19"/>
  <c r="M501" i="19"/>
  <c r="M500" i="19"/>
  <c r="M499" i="19"/>
  <c r="M498" i="19"/>
  <c r="M497" i="19"/>
  <c r="M495" i="19"/>
  <c r="M494" i="19"/>
  <c r="M493" i="19"/>
  <c r="M492" i="19"/>
  <c r="M491" i="19"/>
  <c r="M490" i="19"/>
  <c r="M489" i="19"/>
  <c r="M488" i="19"/>
  <c r="M487" i="19"/>
  <c r="M486" i="19"/>
  <c r="M485" i="19"/>
  <c r="M484" i="19"/>
  <c r="M483" i="19"/>
  <c r="M482" i="19"/>
  <c r="M480" i="19"/>
  <c r="M479" i="19"/>
  <c r="M478" i="19"/>
  <c r="M477" i="19"/>
  <c r="M476" i="19"/>
  <c r="M475" i="19"/>
  <c r="M473" i="19"/>
  <c r="M472" i="19"/>
  <c r="M471" i="19"/>
  <c r="M469" i="19"/>
  <c r="M467" i="19"/>
  <c r="M466" i="19"/>
  <c r="M465" i="19"/>
  <c r="M464" i="19"/>
  <c r="M462" i="19"/>
  <c r="M461" i="19"/>
  <c r="M459" i="19"/>
  <c r="M458" i="19"/>
  <c r="M457" i="19"/>
  <c r="M456" i="19"/>
  <c r="M454" i="19"/>
  <c r="M453" i="19"/>
  <c r="M452" i="19"/>
  <c r="M451" i="19"/>
  <c r="M450" i="19"/>
  <c r="M449" i="19"/>
  <c r="M448" i="19"/>
  <c r="M447" i="19"/>
  <c r="M446" i="19"/>
  <c r="M445" i="19"/>
  <c r="M444" i="19"/>
  <c r="M443" i="19"/>
  <c r="M442" i="19"/>
  <c r="M441" i="19"/>
  <c r="M439" i="19"/>
  <c r="M438" i="19"/>
  <c r="M437" i="19"/>
  <c r="M436" i="19"/>
  <c r="M435" i="19"/>
  <c r="M434" i="19"/>
  <c r="M433" i="19"/>
  <c r="M432" i="19"/>
  <c r="M430" i="19"/>
  <c r="M429" i="19"/>
  <c r="M428" i="19"/>
  <c r="M427" i="19"/>
  <c r="M426" i="19"/>
  <c r="M425" i="19"/>
  <c r="M424" i="19"/>
  <c r="M423" i="19"/>
  <c r="M422" i="19"/>
  <c r="M421" i="19"/>
  <c r="M420" i="19"/>
  <c r="M419" i="19"/>
  <c r="M416" i="19"/>
  <c r="M414" i="19"/>
  <c r="M413" i="19"/>
  <c r="M412" i="19"/>
  <c r="M411" i="19"/>
  <c r="M410" i="19"/>
  <c r="M409" i="19"/>
  <c r="M407" i="19"/>
  <c r="M405" i="19"/>
  <c r="M404" i="19"/>
  <c r="M402" i="19"/>
  <c r="M401" i="19"/>
  <c r="M400" i="19"/>
  <c r="M399" i="19"/>
  <c r="M398" i="19"/>
  <c r="M397" i="19"/>
  <c r="M396" i="19"/>
  <c r="M395" i="19"/>
  <c r="M394" i="19"/>
  <c r="M393" i="19"/>
  <c r="M392" i="19"/>
  <c r="M391" i="19"/>
  <c r="M389" i="19"/>
  <c r="M388" i="19"/>
  <c r="M387" i="19"/>
  <c r="M386" i="19"/>
  <c r="M385" i="19"/>
  <c r="M384" i="19"/>
  <c r="M383" i="19"/>
  <c r="M382" i="19"/>
  <c r="M381" i="19"/>
  <c r="M380" i="19"/>
  <c r="M379" i="19"/>
  <c r="M378" i="19"/>
  <c r="M377" i="19"/>
  <c r="M376" i="19"/>
  <c r="M375" i="19"/>
  <c r="M374" i="19"/>
  <c r="M373" i="19"/>
  <c r="M371" i="19"/>
  <c r="M370" i="19"/>
  <c r="M369" i="19"/>
  <c r="M368" i="19"/>
  <c r="M367" i="19"/>
  <c r="M366" i="19"/>
  <c r="M365" i="19"/>
  <c r="M364" i="19"/>
  <c r="M363" i="19"/>
  <c r="M362" i="19"/>
  <c r="M361" i="19"/>
  <c r="M360" i="19"/>
  <c r="M359" i="19"/>
  <c r="M358" i="19"/>
  <c r="M357" i="19"/>
  <c r="M356" i="19"/>
  <c r="M355" i="19"/>
  <c r="M354" i="19"/>
  <c r="M353" i="19"/>
  <c r="M352" i="19"/>
  <c r="M350" i="19"/>
  <c r="M349" i="19"/>
  <c r="M342" i="19"/>
  <c r="M341" i="19"/>
  <c r="M339" i="19"/>
  <c r="M338" i="19"/>
  <c r="M335" i="19"/>
  <c r="M334" i="19"/>
  <c r="M332" i="19"/>
  <c r="M331" i="19"/>
  <c r="M330" i="19"/>
  <c r="M329" i="19"/>
  <c r="M327" i="19"/>
  <c r="M326" i="19"/>
  <c r="M325" i="19"/>
  <c r="M324" i="19"/>
  <c r="M323" i="19"/>
  <c r="M322" i="19"/>
  <c r="M321" i="19"/>
  <c r="M320" i="19"/>
  <c r="M319" i="19"/>
  <c r="M318" i="19"/>
  <c r="M317" i="19"/>
  <c r="M316" i="19"/>
  <c r="M315" i="19"/>
  <c r="M313" i="19"/>
  <c r="M310" i="19"/>
  <c r="M309" i="19"/>
  <c r="M308" i="19"/>
  <c r="M306" i="19"/>
  <c r="M305" i="19"/>
  <c r="M304" i="19"/>
  <c r="M302" i="19"/>
  <c r="M301" i="19"/>
  <c r="M300" i="19"/>
  <c r="M294" i="19"/>
  <c r="M293" i="19"/>
  <c r="M292" i="19"/>
  <c r="M288" i="19"/>
  <c r="M287" i="19"/>
  <c r="M286" i="19"/>
  <c r="M285" i="19"/>
  <c r="M284" i="19"/>
  <c r="M283" i="19"/>
  <c r="M282" i="19"/>
  <c r="M281" i="19"/>
  <c r="M280" i="19"/>
  <c r="M279" i="19"/>
  <c r="M278" i="19"/>
  <c r="M277" i="19"/>
  <c r="M276" i="19"/>
  <c r="M275" i="19"/>
  <c r="M273" i="19"/>
  <c r="M272" i="19"/>
  <c r="M271" i="19"/>
  <c r="M269" i="19"/>
  <c r="M267" i="19"/>
  <c r="M266" i="19"/>
  <c r="M265" i="19"/>
  <c r="M264" i="19"/>
  <c r="M263" i="19"/>
  <c r="M262" i="19"/>
  <c r="M261" i="19"/>
  <c r="M260" i="19"/>
  <c r="M259" i="19"/>
  <c r="M258" i="19"/>
  <c r="M256" i="19"/>
  <c r="M255" i="19"/>
  <c r="M254" i="19"/>
  <c r="M253" i="19"/>
  <c r="M252" i="19"/>
  <c r="M250" i="19"/>
  <c r="M249" i="19"/>
  <c r="M248" i="19"/>
  <c r="M246" i="19"/>
  <c r="M245" i="19"/>
  <c r="M244" i="19"/>
  <c r="M243" i="19"/>
  <c r="M242" i="19"/>
  <c r="M241" i="19"/>
  <c r="M240" i="19"/>
  <c r="M239" i="19"/>
  <c r="M237" i="19"/>
  <c r="M235" i="19"/>
  <c r="M234" i="19"/>
  <c r="M231" i="19"/>
  <c r="M229" i="19"/>
  <c r="M228" i="19"/>
  <c r="M227" i="19"/>
  <c r="M226" i="19"/>
  <c r="M225" i="19"/>
  <c r="M224" i="19"/>
  <c r="M223" i="19"/>
  <c r="M222" i="19"/>
  <c r="M219" i="19"/>
  <c r="M218" i="19"/>
  <c r="M217" i="19"/>
  <c r="M216" i="19"/>
  <c r="M215" i="19"/>
  <c r="M214" i="19"/>
  <c r="M213" i="19"/>
  <c r="M212" i="19"/>
  <c r="M211" i="19"/>
  <c r="M210" i="19"/>
  <c r="M209" i="19"/>
  <c r="M208" i="19"/>
  <c r="M207" i="19"/>
  <c r="M204" i="19"/>
  <c r="M200" i="19"/>
  <c r="M199" i="19"/>
  <c r="M198" i="19"/>
  <c r="M197" i="19"/>
  <c r="M196" i="19"/>
  <c r="M195" i="19"/>
  <c r="M194" i="19"/>
  <c r="M193" i="19"/>
  <c r="M192" i="19"/>
  <c r="M191" i="19"/>
  <c r="M190" i="19"/>
  <c r="M189" i="19"/>
  <c r="M188" i="19"/>
  <c r="M187" i="19"/>
  <c r="M186" i="19"/>
  <c r="M185" i="19"/>
  <c r="M184" i="19"/>
  <c r="M183" i="19"/>
  <c r="M182" i="19"/>
  <c r="M181" i="19"/>
  <c r="M180" i="19"/>
  <c r="M178" i="19"/>
  <c r="M177" i="19"/>
  <c r="M176" i="19"/>
  <c r="M175" i="19"/>
  <c r="M174" i="19"/>
  <c r="M173" i="19"/>
  <c r="M166" i="19"/>
  <c r="M165" i="19"/>
  <c r="M163" i="19"/>
  <c r="M162" i="19"/>
  <c r="M161" i="19"/>
  <c r="M160" i="19"/>
  <c r="M159" i="19"/>
  <c r="M158" i="19"/>
  <c r="M157" i="19"/>
  <c r="M156" i="19"/>
  <c r="M155" i="19"/>
  <c r="M154" i="19"/>
  <c r="M153" i="19"/>
  <c r="M152" i="19"/>
  <c r="M149" i="19"/>
  <c r="M148" i="19"/>
  <c r="M147" i="19"/>
  <c r="M146" i="19"/>
  <c r="M145" i="19"/>
  <c r="M144" i="19"/>
  <c r="M143" i="19"/>
  <c r="M142" i="19"/>
  <c r="M140" i="19"/>
  <c r="M138" i="19"/>
  <c r="M137" i="19"/>
  <c r="M136" i="19"/>
  <c r="M135" i="19"/>
  <c r="M134" i="19"/>
  <c r="M133" i="19"/>
  <c r="M132" i="19"/>
  <c r="M130" i="19"/>
  <c r="M129" i="19"/>
  <c r="M128" i="19"/>
  <c r="M127" i="19"/>
  <c r="M126" i="19"/>
  <c r="M125" i="19"/>
  <c r="M122" i="19"/>
  <c r="M121" i="19"/>
  <c r="M120" i="19"/>
  <c r="M119" i="19"/>
  <c r="M118" i="19"/>
  <c r="M117" i="19"/>
  <c r="M116" i="19"/>
  <c r="M115" i="19"/>
  <c r="M114" i="19"/>
  <c r="M113" i="19"/>
  <c r="M112" i="19"/>
  <c r="M110" i="19"/>
  <c r="M109" i="19"/>
  <c r="M108" i="19"/>
  <c r="M107" i="19"/>
  <c r="M106" i="19"/>
  <c r="M105" i="19"/>
  <c r="M104" i="19"/>
  <c r="M103" i="19"/>
  <c r="M102" i="19"/>
  <c r="M101" i="19"/>
  <c r="M100" i="19"/>
  <c r="M99" i="19"/>
  <c r="M98" i="19"/>
  <c r="M97" i="19"/>
  <c r="M95" i="19"/>
  <c r="M94" i="19"/>
  <c r="M93" i="19"/>
  <c r="M92" i="19"/>
  <c r="M91" i="19"/>
  <c r="M89" i="19"/>
  <c r="M88" i="19"/>
  <c r="M87" i="19"/>
  <c r="M86" i="19"/>
  <c r="M85" i="19"/>
  <c r="M84" i="19"/>
  <c r="M83" i="19"/>
  <c r="M82" i="19"/>
  <c r="M81" i="19"/>
  <c r="M80" i="19"/>
  <c r="M79" i="19"/>
  <c r="M78" i="19"/>
  <c r="M77" i="19"/>
  <c r="M75" i="19"/>
  <c r="M74" i="19"/>
  <c r="M73" i="19"/>
  <c r="M72" i="19"/>
  <c r="M71" i="19"/>
  <c r="M70" i="19"/>
  <c r="M67" i="19"/>
  <c r="M66" i="19"/>
  <c r="M65" i="19"/>
  <c r="M63" i="19"/>
  <c r="M62" i="19"/>
  <c r="M61" i="19"/>
  <c r="M60" i="19"/>
  <c r="M59" i="19"/>
  <c r="M58" i="19"/>
  <c r="M57" i="19"/>
  <c r="M56" i="19"/>
  <c r="M55" i="19"/>
  <c r="M54" i="19"/>
  <c r="M52" i="19"/>
  <c r="M48" i="19"/>
  <c r="M47" i="19"/>
  <c r="M46" i="19"/>
  <c r="M45" i="19"/>
  <c r="M44" i="19"/>
  <c r="M43" i="19"/>
  <c r="M40" i="19"/>
  <c r="M39" i="19"/>
  <c r="M38" i="19"/>
  <c r="M37" i="19"/>
  <c r="M36" i="19"/>
  <c r="M35" i="19"/>
  <c r="M34" i="19"/>
  <c r="M33" i="19"/>
  <c r="M31" i="19"/>
  <c r="M29" i="19"/>
  <c r="M28" i="19"/>
  <c r="M27" i="19"/>
  <c r="M26" i="19"/>
  <c r="M25" i="19"/>
  <c r="M24" i="19"/>
  <c r="M23" i="19"/>
  <c r="M22" i="19"/>
  <c r="M21" i="19"/>
  <c r="M20" i="19"/>
  <c r="M19" i="19"/>
  <c r="M18" i="19"/>
  <c r="M17" i="19"/>
  <c r="M16" i="19"/>
  <c r="M15" i="19"/>
  <c r="M12" i="19"/>
  <c r="M11" i="19"/>
  <c r="M10" i="19"/>
  <c r="L563" i="19"/>
  <c r="L574" i="19"/>
  <c r="L561" i="19"/>
  <c r="L572" i="19"/>
  <c r="L571" i="19"/>
  <c r="K563" i="19"/>
  <c r="K575" i="19" s="1"/>
  <c r="K562" i="19"/>
  <c r="K561" i="19"/>
  <c r="K573" i="19" s="1"/>
  <c r="K559" i="19"/>
  <c r="G563" i="19"/>
  <c r="G562" i="19"/>
  <c r="G561" i="19"/>
  <c r="G560" i="19"/>
  <c r="G559" i="19"/>
  <c r="F563" i="19"/>
  <c r="F575" i="19" s="1"/>
  <c r="F562" i="19"/>
  <c r="F574" i="19" s="1"/>
  <c r="F561" i="19"/>
  <c r="F573" i="19" s="1"/>
  <c r="F559" i="19"/>
  <c r="F571" i="19" s="1"/>
  <c r="E562" i="19"/>
  <c r="E574" i="19" s="1"/>
  <c r="E561" i="19"/>
  <c r="E573" i="19" s="1"/>
  <c r="E563" i="19"/>
  <c r="E575" i="19" s="1"/>
  <c r="E559" i="19"/>
  <c r="E571" i="19" s="1"/>
  <c r="K571" i="19" l="1"/>
  <c r="M571" i="19" s="1"/>
  <c r="M559" i="19"/>
  <c r="L575" i="19"/>
  <c r="M575" i="19" s="1"/>
  <c r="M563" i="19"/>
  <c r="K574" i="19"/>
  <c r="M574" i="19" s="1"/>
  <c r="M562" i="19"/>
  <c r="L573" i="19"/>
  <c r="M573" i="19" s="1"/>
  <c r="M561" i="19"/>
  <c r="G572" i="19"/>
  <c r="G573" i="19"/>
  <c r="G574" i="19"/>
  <c r="G571" i="19"/>
  <c r="G575" i="19"/>
  <c r="E22" i="19" l="1"/>
  <c r="F22" i="19"/>
  <c r="K336" i="19" l="1"/>
  <c r="L336" i="19"/>
  <c r="K179" i="19"/>
  <c r="N179" i="19"/>
  <c r="F12" i="19"/>
  <c r="M336" i="19" l="1"/>
  <c r="L570" i="19"/>
  <c r="M179" i="19"/>
  <c r="F138" i="19"/>
  <c r="F137" i="19"/>
  <c r="E137" i="19"/>
  <c r="F136" i="19"/>
  <c r="F135" i="19"/>
  <c r="E86" i="19"/>
  <c r="F27" i="19"/>
  <c r="E27" i="19"/>
  <c r="F26" i="19"/>
  <c r="E26" i="19"/>
  <c r="F19" i="19"/>
  <c r="E19" i="19"/>
  <c r="F18" i="19"/>
  <c r="E18" i="19"/>
  <c r="F10" i="19"/>
  <c r="E10" i="19"/>
  <c r="F9" i="19"/>
  <c r="E9" i="19"/>
  <c r="E493" i="19"/>
  <c r="F412" i="19"/>
  <c r="F411" i="19"/>
  <c r="G447" i="19"/>
  <c r="F498" i="19"/>
  <c r="G498" i="19" s="1"/>
  <c r="F499" i="19"/>
  <c r="K233" i="19"/>
  <c r="M233" i="19" s="1"/>
  <c r="K232" i="19"/>
  <c r="M232" i="19" s="1"/>
  <c r="K51" i="19"/>
  <c r="M50" i="19"/>
  <c r="F280" i="19"/>
  <c r="G280" i="19" s="1"/>
  <c r="F286" i="19"/>
  <c r="F288" i="19"/>
  <c r="K570" i="19"/>
  <c r="F552" i="19"/>
  <c r="F560" i="19" s="1"/>
  <c r="F572" i="19" s="1"/>
  <c r="F416" i="19"/>
  <c r="F339" i="19"/>
  <c r="E232" i="19"/>
  <c r="E233" i="19"/>
  <c r="F183" i="19"/>
  <c r="F184" i="19"/>
  <c r="F185" i="19"/>
  <c r="F186" i="19"/>
  <c r="F187" i="19"/>
  <c r="F52" i="19"/>
  <c r="F549" i="19"/>
  <c r="G549" i="19" s="1"/>
  <c r="F550" i="19"/>
  <c r="G550" i="19" s="1"/>
  <c r="G497" i="19"/>
  <c r="F329" i="19"/>
  <c r="G329" i="19" s="1"/>
  <c r="F330" i="19"/>
  <c r="G330" i="19" s="1"/>
  <c r="F331" i="19"/>
  <c r="G331" i="19" s="1"/>
  <c r="F332" i="19"/>
  <c r="G332" i="19" s="1"/>
  <c r="F300" i="19"/>
  <c r="G300" i="19" s="1"/>
  <c r="F301" i="19"/>
  <c r="G301" i="19" s="1"/>
  <c r="F302" i="19"/>
  <c r="G302" i="19" s="1"/>
  <c r="G175" i="19"/>
  <c r="F176" i="19"/>
  <c r="G176" i="19" s="1"/>
  <c r="G177" i="19"/>
  <c r="G178" i="19"/>
  <c r="M570" i="19" l="1"/>
  <c r="F558" i="19"/>
  <c r="F570" i="19" s="1"/>
  <c r="E560" i="19"/>
  <c r="E572" i="19" s="1"/>
  <c r="M51" i="19"/>
  <c r="K560" i="19"/>
  <c r="E558" i="19"/>
  <c r="E570" i="19" s="1"/>
  <c r="G558" i="19"/>
  <c r="G570" i="19" s="1"/>
  <c r="K572" i="19" l="1"/>
  <c r="M572" i="19" s="1"/>
  <c r="M560" i="19"/>
</calcChain>
</file>

<file path=xl/sharedStrings.xml><?xml version="1.0" encoding="utf-8"?>
<sst xmlns="http://schemas.openxmlformats.org/spreadsheetml/2006/main" count="6402" uniqueCount="2260">
  <si>
    <t>一般会計</t>
    <rPh sb="0" eb="2">
      <t>イッパン</t>
    </rPh>
    <rPh sb="2" eb="4">
      <t>カイケイ</t>
    </rPh>
    <phoneticPr fontId="2"/>
  </si>
  <si>
    <t>合　　　　　計</t>
    <rPh sb="0" eb="1">
      <t>ゴウ</t>
    </rPh>
    <rPh sb="6" eb="7">
      <t>ケイ</t>
    </rPh>
    <phoneticPr fontId="2"/>
  </si>
  <si>
    <t>項・事項</t>
    <phoneticPr fontId="2"/>
  </si>
  <si>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</si>
  <si>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</si>
  <si>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</si>
  <si>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</si>
  <si>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</si>
  <si>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</si>
  <si>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所見の概要</t>
    <rPh sb="0" eb="2">
      <t>ショケン</t>
    </rPh>
    <rPh sb="3" eb="5">
      <t>ガイヨウ</t>
    </rPh>
    <phoneticPr fontId="2"/>
  </si>
  <si>
    <t>執行額</t>
    <rPh sb="0" eb="2">
      <t>シッコウ</t>
    </rPh>
    <rPh sb="2" eb="3">
      <t>ガク</t>
    </rPh>
    <phoneticPr fontId="2"/>
  </si>
  <si>
    <t>評価結果</t>
    <rPh sb="0" eb="2">
      <t>ヒョウカ</t>
    </rPh>
    <rPh sb="2" eb="4">
      <t>ケッカ</t>
    </rPh>
    <phoneticPr fontId="2"/>
  </si>
  <si>
    <t>担当部局庁</t>
    <rPh sb="0" eb="2">
      <t>タントウ</t>
    </rPh>
    <rPh sb="2" eb="4">
      <t>ブキョク</t>
    </rPh>
    <rPh sb="4" eb="5">
      <t>チョウ</t>
    </rPh>
    <phoneticPr fontId="2"/>
  </si>
  <si>
    <t>行政事業レビュー対象　計</t>
    <rPh sb="11" eb="12">
      <t>ケイ</t>
    </rPh>
    <phoneticPr fontId="2"/>
  </si>
  <si>
    <t>行政事業レビュー対象外　計</t>
    <rPh sb="12" eb="13">
      <t>ケイ</t>
    </rPh>
    <phoneticPr fontId="2"/>
  </si>
  <si>
    <t>事業
番号</t>
    <rPh sb="0" eb="2">
      <t>ジギョウ</t>
    </rPh>
    <rPh sb="3" eb="5">
      <t>バンゴウ</t>
    </rPh>
    <phoneticPr fontId="2"/>
  </si>
  <si>
    <t>事　　業　　名</t>
    <rPh sb="0" eb="1">
      <t>コト</t>
    </rPh>
    <rPh sb="3" eb="4">
      <t>ギョウ</t>
    </rPh>
    <rPh sb="6" eb="7">
      <t>メイ</t>
    </rPh>
    <phoneticPr fontId="2"/>
  </si>
  <si>
    <t>執行等改善</t>
    <rPh sb="0" eb="2">
      <t>シッコウ</t>
    </rPh>
    <rPh sb="2" eb="3">
      <t>トウ</t>
    </rPh>
    <rPh sb="3" eb="5">
      <t>カイゼン</t>
    </rPh>
    <phoneticPr fontId="2"/>
  </si>
  <si>
    <t>備　考</t>
    <rPh sb="0" eb="1">
      <t>ソナエ</t>
    </rPh>
    <rPh sb="2" eb="3">
      <t>コウ</t>
    </rPh>
    <phoneticPr fontId="2"/>
  </si>
  <si>
    <t>反映内容</t>
    <phoneticPr fontId="2"/>
  </si>
  <si>
    <t>反映額</t>
    <rPh sb="0" eb="2">
      <t>ハンエイ</t>
    </rPh>
    <rPh sb="2" eb="3">
      <t>ガク</t>
    </rPh>
    <phoneticPr fontId="2"/>
  </si>
  <si>
    <t>縮減</t>
  </si>
  <si>
    <t>現状通り</t>
  </si>
  <si>
    <t>平成２６年度</t>
    <rPh sb="0" eb="2">
      <t>ヘイセイ</t>
    </rPh>
    <rPh sb="4" eb="6">
      <t>ネンド</t>
    </rPh>
    <phoneticPr fontId="2"/>
  </si>
  <si>
    <t>行政事業レビュー推進チームの所見</t>
    <rPh sb="0" eb="2">
      <t>ギョウセイ</t>
    </rPh>
    <rPh sb="2" eb="4">
      <t>ジギョウ</t>
    </rPh>
    <rPh sb="8" eb="10">
      <t>スイシン</t>
    </rPh>
    <rPh sb="14" eb="16">
      <t>ショケン</t>
    </rPh>
    <phoneticPr fontId="2"/>
  </si>
  <si>
    <t>いずれの施策にも関連しないもの</t>
    <rPh sb="4" eb="6">
      <t>シサク</t>
    </rPh>
    <rPh sb="8" eb="10">
      <t>カンレン</t>
    </rPh>
    <phoneticPr fontId="2"/>
  </si>
  <si>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</si>
  <si>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</si>
  <si>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</si>
  <si>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2"/>
  </si>
  <si>
    <t>会計区分</t>
    <phoneticPr fontId="2"/>
  </si>
  <si>
    <t>（単位：百万円）</t>
    <phoneticPr fontId="2"/>
  </si>
  <si>
    <t>　</t>
  </si>
  <si>
    <t>外部有識者チェック対象（公開プロセス含む）
※対象となる場合、理由を記載</t>
    <rPh sb="0" eb="2">
      <t>ガイブ</t>
    </rPh>
    <rPh sb="2" eb="5">
      <t>ユウシキシャ</t>
    </rPh>
    <rPh sb="9" eb="11">
      <t>タイショウ</t>
    </rPh>
    <rPh sb="18" eb="19">
      <t>フク</t>
    </rPh>
    <rPh sb="23" eb="25">
      <t>タイショウ</t>
    </rPh>
    <rPh sb="28" eb="30">
      <t>バアイ</t>
    </rPh>
    <rPh sb="31" eb="33">
      <t>リユウ</t>
    </rPh>
    <rPh sb="34" eb="36">
      <t>キサイ</t>
    </rPh>
    <phoneticPr fontId="2"/>
  </si>
  <si>
    <t>平成２７年度</t>
    <rPh sb="0" eb="2">
      <t>ヘイセイ</t>
    </rPh>
    <rPh sb="4" eb="6">
      <t>ネンド</t>
    </rPh>
    <phoneticPr fontId="2"/>
  </si>
  <si>
    <t>反映状況</t>
    <rPh sb="0" eb="2">
      <t>ハンエイ</t>
    </rPh>
    <rPh sb="2" eb="4">
      <t>ジョウキョウ</t>
    </rPh>
    <phoneticPr fontId="2"/>
  </si>
  <si>
    <t>　　　　「その他」：上記の基準には該当しないが、行政事業レビュー推進チームが選定したもの。</t>
    <phoneticPr fontId="2"/>
  </si>
  <si>
    <t xml:space="preserve">　　　　「廃止」：行政事業レビューの点検の結果、事業を廃止し平成２７年度予算概算要求において予算要求していないもの。（行政事業レビュー点検以前に平成２５年度末までに廃止されたもの、平成２６年度末に終了予定であったものは含まない。）
</t>
    <rPh sb="5" eb="7">
      <t>ハイシ</t>
    </rPh>
    <rPh sb="90" eb="92">
      <t>ヘイセイ</t>
    </rPh>
    <rPh sb="94" eb="96">
      <t>ネンド</t>
    </rPh>
    <rPh sb="96" eb="97">
      <t>マツ</t>
    </rPh>
    <rPh sb="98" eb="100">
      <t>シュウリョウ</t>
    </rPh>
    <rPh sb="100" eb="102">
      <t>ヨテイ</t>
    </rPh>
    <phoneticPr fontId="2"/>
  </si>
  <si>
    <t>廃止</t>
  </si>
  <si>
    <t>基金</t>
    <rPh sb="0" eb="2">
      <t>キキン</t>
    </rPh>
    <phoneticPr fontId="2"/>
  </si>
  <si>
    <t>行革推進会議</t>
  </si>
  <si>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</si>
  <si>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</si>
  <si>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2"/>
  </si>
  <si>
    <t>事業全体の抜本的な改善</t>
  </si>
  <si>
    <t>事業内容の一部改善</t>
  </si>
  <si>
    <t>平成２５年対象</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</si>
  <si>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</si>
  <si>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委託調査</t>
    <rPh sb="0" eb="2">
      <t>イタク</t>
    </rPh>
    <rPh sb="2" eb="4">
      <t>チョウサ</t>
    </rPh>
    <phoneticPr fontId="2"/>
  </si>
  <si>
    <t>補助金等</t>
    <rPh sb="0" eb="2">
      <t>ホジョ</t>
    </rPh>
    <rPh sb="2" eb="3">
      <t>キン</t>
    </rPh>
    <rPh sb="3" eb="4">
      <t>トウ</t>
    </rPh>
    <phoneticPr fontId="2"/>
  </si>
  <si>
    <t>執行
可能額</t>
    <rPh sb="0" eb="2">
      <t>シッコウ</t>
    </rPh>
    <rPh sb="3" eb="5">
      <t>カノウ</t>
    </rPh>
    <rPh sb="5" eb="6">
      <t>ガク</t>
    </rPh>
    <phoneticPr fontId="2"/>
  </si>
  <si>
    <t>外部有識者コメント</t>
    <rPh sb="0" eb="2">
      <t>ガイブ</t>
    </rPh>
    <rPh sb="2" eb="4">
      <t>ユウシキ</t>
    </rPh>
    <rPh sb="4" eb="5">
      <t>シャ</t>
    </rPh>
    <phoneticPr fontId="2"/>
  </si>
  <si>
    <t>平成26年レビューシート番号</t>
    <rPh sb="0" eb="2">
      <t>ヘイセイ</t>
    </rPh>
    <rPh sb="4" eb="5">
      <t>ネン</t>
    </rPh>
    <rPh sb="12" eb="14">
      <t>バンゴウ</t>
    </rPh>
    <phoneticPr fontId="2"/>
  </si>
  <si>
    <t>平成２６年度
補正後予算額</t>
    <rPh sb="0" eb="2">
      <t>ヘイセイ</t>
    </rPh>
    <rPh sb="4" eb="6">
      <t>ネンド</t>
    </rPh>
    <rPh sb="7" eb="9">
      <t>ホセイ</t>
    </rPh>
    <rPh sb="9" eb="10">
      <t>ゴ</t>
    </rPh>
    <rPh sb="10" eb="13">
      <t>ヨサンガク</t>
    </rPh>
    <phoneticPr fontId="2"/>
  </si>
  <si>
    <t>平成２８年度</t>
    <rPh sb="0" eb="2">
      <t>ヘイセイ</t>
    </rPh>
    <rPh sb="4" eb="6">
      <t>ネンド</t>
    </rPh>
    <phoneticPr fontId="2"/>
  </si>
  <si>
    <t>事業開始
年度</t>
    <rPh sb="0" eb="2">
      <t>ジギョウ</t>
    </rPh>
    <rPh sb="2" eb="4">
      <t>カイシ</t>
    </rPh>
    <rPh sb="5" eb="7">
      <t>ネンド</t>
    </rPh>
    <phoneticPr fontId="2"/>
  </si>
  <si>
    <t>事業終了
(予定)年度</t>
    <rPh sb="0" eb="2">
      <t>ジギョウ</t>
    </rPh>
    <rPh sb="2" eb="4">
      <t>シュウリョウ</t>
    </rPh>
    <rPh sb="6" eb="8">
      <t>ヨテイ</t>
    </rPh>
    <rPh sb="9" eb="11">
      <t>ネンド</t>
    </rPh>
    <phoneticPr fontId="2"/>
  </si>
  <si>
    <t>平成２７年行政事業レビュー事業単位整理表兼点検結果の平成２８年度予算概算要求への反映状況調表</t>
    <rPh sb="0" eb="2">
      <t>ヘイセイ</t>
    </rPh>
    <rPh sb="4" eb="5">
      <t>ネン</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ヘイセイ</t>
    </rPh>
    <rPh sb="30" eb="32">
      <t>ネンド</t>
    </rPh>
    <rPh sb="32" eb="34">
      <t>ヨサン</t>
    </rPh>
    <rPh sb="34" eb="36">
      <t>ガイサン</t>
    </rPh>
    <rPh sb="36" eb="38">
      <t>ヨウキュウ</t>
    </rPh>
    <rPh sb="40" eb="42">
      <t>ハンエイ</t>
    </rPh>
    <rPh sb="42" eb="44">
      <t>ジョウキョウ</t>
    </rPh>
    <rPh sb="44" eb="45">
      <t>チョウ</t>
    </rPh>
    <rPh sb="45" eb="46">
      <t>ヒョウ</t>
    </rPh>
    <phoneticPr fontId="2"/>
  </si>
  <si>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2"/>
  </si>
  <si>
    <t>　　　　「縮減」：行政事業レビューの点検の結果、見直しが行われ平成２８年度予算概算要求において何らかの削減を行うもの。　</t>
    <phoneticPr fontId="2"/>
  </si>
  <si>
    <t xml:space="preserve">　　　　「執行等改善」：行政事業レビューの点検の結果、平成２８年度予算概算要求の金額に反映は行わないものの、明確な廃止年限の設定や執行等の改善を行うもの（概算要求時点で「改善事項を実施済み」又は「具体的な改善事項を意思決定済み」となるものに限る。「今後検討」や「～に向けて努める」などのようなものについては含まない。）　
</t>
    <phoneticPr fontId="2"/>
  </si>
  <si>
    <t>　　　　「予定通り終了」：行政事業レビューの点検以前に平成２６年度末までに終了したものや、平成２７年度末で終了を予定していたもので、予定通り事業を終了し平成２８年度予算概算要求において予算要求しないもの。</t>
    <phoneticPr fontId="2"/>
  </si>
  <si>
    <t>　　　　「現状通り」：行政事業レビューの点検の結果、平成２８年度予算概算要求の金額に反映すべき点及び執行等で改善すべき点がなかったもの。（廃止、縮減、執行等改善及び予定通り終了以外のもの。）</t>
    <rPh sb="5" eb="7">
      <t>ゲンジョウ</t>
    </rPh>
    <rPh sb="7" eb="8">
      <t>ドオ</t>
    </rPh>
    <rPh sb="72" eb="74">
      <t>シュクゲン</t>
    </rPh>
    <rPh sb="75" eb="77">
      <t>シッコウ</t>
    </rPh>
    <rPh sb="77" eb="78">
      <t>トウ</t>
    </rPh>
    <rPh sb="80" eb="81">
      <t>オヨ</t>
    </rPh>
    <rPh sb="82" eb="84">
      <t>ヨテイ</t>
    </rPh>
    <rPh sb="84" eb="85">
      <t>ドオ</t>
    </rPh>
    <rPh sb="86" eb="88">
      <t>シュウリョウ</t>
    </rPh>
    <phoneticPr fontId="2"/>
  </si>
  <si>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2"/>
  </si>
  <si>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2"/>
  </si>
  <si>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2"/>
  </si>
  <si>
    <t>予定通り終了</t>
  </si>
  <si>
    <t>予定通り終了</t>
    <rPh sb="0" eb="2">
      <t>ヨテイ</t>
    </rPh>
    <rPh sb="2" eb="3">
      <t>ドオ</t>
    </rPh>
    <rPh sb="4" eb="6">
      <t>シュウリョウ</t>
    </rPh>
    <phoneticPr fontId="2"/>
  </si>
  <si>
    <t>終了予定</t>
  </si>
  <si>
    <t>平成２６年対象</t>
  </si>
  <si>
    <t>注５．「外部有識者チェック対象」欄については、平成27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25年度又は平成26年度の行政事業レビューの取組において外部有識者の点検を受けたものは、それぞれ「平成25年度対象」、「平成26年度対象」と記載する。なお、平成27年度に外部有識者の点検を受ける事業について、平成25年度又は平成26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13" eb="15">
      <t>タイショウ</t>
    </rPh>
    <rPh sb="16" eb="17">
      <t>ラン</t>
    </rPh>
    <rPh sb="23" eb="25">
      <t>ヘイセイ</t>
    </rPh>
    <rPh sb="27" eb="28">
      <t>ネン</t>
    </rPh>
    <rPh sb="28" eb="29">
      <t>ド</t>
    </rPh>
    <rPh sb="29" eb="31">
      <t>ギョウセイ</t>
    </rPh>
    <rPh sb="31" eb="33">
      <t>ジギョウ</t>
    </rPh>
    <rPh sb="38" eb="40">
      <t>トリクミ</t>
    </rPh>
    <rPh sb="44" eb="46">
      <t>ガイブ</t>
    </rPh>
    <rPh sb="46" eb="49">
      <t>ユウシキシャ</t>
    </rPh>
    <rPh sb="50" eb="52">
      <t>テンケン</t>
    </rPh>
    <rPh sb="53" eb="54">
      <t>ウ</t>
    </rPh>
    <rPh sb="56" eb="58">
      <t>バアイ</t>
    </rPh>
    <rPh sb="59" eb="61">
      <t>カキ</t>
    </rPh>
    <rPh sb="62" eb="64">
      <t>キジュン</t>
    </rPh>
    <rPh sb="65" eb="66">
      <t>モト</t>
    </rPh>
    <rPh sb="70" eb="73">
      <t>ゼンネンド</t>
    </rPh>
    <rPh sb="73" eb="75">
      <t>シンキ</t>
    </rPh>
    <rPh sb="78" eb="80">
      <t>サイシュウ</t>
    </rPh>
    <rPh sb="80" eb="82">
      <t>ジッシ</t>
    </rPh>
    <rPh sb="82" eb="84">
      <t>ネンド</t>
    </rPh>
    <rPh sb="89" eb="91">
      <t>スイシン</t>
    </rPh>
    <rPh sb="91" eb="93">
      <t>カイギ</t>
    </rPh>
    <rPh sb="96" eb="98">
      <t>ケイゾク</t>
    </rPh>
    <rPh sb="99" eb="101">
      <t>ゼヒ</t>
    </rPh>
    <rPh sb="106" eb="107">
      <t>タ</t>
    </rPh>
    <rPh sb="114" eb="116">
      <t>センタク</t>
    </rPh>
    <rPh sb="116" eb="118">
      <t>リユウ</t>
    </rPh>
    <rPh sb="119" eb="121">
      <t>キサイ</t>
    </rPh>
    <rPh sb="134" eb="135">
      <t>ダイ</t>
    </rPh>
    <rPh sb="136" eb="137">
      <t>ブ</t>
    </rPh>
    <rPh sb="152" eb="153">
      <t>ド</t>
    </rPh>
    <rPh sb="153" eb="154">
      <t>マタ</t>
    </rPh>
    <rPh sb="155" eb="157">
      <t>ヘイセイ</t>
    </rPh>
    <rPh sb="159" eb="161">
      <t>ネンド</t>
    </rPh>
    <rPh sb="203" eb="204">
      <t>ド</t>
    </rPh>
    <rPh sb="209" eb="211">
      <t>ヘイセイ</t>
    </rPh>
    <rPh sb="213" eb="215">
      <t>ネンド</t>
    </rPh>
    <rPh sb="215" eb="217">
      <t>タイショウ</t>
    </rPh>
    <rPh sb="219" eb="221">
      <t>キサイ</t>
    </rPh>
    <rPh sb="227" eb="229">
      <t>ヘイセイ</t>
    </rPh>
    <rPh sb="231" eb="232">
      <t>ネン</t>
    </rPh>
    <rPh sb="232" eb="233">
      <t>ド</t>
    </rPh>
    <rPh sb="234" eb="236">
      <t>ガイブ</t>
    </rPh>
    <rPh sb="236" eb="239">
      <t>ユウシキシャ</t>
    </rPh>
    <rPh sb="240" eb="242">
      <t>テンケン</t>
    </rPh>
    <rPh sb="243" eb="244">
      <t>ウ</t>
    </rPh>
    <rPh sb="246" eb="248">
      <t>ジギョウ</t>
    </rPh>
    <rPh sb="253" eb="255">
      <t>ヘイセイ</t>
    </rPh>
    <rPh sb="257" eb="258">
      <t>ネン</t>
    </rPh>
    <rPh sb="258" eb="259">
      <t>ド</t>
    </rPh>
    <rPh sb="259" eb="260">
      <t>マタ</t>
    </rPh>
    <rPh sb="261" eb="263">
      <t>ヘイセイ</t>
    </rPh>
    <rPh sb="265" eb="267">
      <t>ネンド</t>
    </rPh>
    <rPh sb="269" eb="271">
      <t>テンケン</t>
    </rPh>
    <rPh sb="272" eb="273">
      <t>ウ</t>
    </rPh>
    <rPh sb="277" eb="279">
      <t>バアイ</t>
    </rPh>
    <rPh sb="321" eb="323">
      <t>ケイゾク</t>
    </rPh>
    <rPh sb="324" eb="326">
      <t>ゼヒ</t>
    </rPh>
    <rPh sb="339" eb="341">
      <t>キサイ</t>
    </rPh>
    <phoneticPr fontId="2"/>
  </si>
  <si>
    <t>国土交通省</t>
    <rPh sb="0" eb="2">
      <t>コクド</t>
    </rPh>
    <rPh sb="2" eb="4">
      <t>コウツウ</t>
    </rPh>
    <rPh sb="4" eb="5">
      <t>ショウ</t>
    </rPh>
    <phoneticPr fontId="2"/>
  </si>
  <si>
    <t>施策名：１　居住の安定確保と暮らしやすい居住環境・良質な住宅ストックの形成を図る</t>
    <rPh sb="0" eb="2">
      <t>シサク</t>
    </rPh>
    <rPh sb="2" eb="3">
      <t>メイ</t>
    </rPh>
    <rPh sb="6" eb="8">
      <t>キョジュウ</t>
    </rPh>
    <rPh sb="9" eb="11">
      <t>アンテイ</t>
    </rPh>
    <rPh sb="11" eb="13">
      <t>カクホ</t>
    </rPh>
    <rPh sb="14" eb="15">
      <t>ク</t>
    </rPh>
    <rPh sb="20" eb="22">
      <t>キョジュウ</t>
    </rPh>
    <rPh sb="22" eb="24">
      <t>カンキョウ</t>
    </rPh>
    <rPh sb="25" eb="27">
      <t>リョウシツ</t>
    </rPh>
    <rPh sb="28" eb="30">
      <t>ジュウタク</t>
    </rPh>
    <rPh sb="35" eb="37">
      <t>ケイセイ</t>
    </rPh>
    <rPh sb="38" eb="39">
      <t>ハカ</t>
    </rPh>
    <phoneticPr fontId="2"/>
  </si>
  <si>
    <t>施策名：２　住宅の取得・賃貸・管理・修繕が円滑に行われる住宅市場を整備する</t>
    <rPh sb="0" eb="2">
      <t>シサク</t>
    </rPh>
    <rPh sb="2" eb="3">
      <t>メイ</t>
    </rPh>
    <rPh sb="6" eb="8">
      <t>ジュウタク</t>
    </rPh>
    <rPh sb="9" eb="11">
      <t>シュトク</t>
    </rPh>
    <rPh sb="12" eb="14">
      <t>チンタイ</t>
    </rPh>
    <rPh sb="15" eb="17">
      <t>カンリ</t>
    </rPh>
    <rPh sb="18" eb="20">
      <t>シュウゼン</t>
    </rPh>
    <rPh sb="21" eb="23">
      <t>エンカツ</t>
    </rPh>
    <rPh sb="24" eb="25">
      <t>オコナ</t>
    </rPh>
    <rPh sb="28" eb="30">
      <t>ジュウタク</t>
    </rPh>
    <rPh sb="30" eb="32">
      <t>シジョウ</t>
    </rPh>
    <rPh sb="33" eb="35">
      <t>セイビ</t>
    </rPh>
    <phoneticPr fontId="2"/>
  </si>
  <si>
    <t>施策名：３　総合的なバリアフリー化を推進する</t>
    <rPh sb="0" eb="2">
      <t>シサク</t>
    </rPh>
    <rPh sb="2" eb="3">
      <t>メイ</t>
    </rPh>
    <rPh sb="6" eb="9">
      <t>ソウゴウテキ</t>
    </rPh>
    <rPh sb="16" eb="17">
      <t>カ</t>
    </rPh>
    <rPh sb="18" eb="20">
      <t>スイシン</t>
    </rPh>
    <phoneticPr fontId="2"/>
  </si>
  <si>
    <t>施策名：４　海洋・沿岸域環境や港湾空間の保全・再生・形成、海洋廃棄物処理、海洋汚染防止を推進する</t>
    <rPh sb="0" eb="2">
      <t>シサク</t>
    </rPh>
    <rPh sb="2" eb="3">
      <t>メイ</t>
    </rPh>
    <rPh sb="6" eb="8">
      <t>カイヨウ</t>
    </rPh>
    <rPh sb="9" eb="11">
      <t>エンガン</t>
    </rPh>
    <rPh sb="11" eb="12">
      <t>イキ</t>
    </rPh>
    <rPh sb="12" eb="14">
      <t>カンキョウ</t>
    </rPh>
    <rPh sb="15" eb="17">
      <t>コウワン</t>
    </rPh>
    <rPh sb="17" eb="19">
      <t>クウカン</t>
    </rPh>
    <rPh sb="20" eb="22">
      <t>ホゼン</t>
    </rPh>
    <rPh sb="23" eb="25">
      <t>サイセイ</t>
    </rPh>
    <rPh sb="26" eb="28">
      <t>ケイセイ</t>
    </rPh>
    <rPh sb="29" eb="31">
      <t>カイヨウ</t>
    </rPh>
    <rPh sb="31" eb="34">
      <t>ハイキブツ</t>
    </rPh>
    <rPh sb="34" eb="36">
      <t>ショリ</t>
    </rPh>
    <rPh sb="37" eb="39">
      <t>カイヨウ</t>
    </rPh>
    <rPh sb="39" eb="41">
      <t>オセン</t>
    </rPh>
    <rPh sb="41" eb="43">
      <t>ボウシ</t>
    </rPh>
    <rPh sb="44" eb="46">
      <t>スイシン</t>
    </rPh>
    <phoneticPr fontId="2"/>
  </si>
  <si>
    <t>施策名：５　快適な道路環境等を創造する</t>
    <rPh sb="0" eb="2">
      <t>シサク</t>
    </rPh>
    <rPh sb="2" eb="3">
      <t>メイ</t>
    </rPh>
    <rPh sb="6" eb="8">
      <t>カイテキ</t>
    </rPh>
    <rPh sb="9" eb="11">
      <t>ドウロ</t>
    </rPh>
    <rPh sb="11" eb="13">
      <t>カンキョウ</t>
    </rPh>
    <rPh sb="13" eb="14">
      <t>トウ</t>
    </rPh>
    <rPh sb="15" eb="17">
      <t>ソウゾウ</t>
    </rPh>
    <phoneticPr fontId="2"/>
  </si>
  <si>
    <t>施策名：６　水資源の確保、水源地域活性化等を推進する</t>
    <rPh sb="0" eb="2">
      <t>シサク</t>
    </rPh>
    <rPh sb="2" eb="3">
      <t>メイ</t>
    </rPh>
    <rPh sb="6" eb="7">
      <t>ミズ</t>
    </rPh>
    <rPh sb="7" eb="9">
      <t>シゲン</t>
    </rPh>
    <rPh sb="10" eb="12">
      <t>カクホ</t>
    </rPh>
    <rPh sb="13" eb="15">
      <t>スイゲン</t>
    </rPh>
    <rPh sb="15" eb="17">
      <t>チイキ</t>
    </rPh>
    <rPh sb="17" eb="20">
      <t>カッセイカ</t>
    </rPh>
    <rPh sb="20" eb="21">
      <t>トウ</t>
    </rPh>
    <rPh sb="22" eb="24">
      <t>スイシン</t>
    </rPh>
    <phoneticPr fontId="2"/>
  </si>
  <si>
    <t>施策名：７　良好で緑豊かな都市空間の形成、歴史的風土の再生等を推進する</t>
    <rPh sb="0" eb="2">
      <t>シサク</t>
    </rPh>
    <rPh sb="2" eb="3">
      <t>メイ</t>
    </rPh>
    <rPh sb="6" eb="8">
      <t>リョウコウ</t>
    </rPh>
    <rPh sb="9" eb="10">
      <t>ミドリ</t>
    </rPh>
    <rPh sb="10" eb="11">
      <t>ユタ</t>
    </rPh>
    <rPh sb="13" eb="17">
      <t>トシクウカン</t>
    </rPh>
    <rPh sb="18" eb="20">
      <t>ケイセイ</t>
    </rPh>
    <rPh sb="21" eb="24">
      <t>レキシテキ</t>
    </rPh>
    <rPh sb="24" eb="26">
      <t>フウド</t>
    </rPh>
    <rPh sb="27" eb="29">
      <t>サイセイ</t>
    </rPh>
    <rPh sb="29" eb="30">
      <t>トウ</t>
    </rPh>
    <rPh sb="31" eb="33">
      <t>スイシン</t>
    </rPh>
    <phoneticPr fontId="2"/>
  </si>
  <si>
    <t>施策名：８　良好な水環境・水辺空間の形成・水と緑のネットワークの形成、適正な汚水処理の確保、下水道資源の循環を推進する</t>
    <rPh sb="0" eb="2">
      <t>シサク</t>
    </rPh>
    <rPh sb="2" eb="3">
      <t>メイ</t>
    </rPh>
    <rPh sb="6" eb="8">
      <t>リョウコウ</t>
    </rPh>
    <rPh sb="9" eb="10">
      <t>ミズ</t>
    </rPh>
    <rPh sb="10" eb="12">
      <t>カンキョウ</t>
    </rPh>
    <rPh sb="13" eb="15">
      <t>ミズベ</t>
    </rPh>
    <rPh sb="15" eb="17">
      <t>クウカン</t>
    </rPh>
    <rPh sb="18" eb="20">
      <t>ケイセイ</t>
    </rPh>
    <rPh sb="21" eb="22">
      <t>ミズ</t>
    </rPh>
    <rPh sb="23" eb="24">
      <t>ミドリ</t>
    </rPh>
    <rPh sb="32" eb="34">
      <t>ケイセイ</t>
    </rPh>
    <rPh sb="35" eb="37">
      <t>テキセイ</t>
    </rPh>
    <rPh sb="38" eb="40">
      <t>オスイ</t>
    </rPh>
    <rPh sb="40" eb="42">
      <t>ショリ</t>
    </rPh>
    <rPh sb="43" eb="45">
      <t>カクホ</t>
    </rPh>
    <rPh sb="46" eb="49">
      <t>ゲスイドウ</t>
    </rPh>
    <rPh sb="49" eb="51">
      <t>シゲン</t>
    </rPh>
    <rPh sb="52" eb="54">
      <t>ジュンカン</t>
    </rPh>
    <rPh sb="55" eb="57">
      <t>スイシン</t>
    </rPh>
    <phoneticPr fontId="2"/>
  </si>
  <si>
    <t>施策名：９　地球温暖化防止等の環境の保全を行う</t>
    <rPh sb="0" eb="2">
      <t>シサク</t>
    </rPh>
    <rPh sb="2" eb="3">
      <t>メイ</t>
    </rPh>
    <rPh sb="6" eb="8">
      <t>チキュウ</t>
    </rPh>
    <rPh sb="8" eb="11">
      <t>オンダンカ</t>
    </rPh>
    <rPh sb="11" eb="13">
      <t>ボウシ</t>
    </rPh>
    <rPh sb="13" eb="14">
      <t>トウ</t>
    </rPh>
    <rPh sb="15" eb="17">
      <t>カンキョウ</t>
    </rPh>
    <rPh sb="18" eb="20">
      <t>ホゼン</t>
    </rPh>
    <rPh sb="21" eb="22">
      <t>オコナ</t>
    </rPh>
    <phoneticPr fontId="2"/>
  </si>
  <si>
    <t>施策名：１０　自然災害による被害を軽減するため、気象情報等の提供及び観測・通信体制を充実する</t>
    <rPh sb="0" eb="2">
      <t>シサク</t>
    </rPh>
    <rPh sb="2" eb="3">
      <t>メイ</t>
    </rPh>
    <rPh sb="7" eb="9">
      <t>シゼン</t>
    </rPh>
    <rPh sb="9" eb="11">
      <t>サイガイ</t>
    </rPh>
    <rPh sb="14" eb="16">
      <t>ヒガイ</t>
    </rPh>
    <rPh sb="17" eb="19">
      <t>ケイゲン</t>
    </rPh>
    <rPh sb="24" eb="26">
      <t>キショウ</t>
    </rPh>
    <rPh sb="26" eb="28">
      <t>ジョウホウ</t>
    </rPh>
    <rPh sb="28" eb="29">
      <t>トウ</t>
    </rPh>
    <rPh sb="30" eb="32">
      <t>テイキョウ</t>
    </rPh>
    <rPh sb="32" eb="33">
      <t>オヨ</t>
    </rPh>
    <rPh sb="34" eb="36">
      <t>カンソク</t>
    </rPh>
    <rPh sb="37" eb="39">
      <t>ツウシン</t>
    </rPh>
    <rPh sb="39" eb="41">
      <t>タイセイ</t>
    </rPh>
    <rPh sb="42" eb="44">
      <t>ジュウジツ</t>
    </rPh>
    <phoneticPr fontId="2"/>
  </si>
  <si>
    <t>施策名：１１　住宅・市街地の防災性を向上する</t>
    <rPh sb="0" eb="2">
      <t>シサク</t>
    </rPh>
    <rPh sb="2" eb="3">
      <t>メイ</t>
    </rPh>
    <rPh sb="7" eb="9">
      <t>ジュウタク</t>
    </rPh>
    <rPh sb="10" eb="13">
      <t>シガイチ</t>
    </rPh>
    <rPh sb="14" eb="16">
      <t>ボウサイ</t>
    </rPh>
    <rPh sb="16" eb="17">
      <t>セイ</t>
    </rPh>
    <rPh sb="18" eb="20">
      <t>コウジョウ</t>
    </rPh>
    <phoneticPr fontId="2"/>
  </si>
  <si>
    <t>施策名：１２　水害・土砂災害の防止・減災を推進する</t>
    <rPh sb="0" eb="2">
      <t>シサク</t>
    </rPh>
    <rPh sb="2" eb="3">
      <t>メイ</t>
    </rPh>
    <rPh sb="7" eb="9">
      <t>スイガイ</t>
    </rPh>
    <rPh sb="10" eb="12">
      <t>ドシャ</t>
    </rPh>
    <rPh sb="12" eb="14">
      <t>サイガイ</t>
    </rPh>
    <rPh sb="15" eb="17">
      <t>ボウシ</t>
    </rPh>
    <rPh sb="18" eb="20">
      <t>ゲンサイ</t>
    </rPh>
    <rPh sb="21" eb="23">
      <t>スイシン</t>
    </rPh>
    <phoneticPr fontId="2"/>
  </si>
  <si>
    <t>施策名：１３　津波・高潮・浸食等による災害の防止・減災を推進する</t>
    <rPh sb="0" eb="2">
      <t>シサク</t>
    </rPh>
    <rPh sb="2" eb="3">
      <t>メイ</t>
    </rPh>
    <rPh sb="7" eb="9">
      <t>ツナミ</t>
    </rPh>
    <rPh sb="10" eb="12">
      <t>タカシオ</t>
    </rPh>
    <rPh sb="13" eb="15">
      <t>シンショク</t>
    </rPh>
    <rPh sb="15" eb="16">
      <t>トウ</t>
    </rPh>
    <rPh sb="19" eb="21">
      <t>サイガイ</t>
    </rPh>
    <rPh sb="22" eb="24">
      <t>ボウシ</t>
    </rPh>
    <rPh sb="25" eb="27">
      <t>ゲンサイ</t>
    </rPh>
    <rPh sb="28" eb="30">
      <t>スイシン</t>
    </rPh>
    <phoneticPr fontId="2"/>
  </si>
  <si>
    <t>施策名：１４　公共交通の安全確保・鉄道の安全性向上、ハイジャック・航空機テロ防止を推進する</t>
    <rPh sb="0" eb="2">
      <t>シサク</t>
    </rPh>
    <rPh sb="2" eb="3">
      <t>メイ</t>
    </rPh>
    <rPh sb="7" eb="9">
      <t>コウキョウ</t>
    </rPh>
    <rPh sb="9" eb="11">
      <t>コウツウ</t>
    </rPh>
    <rPh sb="12" eb="14">
      <t>アンゼン</t>
    </rPh>
    <rPh sb="14" eb="16">
      <t>カクホ</t>
    </rPh>
    <rPh sb="17" eb="19">
      <t>テツドウ</t>
    </rPh>
    <rPh sb="20" eb="23">
      <t>アンゼンセイ</t>
    </rPh>
    <rPh sb="23" eb="25">
      <t>コウジョウ</t>
    </rPh>
    <rPh sb="33" eb="36">
      <t>コウクウキ</t>
    </rPh>
    <rPh sb="38" eb="40">
      <t>ボウシ</t>
    </rPh>
    <rPh sb="41" eb="43">
      <t>スイシン</t>
    </rPh>
    <phoneticPr fontId="2"/>
  </si>
  <si>
    <t>施策名：１５　道路交通の安全性を確保・向上する</t>
    <rPh sb="0" eb="2">
      <t>シサク</t>
    </rPh>
    <rPh sb="2" eb="3">
      <t>メイ</t>
    </rPh>
    <rPh sb="7" eb="9">
      <t>ドウロ</t>
    </rPh>
    <rPh sb="9" eb="11">
      <t>コウツウ</t>
    </rPh>
    <rPh sb="12" eb="15">
      <t>アンゼンセイ</t>
    </rPh>
    <rPh sb="16" eb="18">
      <t>カクホ</t>
    </rPh>
    <rPh sb="19" eb="21">
      <t>コウジョウ</t>
    </rPh>
    <phoneticPr fontId="2"/>
  </si>
  <si>
    <t>施策名：１６　自動車事故の被害者の救済を図る</t>
    <rPh sb="0" eb="2">
      <t>シサク</t>
    </rPh>
    <rPh sb="2" eb="3">
      <t>メイ</t>
    </rPh>
    <rPh sb="7" eb="10">
      <t>ジドウシャ</t>
    </rPh>
    <rPh sb="10" eb="12">
      <t>ジコ</t>
    </rPh>
    <rPh sb="13" eb="16">
      <t>ヒガイシャ</t>
    </rPh>
    <rPh sb="17" eb="19">
      <t>キュウサイ</t>
    </rPh>
    <rPh sb="20" eb="21">
      <t>ハカ</t>
    </rPh>
    <phoneticPr fontId="2"/>
  </si>
  <si>
    <t>施策名：１７　自動車の安全性を高める</t>
    <rPh sb="0" eb="2">
      <t>シサク</t>
    </rPh>
    <rPh sb="2" eb="3">
      <t>メイ</t>
    </rPh>
    <rPh sb="7" eb="10">
      <t>ジドウシャ</t>
    </rPh>
    <rPh sb="11" eb="14">
      <t>アンゼンセイ</t>
    </rPh>
    <rPh sb="15" eb="16">
      <t>タカ</t>
    </rPh>
    <phoneticPr fontId="2"/>
  </si>
  <si>
    <t>施策名：１８　船舶交通の安全と海上の治安を確保する</t>
    <rPh sb="0" eb="2">
      <t>シサク</t>
    </rPh>
    <rPh sb="2" eb="3">
      <t>メイ</t>
    </rPh>
    <rPh sb="7" eb="9">
      <t>センパク</t>
    </rPh>
    <rPh sb="9" eb="11">
      <t>コウツウ</t>
    </rPh>
    <rPh sb="12" eb="14">
      <t>アンゼン</t>
    </rPh>
    <rPh sb="15" eb="17">
      <t>カイジョウ</t>
    </rPh>
    <rPh sb="18" eb="20">
      <t>チアン</t>
    </rPh>
    <rPh sb="21" eb="23">
      <t>カクホ</t>
    </rPh>
    <phoneticPr fontId="2"/>
  </si>
  <si>
    <t>施策名：１９　海上物流基盤の強化等総合的な物流体系整備の推進、みなとの振興、安定的な国際海上輸送の確保を推進する</t>
    <rPh sb="0" eb="2">
      <t>シサク</t>
    </rPh>
    <rPh sb="2" eb="3">
      <t>メイ</t>
    </rPh>
    <rPh sb="7" eb="9">
      <t>カイジョウ</t>
    </rPh>
    <rPh sb="9" eb="11">
      <t>ブツリュウ</t>
    </rPh>
    <rPh sb="11" eb="13">
      <t>キバン</t>
    </rPh>
    <rPh sb="14" eb="16">
      <t>キョウカ</t>
    </rPh>
    <rPh sb="16" eb="17">
      <t>トウ</t>
    </rPh>
    <rPh sb="17" eb="20">
      <t>ソウゴウテキ</t>
    </rPh>
    <rPh sb="21" eb="23">
      <t>ブツリュウ</t>
    </rPh>
    <rPh sb="23" eb="25">
      <t>タイケイ</t>
    </rPh>
    <rPh sb="25" eb="27">
      <t>セイビ</t>
    </rPh>
    <rPh sb="28" eb="30">
      <t>スイシン</t>
    </rPh>
    <rPh sb="35" eb="37">
      <t>シンコウ</t>
    </rPh>
    <rPh sb="38" eb="41">
      <t>アンテイテキ</t>
    </rPh>
    <rPh sb="42" eb="44">
      <t>コクサイ</t>
    </rPh>
    <rPh sb="44" eb="46">
      <t>カイジョウ</t>
    </rPh>
    <rPh sb="46" eb="48">
      <t>ユソウ</t>
    </rPh>
    <rPh sb="49" eb="51">
      <t>カクホ</t>
    </rPh>
    <rPh sb="52" eb="54">
      <t>スイシン</t>
    </rPh>
    <phoneticPr fontId="2"/>
  </si>
  <si>
    <t>施策名：２０　観光立国を推進する</t>
    <rPh sb="0" eb="2">
      <t>シサク</t>
    </rPh>
    <rPh sb="2" eb="3">
      <t>メイ</t>
    </rPh>
    <rPh sb="7" eb="9">
      <t>カンコウ</t>
    </rPh>
    <rPh sb="9" eb="11">
      <t>リッコク</t>
    </rPh>
    <rPh sb="12" eb="14">
      <t>スイシン</t>
    </rPh>
    <phoneticPr fontId="2"/>
  </si>
  <si>
    <t>施策名：２１　景観に優れた国土・観光地づくりを推進する</t>
    <rPh sb="0" eb="2">
      <t>シサク</t>
    </rPh>
    <rPh sb="2" eb="3">
      <t>メイ</t>
    </rPh>
    <rPh sb="7" eb="9">
      <t>ケイカン</t>
    </rPh>
    <rPh sb="10" eb="11">
      <t>スグ</t>
    </rPh>
    <rPh sb="13" eb="15">
      <t>コクド</t>
    </rPh>
    <rPh sb="16" eb="19">
      <t>カンコウチ</t>
    </rPh>
    <rPh sb="23" eb="25">
      <t>スイシン</t>
    </rPh>
    <phoneticPr fontId="2"/>
  </si>
  <si>
    <t>施策名：２２　国際競争力・地域の自立等を強化する道路ネットワークを形成する</t>
    <rPh sb="0" eb="2">
      <t>シサク</t>
    </rPh>
    <rPh sb="2" eb="3">
      <t>メイ</t>
    </rPh>
    <rPh sb="7" eb="9">
      <t>コクサイ</t>
    </rPh>
    <rPh sb="9" eb="12">
      <t>キョウソウリョク</t>
    </rPh>
    <rPh sb="13" eb="15">
      <t>チイキ</t>
    </rPh>
    <rPh sb="16" eb="18">
      <t>ジリツ</t>
    </rPh>
    <rPh sb="18" eb="19">
      <t>トウ</t>
    </rPh>
    <rPh sb="20" eb="22">
      <t>キョウカ</t>
    </rPh>
    <rPh sb="24" eb="26">
      <t>ドウロ</t>
    </rPh>
    <rPh sb="33" eb="35">
      <t>ケイセイ</t>
    </rPh>
    <phoneticPr fontId="2"/>
  </si>
  <si>
    <t>施策名：２３　整備新幹線の整備を推進する</t>
    <rPh sb="0" eb="2">
      <t>シサク</t>
    </rPh>
    <rPh sb="2" eb="3">
      <t>メイ</t>
    </rPh>
    <rPh sb="7" eb="9">
      <t>セイビ</t>
    </rPh>
    <rPh sb="9" eb="12">
      <t>シンカンセン</t>
    </rPh>
    <rPh sb="13" eb="15">
      <t>セイビ</t>
    </rPh>
    <rPh sb="16" eb="18">
      <t>スイシン</t>
    </rPh>
    <phoneticPr fontId="2"/>
  </si>
  <si>
    <t>施策名：２４　航空交通ネットワークを強化する</t>
    <rPh sb="0" eb="2">
      <t>シサク</t>
    </rPh>
    <rPh sb="2" eb="3">
      <t>メイ</t>
    </rPh>
    <rPh sb="7" eb="9">
      <t>コウクウ</t>
    </rPh>
    <rPh sb="9" eb="11">
      <t>コウツウ</t>
    </rPh>
    <rPh sb="18" eb="20">
      <t>キョウカ</t>
    </rPh>
    <phoneticPr fontId="2"/>
  </si>
  <si>
    <t>施策名：２５　都市再生・地域再生を推進する</t>
    <rPh sb="0" eb="2">
      <t>シサク</t>
    </rPh>
    <rPh sb="2" eb="3">
      <t>メイ</t>
    </rPh>
    <rPh sb="7" eb="9">
      <t>トシ</t>
    </rPh>
    <rPh sb="9" eb="11">
      <t>サイセイ</t>
    </rPh>
    <rPh sb="12" eb="14">
      <t>チイキ</t>
    </rPh>
    <rPh sb="14" eb="16">
      <t>サイセイ</t>
    </rPh>
    <rPh sb="17" eb="19">
      <t>スイシン</t>
    </rPh>
    <phoneticPr fontId="2"/>
  </si>
  <si>
    <t>施策名：２６　鉄道網を充実・活性化させる</t>
    <rPh sb="0" eb="2">
      <t>シサク</t>
    </rPh>
    <rPh sb="2" eb="3">
      <t>メイ</t>
    </rPh>
    <rPh sb="7" eb="10">
      <t>テツドウモウ</t>
    </rPh>
    <rPh sb="11" eb="13">
      <t>ジュウジツ</t>
    </rPh>
    <rPh sb="14" eb="17">
      <t>カッセイカ</t>
    </rPh>
    <phoneticPr fontId="2"/>
  </si>
  <si>
    <t>施策名：２７　地域公共交通の維持・活性化を推進する</t>
    <rPh sb="0" eb="2">
      <t>シサク</t>
    </rPh>
    <rPh sb="2" eb="3">
      <t>メイ</t>
    </rPh>
    <rPh sb="7" eb="9">
      <t>チイキ</t>
    </rPh>
    <rPh sb="9" eb="11">
      <t>コウキョウ</t>
    </rPh>
    <rPh sb="11" eb="13">
      <t>コウツウ</t>
    </rPh>
    <rPh sb="14" eb="16">
      <t>イジ</t>
    </rPh>
    <rPh sb="17" eb="20">
      <t>カッセイカ</t>
    </rPh>
    <rPh sb="21" eb="23">
      <t>スイシン</t>
    </rPh>
    <phoneticPr fontId="2"/>
  </si>
  <si>
    <t>施策名：２８　都市・地域における総合交通戦略を推進する</t>
    <rPh sb="0" eb="2">
      <t>シサク</t>
    </rPh>
    <rPh sb="2" eb="3">
      <t>メイ</t>
    </rPh>
    <rPh sb="7" eb="9">
      <t>トシ</t>
    </rPh>
    <rPh sb="10" eb="12">
      <t>チイキ</t>
    </rPh>
    <rPh sb="16" eb="18">
      <t>ソウゴウ</t>
    </rPh>
    <rPh sb="18" eb="20">
      <t>コウツウ</t>
    </rPh>
    <rPh sb="20" eb="22">
      <t>センリャク</t>
    </rPh>
    <rPh sb="23" eb="25">
      <t>スイシン</t>
    </rPh>
    <phoneticPr fontId="2"/>
  </si>
  <si>
    <t>施策名：２９　道路交通の円滑化を推進する</t>
    <rPh sb="0" eb="2">
      <t>シサク</t>
    </rPh>
    <rPh sb="2" eb="3">
      <t>メイ</t>
    </rPh>
    <rPh sb="7" eb="9">
      <t>ドウロ</t>
    </rPh>
    <rPh sb="9" eb="11">
      <t>コウツウ</t>
    </rPh>
    <rPh sb="12" eb="15">
      <t>エンカツカ</t>
    </rPh>
    <rPh sb="16" eb="18">
      <t>スイシン</t>
    </rPh>
    <phoneticPr fontId="2"/>
  </si>
  <si>
    <t>施策名：３０　社会資本整備・管理等を効果的に推進する</t>
    <rPh sb="0" eb="2">
      <t>シサク</t>
    </rPh>
    <rPh sb="2" eb="3">
      <t>メイ</t>
    </rPh>
    <rPh sb="7" eb="11">
      <t>シャカイシホン</t>
    </rPh>
    <rPh sb="11" eb="13">
      <t>セイビ</t>
    </rPh>
    <rPh sb="14" eb="16">
      <t>カンリ</t>
    </rPh>
    <rPh sb="16" eb="17">
      <t>トウ</t>
    </rPh>
    <rPh sb="18" eb="21">
      <t>コウカテキ</t>
    </rPh>
    <rPh sb="22" eb="24">
      <t>スイシン</t>
    </rPh>
    <phoneticPr fontId="2"/>
  </si>
  <si>
    <t>施策名：３１　不動産市場の整備や適正な土地利用のための条件整備を推進する</t>
    <rPh sb="0" eb="2">
      <t>シサク</t>
    </rPh>
    <rPh sb="2" eb="3">
      <t>メイ</t>
    </rPh>
    <rPh sb="7" eb="10">
      <t>フドウサン</t>
    </rPh>
    <rPh sb="10" eb="12">
      <t>シジョウ</t>
    </rPh>
    <rPh sb="13" eb="15">
      <t>セイビ</t>
    </rPh>
    <rPh sb="16" eb="18">
      <t>テキセイ</t>
    </rPh>
    <rPh sb="19" eb="21">
      <t>トチ</t>
    </rPh>
    <rPh sb="21" eb="23">
      <t>リヨウ</t>
    </rPh>
    <rPh sb="27" eb="29">
      <t>ジョウケン</t>
    </rPh>
    <rPh sb="29" eb="31">
      <t>セイビ</t>
    </rPh>
    <rPh sb="32" eb="34">
      <t>スイシン</t>
    </rPh>
    <phoneticPr fontId="2"/>
  </si>
  <si>
    <t>施策名：３２　建設市場の整備を推進する</t>
    <rPh sb="0" eb="2">
      <t>シサク</t>
    </rPh>
    <rPh sb="2" eb="3">
      <t>メイ</t>
    </rPh>
    <rPh sb="7" eb="9">
      <t>ケンセツ</t>
    </rPh>
    <rPh sb="9" eb="11">
      <t>シジョウ</t>
    </rPh>
    <rPh sb="12" eb="14">
      <t>セイビ</t>
    </rPh>
    <rPh sb="15" eb="17">
      <t>スイシン</t>
    </rPh>
    <phoneticPr fontId="2"/>
  </si>
  <si>
    <t>施策名：３３　市場・産業関係の統計調査の整備・活用を図る</t>
    <rPh sb="0" eb="2">
      <t>シサク</t>
    </rPh>
    <rPh sb="2" eb="3">
      <t>メイ</t>
    </rPh>
    <rPh sb="7" eb="9">
      <t>シジョウ</t>
    </rPh>
    <rPh sb="10" eb="12">
      <t>サンギョウ</t>
    </rPh>
    <rPh sb="12" eb="14">
      <t>カンケイ</t>
    </rPh>
    <rPh sb="15" eb="17">
      <t>トウケイ</t>
    </rPh>
    <rPh sb="17" eb="19">
      <t>チョウサ</t>
    </rPh>
    <rPh sb="20" eb="22">
      <t>セイビ</t>
    </rPh>
    <rPh sb="23" eb="25">
      <t>カツヨウ</t>
    </rPh>
    <rPh sb="26" eb="27">
      <t>ハカ</t>
    </rPh>
    <phoneticPr fontId="2"/>
  </si>
  <si>
    <t>施策名：３４　地籍の整備等の国土調査を推進する</t>
    <rPh sb="0" eb="2">
      <t>シサク</t>
    </rPh>
    <rPh sb="2" eb="3">
      <t>メイ</t>
    </rPh>
    <rPh sb="7" eb="9">
      <t>チセキ</t>
    </rPh>
    <rPh sb="10" eb="12">
      <t>セイビ</t>
    </rPh>
    <rPh sb="12" eb="13">
      <t>トウ</t>
    </rPh>
    <rPh sb="14" eb="16">
      <t>コクド</t>
    </rPh>
    <rPh sb="16" eb="18">
      <t>チョウサ</t>
    </rPh>
    <rPh sb="19" eb="21">
      <t>スイシン</t>
    </rPh>
    <phoneticPr fontId="2"/>
  </si>
  <si>
    <t>施策名：３５　自動車運送業の市場環境整備を推進する</t>
    <rPh sb="0" eb="2">
      <t>シサク</t>
    </rPh>
    <rPh sb="2" eb="3">
      <t>メイ</t>
    </rPh>
    <rPh sb="7" eb="10">
      <t>ジドウシャ</t>
    </rPh>
    <rPh sb="10" eb="13">
      <t>ウンソウギョウ</t>
    </rPh>
    <rPh sb="14" eb="16">
      <t>シジョウ</t>
    </rPh>
    <rPh sb="16" eb="18">
      <t>カンキョウ</t>
    </rPh>
    <rPh sb="18" eb="20">
      <t>セイビ</t>
    </rPh>
    <rPh sb="21" eb="23">
      <t>スイシン</t>
    </rPh>
    <phoneticPr fontId="2"/>
  </si>
  <si>
    <t>施策名：３６　海事産業の市場環境整備・活性化及び人材の確保等を図る</t>
    <rPh sb="0" eb="2">
      <t>シサク</t>
    </rPh>
    <rPh sb="2" eb="3">
      <t>メイ</t>
    </rPh>
    <rPh sb="7" eb="9">
      <t>カイジ</t>
    </rPh>
    <rPh sb="9" eb="11">
      <t>サンギョウ</t>
    </rPh>
    <rPh sb="12" eb="14">
      <t>シジョウ</t>
    </rPh>
    <rPh sb="14" eb="16">
      <t>カンキョウ</t>
    </rPh>
    <rPh sb="16" eb="18">
      <t>セイビ</t>
    </rPh>
    <rPh sb="19" eb="22">
      <t>カッセイカ</t>
    </rPh>
    <rPh sb="22" eb="23">
      <t>オヨ</t>
    </rPh>
    <rPh sb="24" eb="26">
      <t>ジンザイ</t>
    </rPh>
    <rPh sb="27" eb="29">
      <t>カクホ</t>
    </rPh>
    <rPh sb="29" eb="30">
      <t>トウ</t>
    </rPh>
    <rPh sb="31" eb="32">
      <t>ハカ</t>
    </rPh>
    <phoneticPr fontId="2"/>
  </si>
  <si>
    <t>施策名：３７　総合的な国土形成を推進する</t>
    <rPh sb="0" eb="2">
      <t>シサク</t>
    </rPh>
    <rPh sb="2" eb="3">
      <t>メイ</t>
    </rPh>
    <rPh sb="7" eb="10">
      <t>ソウゴウテキ</t>
    </rPh>
    <rPh sb="11" eb="13">
      <t>コクド</t>
    </rPh>
    <rPh sb="13" eb="15">
      <t>ケイセイ</t>
    </rPh>
    <rPh sb="16" eb="18">
      <t>スイシン</t>
    </rPh>
    <phoneticPr fontId="2"/>
  </si>
  <si>
    <t>施策名：３８　国土の位置・形状を定めるための調査及び地理空間情報の整備・活用を推進する</t>
    <rPh sb="0" eb="2">
      <t>シサク</t>
    </rPh>
    <rPh sb="2" eb="3">
      <t>メイ</t>
    </rPh>
    <rPh sb="7" eb="9">
      <t>コクド</t>
    </rPh>
    <rPh sb="10" eb="12">
      <t>イチ</t>
    </rPh>
    <rPh sb="13" eb="15">
      <t>ケイジョウ</t>
    </rPh>
    <rPh sb="16" eb="17">
      <t>サダ</t>
    </rPh>
    <rPh sb="22" eb="24">
      <t>チョウサ</t>
    </rPh>
    <rPh sb="24" eb="25">
      <t>オヨ</t>
    </rPh>
    <rPh sb="26" eb="28">
      <t>チリ</t>
    </rPh>
    <rPh sb="28" eb="30">
      <t>クウカン</t>
    </rPh>
    <rPh sb="30" eb="32">
      <t>ジョウホウ</t>
    </rPh>
    <rPh sb="33" eb="35">
      <t>セイビ</t>
    </rPh>
    <rPh sb="36" eb="38">
      <t>カツヨウ</t>
    </rPh>
    <rPh sb="39" eb="41">
      <t>スイシン</t>
    </rPh>
    <phoneticPr fontId="2"/>
  </si>
  <si>
    <t>施策名：３９　離島等の振興を図る</t>
    <rPh sb="0" eb="2">
      <t>シサク</t>
    </rPh>
    <rPh sb="2" eb="3">
      <t>メイ</t>
    </rPh>
    <rPh sb="7" eb="9">
      <t>リトウ</t>
    </rPh>
    <rPh sb="9" eb="10">
      <t>トウ</t>
    </rPh>
    <rPh sb="11" eb="13">
      <t>シンコウ</t>
    </rPh>
    <rPh sb="14" eb="15">
      <t>ハカ</t>
    </rPh>
    <phoneticPr fontId="2"/>
  </si>
  <si>
    <t>施策名：４０　北海道総合開発を推進する</t>
    <rPh sb="0" eb="2">
      <t>シサク</t>
    </rPh>
    <rPh sb="2" eb="3">
      <t>メイ</t>
    </rPh>
    <rPh sb="7" eb="10">
      <t>ホッカイドウ</t>
    </rPh>
    <rPh sb="10" eb="12">
      <t>ソウゴウ</t>
    </rPh>
    <rPh sb="12" eb="14">
      <t>カイハツ</t>
    </rPh>
    <rPh sb="15" eb="17">
      <t>スイシン</t>
    </rPh>
    <phoneticPr fontId="2"/>
  </si>
  <si>
    <t>施策名：４１　技術研究開発を推進する</t>
    <rPh sb="0" eb="2">
      <t>シサク</t>
    </rPh>
    <rPh sb="2" eb="3">
      <t>メイ</t>
    </rPh>
    <rPh sb="7" eb="9">
      <t>ギジュツ</t>
    </rPh>
    <rPh sb="9" eb="11">
      <t>ケンキュウ</t>
    </rPh>
    <rPh sb="11" eb="13">
      <t>カイハツ</t>
    </rPh>
    <rPh sb="14" eb="16">
      <t>スイシン</t>
    </rPh>
    <phoneticPr fontId="2"/>
  </si>
  <si>
    <t>施策名：４２　情報化を推進する</t>
    <rPh sb="0" eb="2">
      <t>シサク</t>
    </rPh>
    <rPh sb="2" eb="3">
      <t>メイ</t>
    </rPh>
    <rPh sb="7" eb="10">
      <t>ジョウホウカ</t>
    </rPh>
    <rPh sb="11" eb="13">
      <t>スイシン</t>
    </rPh>
    <phoneticPr fontId="2"/>
  </si>
  <si>
    <t>施策名：４３　国際協力、連携等を推進する</t>
    <rPh sb="0" eb="2">
      <t>シサク</t>
    </rPh>
    <rPh sb="2" eb="3">
      <t>メイ</t>
    </rPh>
    <rPh sb="7" eb="9">
      <t>コクサイ</t>
    </rPh>
    <rPh sb="9" eb="11">
      <t>キョウリョク</t>
    </rPh>
    <rPh sb="12" eb="14">
      <t>レンケイ</t>
    </rPh>
    <rPh sb="14" eb="15">
      <t>トウ</t>
    </rPh>
    <rPh sb="16" eb="18">
      <t>スイシン</t>
    </rPh>
    <phoneticPr fontId="2"/>
  </si>
  <si>
    <t>施策名：４４　環境等に配慮した便利で安全な官庁施設の整備・保全を推進する</t>
    <rPh sb="0" eb="2">
      <t>シサク</t>
    </rPh>
    <rPh sb="2" eb="3">
      <t>メイ</t>
    </rPh>
    <rPh sb="7" eb="9">
      <t>カンキョウ</t>
    </rPh>
    <rPh sb="9" eb="10">
      <t>トウ</t>
    </rPh>
    <rPh sb="11" eb="13">
      <t>ハイリョ</t>
    </rPh>
    <rPh sb="15" eb="17">
      <t>ベンリ</t>
    </rPh>
    <rPh sb="18" eb="20">
      <t>アンゼン</t>
    </rPh>
    <rPh sb="21" eb="23">
      <t>カンチョウ</t>
    </rPh>
    <rPh sb="23" eb="25">
      <t>シセツ</t>
    </rPh>
    <rPh sb="26" eb="28">
      <t>セイビ</t>
    </rPh>
    <rPh sb="29" eb="31">
      <t>ホゼン</t>
    </rPh>
    <rPh sb="32" eb="34">
      <t>スイシン</t>
    </rPh>
    <phoneticPr fontId="2"/>
  </si>
  <si>
    <t>自動車安全特別会計保障勘定</t>
    <rPh sb="0" eb="3">
      <t>ジドウシャ</t>
    </rPh>
    <rPh sb="3" eb="5">
      <t>アンゼン</t>
    </rPh>
    <rPh sb="5" eb="7">
      <t>トクベツ</t>
    </rPh>
    <rPh sb="7" eb="9">
      <t>カイケイ</t>
    </rPh>
    <rPh sb="9" eb="11">
      <t>ホショウ</t>
    </rPh>
    <rPh sb="11" eb="13">
      <t>カンジョウ</t>
    </rPh>
    <phoneticPr fontId="2"/>
  </si>
  <si>
    <t>　　　〃　　自動車検査登録勘定</t>
    <rPh sb="6" eb="9">
      <t>ジドウシャ</t>
    </rPh>
    <rPh sb="9" eb="11">
      <t>ケンサ</t>
    </rPh>
    <rPh sb="11" eb="13">
      <t>トウロク</t>
    </rPh>
    <rPh sb="13" eb="15">
      <t>カンジョウ</t>
    </rPh>
    <phoneticPr fontId="2"/>
  </si>
  <si>
    <t>　　　〃　　自動車事故対策勘定</t>
    <rPh sb="6" eb="9">
      <t>ジドウシャ</t>
    </rPh>
    <rPh sb="9" eb="11">
      <t>ジコ</t>
    </rPh>
    <rPh sb="11" eb="13">
      <t>タイサク</t>
    </rPh>
    <rPh sb="13" eb="15">
      <t>カンジョウ</t>
    </rPh>
    <phoneticPr fontId="2"/>
  </si>
  <si>
    <t>　　　〃　　空港整備勘定</t>
    <rPh sb="6" eb="8">
      <t>クウコウ</t>
    </rPh>
    <rPh sb="8" eb="10">
      <t>セイビ</t>
    </rPh>
    <rPh sb="10" eb="12">
      <t>カンジョウ</t>
    </rPh>
    <phoneticPr fontId="2"/>
  </si>
  <si>
    <t>東日本大震災復興特別会計</t>
    <rPh sb="0" eb="3">
      <t>ヒガシニホン</t>
    </rPh>
    <rPh sb="3" eb="6">
      <t>ダイシンサイ</t>
    </rPh>
    <rPh sb="6" eb="8">
      <t>フッコウ</t>
    </rPh>
    <rPh sb="8" eb="10">
      <t>トクベツ</t>
    </rPh>
    <rPh sb="10" eb="12">
      <t>カイケイ</t>
    </rPh>
    <phoneticPr fontId="2"/>
  </si>
  <si>
    <t>東日本大震災復興特別会計</t>
    <phoneticPr fontId="2"/>
  </si>
  <si>
    <t>公的賃貸住宅の管理等</t>
    <rPh sb="0" eb="2">
      <t>コウテキ</t>
    </rPh>
    <rPh sb="2" eb="4">
      <t>チンタイ</t>
    </rPh>
    <rPh sb="4" eb="6">
      <t>ジュウタク</t>
    </rPh>
    <rPh sb="7" eb="9">
      <t>カンリ</t>
    </rPh>
    <rPh sb="9" eb="10">
      <t>トウ</t>
    </rPh>
    <phoneticPr fontId="2"/>
  </si>
  <si>
    <t>住宅金融支援機構</t>
    <phoneticPr fontId="2"/>
  </si>
  <si>
    <t>都市再生機構出資金</t>
    <rPh sb="0" eb="2">
      <t>トシ</t>
    </rPh>
    <rPh sb="2" eb="4">
      <t>サイセイ</t>
    </rPh>
    <rPh sb="4" eb="6">
      <t>キコウ</t>
    </rPh>
    <rPh sb="6" eb="9">
      <t>シュッシキン</t>
    </rPh>
    <phoneticPr fontId="2"/>
  </si>
  <si>
    <t>新26-001</t>
    <rPh sb="0" eb="1">
      <t>シン</t>
    </rPh>
    <phoneticPr fontId="2"/>
  </si>
  <si>
    <t>（項）住宅対策諸費
　（大事項）住宅対策諸費に必要な経費</t>
    <phoneticPr fontId="2"/>
  </si>
  <si>
    <t>住宅局</t>
    <rPh sb="0" eb="3">
      <t>ジュウタクキョク</t>
    </rPh>
    <phoneticPr fontId="2"/>
  </si>
  <si>
    <t>002</t>
    <phoneticPr fontId="2"/>
  </si>
  <si>
    <t>（項）住宅対策諸費
　（大事項）住宅対策諸費に必要な経費</t>
    <rPh sb="12" eb="13">
      <t>ダイ</t>
    </rPh>
    <phoneticPr fontId="2"/>
  </si>
  <si>
    <t>（項）住宅対策事業費
　（大事項）住宅対策事業に必要な経費
（項）住宅対策諸費
　（大事項）住宅対策諸費に必要な経費
（項）住宅施設災害復旧事業費
　（大事項）住宅施設災害復旧事業に必要な経費</t>
    <rPh sb="7" eb="10">
      <t>ジギョウヒ</t>
    </rPh>
    <rPh sb="21" eb="23">
      <t>ジギョウ</t>
    </rPh>
    <rPh sb="42" eb="43">
      <t>ダイ</t>
    </rPh>
    <rPh sb="76" eb="77">
      <t>ダイ</t>
    </rPh>
    <phoneticPr fontId="2"/>
  </si>
  <si>
    <t>住宅ストック活用・リフォーム推進事業</t>
    <rPh sb="0" eb="2">
      <t>ジュウタク</t>
    </rPh>
    <rPh sb="6" eb="8">
      <t>カツヨウ</t>
    </rPh>
    <rPh sb="14" eb="16">
      <t>スイシン</t>
    </rPh>
    <rPh sb="16" eb="18">
      <t>ジギョウ</t>
    </rPh>
    <phoneticPr fontId="1"/>
  </si>
  <si>
    <t>マンション管理適正化・再生推進事業</t>
    <rPh sb="5" eb="7">
      <t>カンリ</t>
    </rPh>
    <rPh sb="7" eb="10">
      <t>テキセイカ</t>
    </rPh>
    <rPh sb="11" eb="13">
      <t>サイセイ</t>
    </rPh>
    <rPh sb="13" eb="15">
      <t>スイシン</t>
    </rPh>
    <rPh sb="15" eb="17">
      <t>ジギョウ</t>
    </rPh>
    <phoneticPr fontId="1"/>
  </si>
  <si>
    <t>既存建築物安全性確保推進事業</t>
    <rPh sb="0" eb="2">
      <t>キゾン</t>
    </rPh>
    <rPh sb="2" eb="5">
      <t>ケンチクブツ</t>
    </rPh>
    <rPh sb="5" eb="8">
      <t>アンゼンセイ</t>
    </rPh>
    <rPh sb="8" eb="10">
      <t>カクホ</t>
    </rPh>
    <rPh sb="10" eb="12">
      <t>スイシン</t>
    </rPh>
    <rPh sb="12" eb="14">
      <t>ジギョウ</t>
    </rPh>
    <phoneticPr fontId="1"/>
  </si>
  <si>
    <t>空き家管理等基盤強化推進事業</t>
    <rPh sb="0" eb="1">
      <t>ア</t>
    </rPh>
    <rPh sb="2" eb="3">
      <t>ヤ</t>
    </rPh>
    <rPh sb="3" eb="6">
      <t>カンリトウ</t>
    </rPh>
    <rPh sb="6" eb="8">
      <t>キバン</t>
    </rPh>
    <rPh sb="8" eb="10">
      <t>キョウカ</t>
    </rPh>
    <rPh sb="10" eb="12">
      <t>スイシン</t>
    </rPh>
    <rPh sb="12" eb="14">
      <t>ジギョウ</t>
    </rPh>
    <phoneticPr fontId="1"/>
  </si>
  <si>
    <t>既存住宅等に対応した住宅瑕疵担保責任保険の提供体制の整備事業</t>
    <rPh sb="0" eb="2">
      <t>キゾン</t>
    </rPh>
    <rPh sb="2" eb="4">
      <t>ジュウタク</t>
    </rPh>
    <rPh sb="4" eb="5">
      <t>トウ</t>
    </rPh>
    <rPh sb="6" eb="8">
      <t>タイオウ</t>
    </rPh>
    <rPh sb="10" eb="12">
      <t>ジュウタク</t>
    </rPh>
    <rPh sb="12" eb="14">
      <t>カシ</t>
    </rPh>
    <rPh sb="14" eb="16">
      <t>タンポ</t>
    </rPh>
    <rPh sb="16" eb="18">
      <t>セキニン</t>
    </rPh>
    <rPh sb="18" eb="20">
      <t>ホケン</t>
    </rPh>
    <rPh sb="21" eb="23">
      <t>テイキョウ</t>
    </rPh>
    <rPh sb="23" eb="25">
      <t>タイセイ</t>
    </rPh>
    <rPh sb="26" eb="28">
      <t>セイビ</t>
    </rPh>
    <rPh sb="28" eb="30">
      <t>ジギョウ</t>
    </rPh>
    <phoneticPr fontId="2"/>
  </si>
  <si>
    <t>住宅セーフティネット基盤強化推進事業</t>
    <rPh sb="0" eb="2">
      <t>ジュウタク</t>
    </rPh>
    <rPh sb="10" eb="12">
      <t>キバン</t>
    </rPh>
    <rPh sb="12" eb="14">
      <t>キョウカ</t>
    </rPh>
    <rPh sb="14" eb="16">
      <t>スイシン</t>
    </rPh>
    <rPh sb="16" eb="18">
      <t>ジギョウ</t>
    </rPh>
    <phoneticPr fontId="2"/>
  </si>
  <si>
    <t>建築物の安全確保のための体制の整備事業</t>
    <rPh sb="0" eb="3">
      <t>ケンチクブツ</t>
    </rPh>
    <rPh sb="4" eb="6">
      <t>アンゼン</t>
    </rPh>
    <rPh sb="6" eb="8">
      <t>カクホ</t>
    </rPh>
    <rPh sb="12" eb="14">
      <t>タイセイ</t>
    </rPh>
    <rPh sb="15" eb="17">
      <t>セイビ</t>
    </rPh>
    <rPh sb="17" eb="19">
      <t>ジギョウ</t>
    </rPh>
    <phoneticPr fontId="2"/>
  </si>
  <si>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2"/>
  </si>
  <si>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2"/>
  </si>
  <si>
    <t>市街地環境整備推進経費</t>
    <rPh sb="0" eb="3">
      <t>シガイチ</t>
    </rPh>
    <rPh sb="3" eb="5">
      <t>カンキョウ</t>
    </rPh>
    <rPh sb="5" eb="7">
      <t>セイビ</t>
    </rPh>
    <rPh sb="7" eb="9">
      <t>スイシン</t>
    </rPh>
    <rPh sb="9" eb="11">
      <t>ケイヒ</t>
    </rPh>
    <phoneticPr fontId="2"/>
  </si>
  <si>
    <t>住宅市場環境整備推進経費</t>
    <rPh sb="0" eb="2">
      <t>ジュウタク</t>
    </rPh>
    <rPh sb="2" eb="4">
      <t>シジョウ</t>
    </rPh>
    <rPh sb="4" eb="6">
      <t>カンキョウ</t>
    </rPh>
    <rPh sb="6" eb="8">
      <t>セイビ</t>
    </rPh>
    <rPh sb="8" eb="10">
      <t>スイシン</t>
    </rPh>
    <rPh sb="10" eb="12">
      <t>ケイヒ</t>
    </rPh>
    <phoneticPr fontId="2"/>
  </si>
  <si>
    <t>住宅金融支援機構【002再掲】</t>
    <rPh sb="12" eb="14">
      <t>サイケイ</t>
    </rPh>
    <phoneticPr fontId="2"/>
  </si>
  <si>
    <t>新26-005</t>
    <rPh sb="0" eb="1">
      <t>シン</t>
    </rPh>
    <phoneticPr fontId="2"/>
  </si>
  <si>
    <t>（項）住宅市場整備推進費
　（大事項）住宅市場の環境整備の推進に必要な経費</t>
    <phoneticPr fontId="2"/>
  </si>
  <si>
    <t>新26-004</t>
    <rPh sb="0" eb="1">
      <t>シン</t>
    </rPh>
    <phoneticPr fontId="2"/>
  </si>
  <si>
    <t>新26-003</t>
    <rPh sb="0" eb="1">
      <t>シン</t>
    </rPh>
    <phoneticPr fontId="2"/>
  </si>
  <si>
    <t>新26-002</t>
    <rPh sb="0" eb="1">
      <t>シン</t>
    </rPh>
    <phoneticPr fontId="2"/>
  </si>
  <si>
    <t>006</t>
    <phoneticPr fontId="2"/>
  </si>
  <si>
    <t>総合的なバリアフリー社会の形成の推進</t>
    <rPh sb="13" eb="15">
      <t>ケイセイ</t>
    </rPh>
    <phoneticPr fontId="1"/>
  </si>
  <si>
    <t>（項）総合的バリアフリー推進費
　（大事項）総合的なバリアフリー社会の形成の推進に必要な経費
（項）地方運輸行政推進費
　（大事項）総合的なバリアフリー社会の形成の推進に必要な経費</t>
    <phoneticPr fontId="2"/>
  </si>
  <si>
    <t>総合政策局</t>
    <rPh sb="0" eb="2">
      <t>ソウゴウ</t>
    </rPh>
    <rPh sb="2" eb="4">
      <t>セイサク</t>
    </rPh>
    <rPh sb="4" eb="5">
      <t>キョク</t>
    </rPh>
    <phoneticPr fontId="2"/>
  </si>
  <si>
    <t>019</t>
    <phoneticPr fontId="2"/>
  </si>
  <si>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2"/>
  </si>
  <si>
    <t>海岸事業（直轄）</t>
    <rPh sb="0" eb="2">
      <t>カイガン</t>
    </rPh>
    <rPh sb="2" eb="4">
      <t>ジギョウ</t>
    </rPh>
    <rPh sb="5" eb="7">
      <t>チョッカツ</t>
    </rPh>
    <phoneticPr fontId="2"/>
  </si>
  <si>
    <t>港湾環境整備事業</t>
    <rPh sb="0" eb="2">
      <t>コウワン</t>
    </rPh>
    <rPh sb="2" eb="4">
      <t>カンキョウ</t>
    </rPh>
    <rPh sb="4" eb="6">
      <t>セイビ</t>
    </rPh>
    <rPh sb="6" eb="8">
      <t>ジギョウ</t>
    </rPh>
    <phoneticPr fontId="1"/>
  </si>
  <si>
    <t>船舶油濁損害対策</t>
    <rPh sb="0" eb="2">
      <t>センパク</t>
    </rPh>
    <rPh sb="2" eb="4">
      <t>ユダク</t>
    </rPh>
    <rPh sb="4" eb="6">
      <t>ソンガイ</t>
    </rPh>
    <rPh sb="6" eb="8">
      <t>タイサク</t>
    </rPh>
    <phoneticPr fontId="7"/>
  </si>
  <si>
    <t>低潮線の保全に要する経費</t>
    <rPh sb="0" eb="3">
      <t>テイチョウセン</t>
    </rPh>
    <rPh sb="4" eb="6">
      <t>ホゼン</t>
    </rPh>
    <rPh sb="7" eb="8">
      <t>ヨウ</t>
    </rPh>
    <rPh sb="10" eb="12">
      <t>ケイヒ</t>
    </rPh>
    <phoneticPr fontId="2"/>
  </si>
  <si>
    <t>海岸事業</t>
    <rPh sb="0" eb="2">
      <t>カイガン</t>
    </rPh>
    <rPh sb="2" eb="4">
      <t>ジギョウ</t>
    </rPh>
    <phoneticPr fontId="2"/>
  </si>
  <si>
    <t>海洋・沿岸域環境の保全等の推進</t>
    <rPh sb="0" eb="2">
      <t>カイヨウ</t>
    </rPh>
    <rPh sb="3" eb="5">
      <t>エンガン</t>
    </rPh>
    <rPh sb="6" eb="8">
      <t>カンキョウ</t>
    </rPh>
    <rPh sb="9" eb="11">
      <t>ホゼン</t>
    </rPh>
    <rPh sb="11" eb="12">
      <t>トウ</t>
    </rPh>
    <rPh sb="13" eb="15">
      <t>スイシン</t>
    </rPh>
    <phoneticPr fontId="1"/>
  </si>
  <si>
    <t>国連開発計画拠出金</t>
    <rPh sb="0" eb="2">
      <t>コクレン</t>
    </rPh>
    <rPh sb="2" eb="4">
      <t>カイハツ</t>
    </rPh>
    <rPh sb="4" eb="6">
      <t>ケイカク</t>
    </rPh>
    <rPh sb="6" eb="9">
      <t>キョシュツキン</t>
    </rPh>
    <phoneticPr fontId="1"/>
  </si>
  <si>
    <t>国連環境計画拠出金</t>
    <rPh sb="0" eb="2">
      <t>コクレン</t>
    </rPh>
    <rPh sb="2" eb="4">
      <t>カンキョウ</t>
    </rPh>
    <rPh sb="4" eb="6">
      <t>ケイカク</t>
    </rPh>
    <rPh sb="6" eb="9">
      <t>キョシュツキン</t>
    </rPh>
    <phoneticPr fontId="1"/>
  </si>
  <si>
    <t>（項）海洋環境対策費
　（大事項）海洋・沿岸域環境の保全等の推進に必要な経費</t>
    <rPh sb="1" eb="2">
      <t>コウ</t>
    </rPh>
    <rPh sb="3" eb="5">
      <t>カイヨウ</t>
    </rPh>
    <rPh sb="5" eb="7">
      <t>カンキョウ</t>
    </rPh>
    <rPh sb="7" eb="9">
      <t>タイサク</t>
    </rPh>
    <rPh sb="9" eb="10">
      <t>ヒ</t>
    </rPh>
    <rPh sb="13" eb="14">
      <t>ダイ</t>
    </rPh>
    <rPh sb="14" eb="16">
      <t>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2"/>
  </si>
  <si>
    <t>港湾局</t>
    <rPh sb="0" eb="3">
      <t>コウワンキョク</t>
    </rPh>
    <phoneticPr fontId="2"/>
  </si>
  <si>
    <t>（項）海岸事業費
　（大事項）海岸事業に必要な経費</t>
    <rPh sb="1" eb="2">
      <t>コウ</t>
    </rPh>
    <rPh sb="3" eb="5">
      <t>カイガン</t>
    </rPh>
    <rPh sb="5" eb="8">
      <t>ジギョウヒ</t>
    </rPh>
    <rPh sb="11" eb="12">
      <t>ダイ</t>
    </rPh>
    <rPh sb="12" eb="14">
      <t>ジコウ</t>
    </rPh>
    <rPh sb="15" eb="17">
      <t>カイガン</t>
    </rPh>
    <rPh sb="17" eb="19">
      <t>ジギョウ</t>
    </rPh>
    <rPh sb="20" eb="22">
      <t>ヒツヨウ</t>
    </rPh>
    <rPh sb="23" eb="25">
      <t>ケイヒ</t>
    </rPh>
    <phoneticPr fontId="2"/>
  </si>
  <si>
    <t>港湾局</t>
    <rPh sb="0" eb="2">
      <t>コウワン</t>
    </rPh>
    <rPh sb="2" eb="3">
      <t>キョク</t>
    </rPh>
    <phoneticPr fontId="2"/>
  </si>
  <si>
    <t>（項）港湾環境整備事業費
　（大事項）港湾環境整備事業に必要な経費</t>
    <rPh sb="1" eb="2">
      <t>コウ</t>
    </rPh>
    <rPh sb="3" eb="5">
      <t>コウワン</t>
    </rPh>
    <rPh sb="5" eb="7">
      <t>カンキョウ</t>
    </rPh>
    <rPh sb="7" eb="9">
      <t>セイビ</t>
    </rPh>
    <rPh sb="9" eb="11">
      <t>ジギョウ</t>
    </rPh>
    <rPh sb="11" eb="12">
      <t>ヒ</t>
    </rPh>
    <rPh sb="15" eb="16">
      <t>ダイ</t>
    </rPh>
    <rPh sb="16" eb="18">
      <t>ジコウ</t>
    </rPh>
    <rPh sb="19" eb="21">
      <t>コウワン</t>
    </rPh>
    <rPh sb="21" eb="23">
      <t>カンキョウ</t>
    </rPh>
    <rPh sb="23" eb="25">
      <t>セイビ</t>
    </rPh>
    <rPh sb="25" eb="27">
      <t>ジギョウ</t>
    </rPh>
    <rPh sb="28" eb="30">
      <t>ヒツヨウ</t>
    </rPh>
    <rPh sb="31" eb="33">
      <t>ケイヒ</t>
    </rPh>
    <phoneticPr fontId="2"/>
  </si>
  <si>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2"/>
  </si>
  <si>
    <t>海事局</t>
    <rPh sb="0" eb="2">
      <t>カイジ</t>
    </rPh>
    <rPh sb="2" eb="3">
      <t>キョク</t>
    </rPh>
    <phoneticPr fontId="2"/>
  </si>
  <si>
    <t>水管理・国土保全局</t>
    <rPh sb="0" eb="1">
      <t>ミズ</t>
    </rPh>
    <rPh sb="1" eb="3">
      <t>カンリ</t>
    </rPh>
    <rPh sb="4" eb="6">
      <t>コクド</t>
    </rPh>
    <rPh sb="6" eb="9">
      <t>ホゼンキョク</t>
    </rPh>
    <phoneticPr fontId="2"/>
  </si>
  <si>
    <t>（項）海洋環境対策費
　（大事項）海洋・沿岸域環境の保全等の推進に必要な経費
（項）地方運輸行政推進費
　（大事項）海洋・沿岸域環境の保全等の推進に必要な経費</t>
  </si>
  <si>
    <t>（項）海洋環境対策費
　（大事項）海洋・沿岸域環境の保全等の推進に必要な経費</t>
  </si>
  <si>
    <t>（項）海洋環境対策費
　（大事項）海洋・沿岸域環境の保全等の推進に必要な経費</t>
    <phoneticPr fontId="2"/>
  </si>
  <si>
    <t>道路事業（直轄・改築等）</t>
    <rPh sb="0" eb="2">
      <t>ドウロ</t>
    </rPh>
    <rPh sb="2" eb="4">
      <t>ジギョウ</t>
    </rPh>
    <rPh sb="5" eb="7">
      <t>チョッカツ</t>
    </rPh>
    <rPh sb="10" eb="11">
      <t>トウ</t>
    </rPh>
    <phoneticPr fontId="2"/>
  </si>
  <si>
    <t>道路事業（直轄・無電柱化推進）</t>
    <rPh sb="0" eb="2">
      <t>ドウロ</t>
    </rPh>
    <rPh sb="2" eb="4">
      <t>ジギョウ</t>
    </rPh>
    <rPh sb="5" eb="7">
      <t>チョッカツ</t>
    </rPh>
    <rPh sb="8" eb="9">
      <t>ム</t>
    </rPh>
    <rPh sb="9" eb="11">
      <t>デンチュウ</t>
    </rPh>
    <rPh sb="11" eb="12">
      <t>カ</t>
    </rPh>
    <rPh sb="12" eb="14">
      <t>スイシン</t>
    </rPh>
    <phoneticPr fontId="2"/>
  </si>
  <si>
    <t>有料道路事業等</t>
    <rPh sb="0" eb="2">
      <t>ユウリョウ</t>
    </rPh>
    <rPh sb="2" eb="4">
      <t>ドウロ</t>
    </rPh>
    <rPh sb="4" eb="6">
      <t>ジギョウ</t>
    </rPh>
    <rPh sb="6" eb="7">
      <t>トウ</t>
    </rPh>
    <phoneticPr fontId="2"/>
  </si>
  <si>
    <t>高騒音対策による沿道騒音の低減効果に関する連携調査経費</t>
    <rPh sb="0" eb="3">
      <t>コウソウオン</t>
    </rPh>
    <rPh sb="3" eb="5">
      <t>タイサク</t>
    </rPh>
    <rPh sb="8" eb="10">
      <t>エンドウ</t>
    </rPh>
    <rPh sb="10" eb="12">
      <t>ソウオン</t>
    </rPh>
    <rPh sb="13" eb="15">
      <t>テイゲン</t>
    </rPh>
    <rPh sb="15" eb="17">
      <t>コウカ</t>
    </rPh>
    <rPh sb="18" eb="19">
      <t>カン</t>
    </rPh>
    <rPh sb="21" eb="23">
      <t>レンケイ</t>
    </rPh>
    <rPh sb="23" eb="25">
      <t>チョウサ</t>
    </rPh>
    <rPh sb="25" eb="27">
      <t>ケイヒ</t>
    </rPh>
    <phoneticPr fontId="2"/>
  </si>
  <si>
    <t>環境対応車普及促進対策</t>
    <phoneticPr fontId="2"/>
  </si>
  <si>
    <t>地域交通のグリーン化を通じた電気自動車の加速度的普及促進</t>
    <phoneticPr fontId="2"/>
  </si>
  <si>
    <t>次世代大型車開発・実用化促進事業</t>
    <phoneticPr fontId="2"/>
  </si>
  <si>
    <t>車両の環境対策</t>
    <phoneticPr fontId="2"/>
  </si>
  <si>
    <t>超小型モビリティの導入促進</t>
    <rPh sb="0" eb="3">
      <t>チョウコガタ</t>
    </rPh>
    <rPh sb="9" eb="11">
      <t>ドウニュウ</t>
    </rPh>
    <rPh sb="11" eb="13">
      <t>ソクシン</t>
    </rPh>
    <phoneticPr fontId="2"/>
  </si>
  <si>
    <t>（項）道路環境等対策費
　（大事項）道路環境等対策に必要な経費</t>
    <rPh sb="14" eb="15">
      <t>ダイ</t>
    </rPh>
    <phoneticPr fontId="2"/>
  </si>
  <si>
    <t>自動車局</t>
    <rPh sb="0" eb="3">
      <t>ジドウシャ</t>
    </rPh>
    <rPh sb="3" eb="4">
      <t>キョク</t>
    </rPh>
    <phoneticPr fontId="2"/>
  </si>
  <si>
    <t>（項）業務取扱費
　（大事項）車両の環境対策に必要な経費</t>
    <rPh sb="11" eb="12">
      <t>ダイ</t>
    </rPh>
    <phoneticPr fontId="2"/>
  </si>
  <si>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2"/>
  </si>
  <si>
    <t>新26-006</t>
    <rPh sb="0" eb="1">
      <t>シン</t>
    </rPh>
    <phoneticPr fontId="2"/>
  </si>
  <si>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2"/>
  </si>
  <si>
    <t>道路局</t>
    <rPh sb="0" eb="3">
      <t>ドウロキョク</t>
    </rPh>
    <phoneticPr fontId="2"/>
  </si>
  <si>
    <t>道路局</t>
    <rPh sb="0" eb="2">
      <t>ドウロ</t>
    </rPh>
    <rPh sb="2" eb="3">
      <t>キョク</t>
    </rPh>
    <phoneticPr fontId="2"/>
  </si>
  <si>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2"/>
  </si>
  <si>
    <t>030-2</t>
    <phoneticPr fontId="2"/>
  </si>
  <si>
    <t>（項）道路環境改善事業費
　（大事項）道路環境改善事業に必要な経費</t>
    <phoneticPr fontId="2"/>
  </si>
  <si>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2"/>
  </si>
  <si>
    <t>水資源に関わる中長期計画（ウォータープラン）改定に向けた調査経費</t>
    <rPh sb="0" eb="1">
      <t>ミズ</t>
    </rPh>
    <rPh sb="1" eb="3">
      <t>シゲン</t>
    </rPh>
    <rPh sb="4" eb="5">
      <t>カカ</t>
    </rPh>
    <rPh sb="7" eb="10">
      <t>チュウチョウキ</t>
    </rPh>
    <rPh sb="10" eb="12">
      <t>ケイカク</t>
    </rPh>
    <rPh sb="22" eb="24">
      <t>カイテイ</t>
    </rPh>
    <rPh sb="25" eb="26">
      <t>ム</t>
    </rPh>
    <rPh sb="28" eb="30">
      <t>チョウサ</t>
    </rPh>
    <rPh sb="30" eb="32">
      <t>ケイヒ</t>
    </rPh>
    <phoneticPr fontId="2"/>
  </si>
  <si>
    <t>水循環可視化システムの活用等による多様な水源確保の検討調査経費</t>
    <rPh sb="0" eb="1">
      <t>ミズ</t>
    </rPh>
    <rPh sb="1" eb="3">
      <t>ジュンカン</t>
    </rPh>
    <rPh sb="3" eb="5">
      <t>カシ</t>
    </rPh>
    <rPh sb="5" eb="6">
      <t>カ</t>
    </rPh>
    <rPh sb="11" eb="14">
      <t>カツヨウトウ</t>
    </rPh>
    <rPh sb="17" eb="19">
      <t>タヨウ</t>
    </rPh>
    <rPh sb="20" eb="22">
      <t>スイゲン</t>
    </rPh>
    <rPh sb="22" eb="24">
      <t>カクホ</t>
    </rPh>
    <rPh sb="25" eb="27">
      <t>ケントウ</t>
    </rPh>
    <rPh sb="27" eb="29">
      <t>チョウサ</t>
    </rPh>
    <rPh sb="29" eb="31">
      <t>ケイヒ</t>
    </rPh>
    <phoneticPr fontId="2"/>
  </si>
  <si>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2"/>
  </si>
  <si>
    <t>水資源の現状把握等に要する経費</t>
    <rPh sb="0" eb="1">
      <t>ミズ</t>
    </rPh>
    <rPh sb="1" eb="3">
      <t>シゲン</t>
    </rPh>
    <rPh sb="4" eb="6">
      <t>ゲンジョウ</t>
    </rPh>
    <rPh sb="6" eb="8">
      <t>ハアク</t>
    </rPh>
    <rPh sb="8" eb="9">
      <t>ナド</t>
    </rPh>
    <rPh sb="10" eb="11">
      <t>ヨウ</t>
    </rPh>
    <rPh sb="13" eb="15">
      <t>ケイヒ</t>
    </rPh>
    <phoneticPr fontId="4"/>
  </si>
  <si>
    <t>水源地域対策基本問題調査費</t>
    <rPh sb="0" eb="4">
      <t>スイゲンチイキ</t>
    </rPh>
    <rPh sb="4" eb="6">
      <t>タイサク</t>
    </rPh>
    <rPh sb="6" eb="8">
      <t>キホン</t>
    </rPh>
    <rPh sb="8" eb="10">
      <t>モンダイ</t>
    </rPh>
    <rPh sb="10" eb="12">
      <t>チョウサ</t>
    </rPh>
    <rPh sb="12" eb="13">
      <t>ヒ</t>
    </rPh>
    <phoneticPr fontId="2"/>
  </si>
  <si>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2"/>
  </si>
  <si>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4"/>
  </si>
  <si>
    <t>水資源開発事業</t>
    <rPh sb="0" eb="3">
      <t>ミズシゲン</t>
    </rPh>
    <rPh sb="3" eb="5">
      <t>カイハツ</t>
    </rPh>
    <rPh sb="5" eb="7">
      <t>ジギョウ</t>
    </rPh>
    <phoneticPr fontId="2"/>
  </si>
  <si>
    <t>新26-007</t>
    <rPh sb="0" eb="1">
      <t>シン</t>
    </rPh>
    <phoneticPr fontId="2"/>
  </si>
  <si>
    <t>（項）水資源対策費
　（大事項）水資源確保等の推進に必要な経費</t>
  </si>
  <si>
    <t>水管理・国土保全局　水資源部</t>
    <rPh sb="0" eb="1">
      <t>ミズ</t>
    </rPh>
    <rPh sb="1" eb="3">
      <t>カンリ</t>
    </rPh>
    <rPh sb="4" eb="6">
      <t>コクド</t>
    </rPh>
    <rPh sb="6" eb="8">
      <t>ホゼン</t>
    </rPh>
    <rPh sb="8" eb="9">
      <t>キョク</t>
    </rPh>
    <rPh sb="10" eb="13">
      <t>ミズシゲン</t>
    </rPh>
    <rPh sb="13" eb="14">
      <t>ブ</t>
    </rPh>
    <phoneticPr fontId="2"/>
  </si>
  <si>
    <t>水管理・国土保全局　水資源部</t>
  </si>
  <si>
    <t>水管理・国土保全局　水資源部</t>
    <rPh sb="0" eb="1">
      <t>ミズ</t>
    </rPh>
    <rPh sb="1" eb="3">
      <t>カンリ</t>
    </rPh>
    <rPh sb="4" eb="6">
      <t>コクド</t>
    </rPh>
    <rPh sb="6" eb="9">
      <t>ホゼンキョク</t>
    </rPh>
    <rPh sb="10" eb="13">
      <t>ミズシゲン</t>
    </rPh>
    <rPh sb="13" eb="14">
      <t>ブ</t>
    </rPh>
    <phoneticPr fontId="2"/>
  </si>
  <si>
    <t>(項)水資源対策費
　(大事項)水資源確保等の推進に必要な経費</t>
  </si>
  <si>
    <t>古都における歴史的風土の保存方策検討調査</t>
    <phoneticPr fontId="2"/>
  </si>
  <si>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12"/>
  </si>
  <si>
    <t>国営公園等事業</t>
    <rPh sb="0" eb="2">
      <t>コクエイ</t>
    </rPh>
    <rPh sb="2" eb="4">
      <t>コウエン</t>
    </rPh>
    <rPh sb="4" eb="5">
      <t>トウ</t>
    </rPh>
    <rPh sb="5" eb="7">
      <t>ジギョウ</t>
    </rPh>
    <phoneticPr fontId="13"/>
  </si>
  <si>
    <t>新26-008</t>
    <rPh sb="0" eb="1">
      <t>シン</t>
    </rPh>
    <phoneticPr fontId="2"/>
  </si>
  <si>
    <t>（項）緑地環境対策費
　（大事項）緑地環境の保全等の対策に必要な経費</t>
    <rPh sb="1" eb="2">
      <t>コウ</t>
    </rPh>
    <rPh sb="3" eb="5">
      <t>リョクチ</t>
    </rPh>
    <rPh sb="5" eb="7">
      <t>カンキョウ</t>
    </rPh>
    <rPh sb="7" eb="9">
      <t>タイサク</t>
    </rPh>
    <rPh sb="9" eb="10">
      <t>ヒ</t>
    </rPh>
    <rPh sb="13" eb="14">
      <t>オオ</t>
    </rPh>
    <rPh sb="14" eb="16">
      <t>ジコウ</t>
    </rPh>
    <rPh sb="17" eb="19">
      <t>リョクチ</t>
    </rPh>
    <rPh sb="19" eb="21">
      <t>カンキョウ</t>
    </rPh>
    <rPh sb="22" eb="24">
      <t>ホゼン</t>
    </rPh>
    <rPh sb="24" eb="25">
      <t>ナド</t>
    </rPh>
    <rPh sb="26" eb="28">
      <t>タイサク</t>
    </rPh>
    <rPh sb="29" eb="31">
      <t>ヒツヨウ</t>
    </rPh>
    <rPh sb="32" eb="34">
      <t>ケイヒ</t>
    </rPh>
    <phoneticPr fontId="2"/>
  </si>
  <si>
    <t>都市局</t>
    <rPh sb="0" eb="3">
      <t>トシキョク</t>
    </rPh>
    <phoneticPr fontId="2"/>
  </si>
  <si>
    <t>(項)緑地環境対策費
 (大事項)緑地環境の保全等の対策に必要な経費</t>
    <rPh sb="13" eb="14">
      <t>ダイ</t>
    </rPh>
    <phoneticPr fontId="2"/>
  </si>
  <si>
    <t>(項)国営公園等事業費
 (大事項)良好で緑豊かな都市空間の形成等のための国営公園等事業に必要な経費
(項)都市公園防災事業費
 (大事項)都市公園防災事業に必要な経費</t>
    <rPh sb="45" eb="47">
      <t>ヒツヨウ</t>
    </rPh>
    <phoneticPr fontId="2"/>
  </si>
  <si>
    <t>次世代型流域マネジメント方策に関する検討経費</t>
    <rPh sb="0" eb="4">
      <t>ジセダイガタ</t>
    </rPh>
    <rPh sb="4" eb="6">
      <t>リュウイキ</t>
    </rPh>
    <rPh sb="12" eb="14">
      <t>ホウサク</t>
    </rPh>
    <rPh sb="15" eb="16">
      <t>カン</t>
    </rPh>
    <rPh sb="18" eb="20">
      <t>ケントウ</t>
    </rPh>
    <rPh sb="20" eb="22">
      <t>ケイヒ</t>
    </rPh>
    <phoneticPr fontId="2"/>
  </si>
  <si>
    <t>下水道分野の水ビジネス国際展開経費</t>
    <rPh sb="0" eb="3">
      <t>ゲスイドウ</t>
    </rPh>
    <rPh sb="3" eb="5">
      <t>ブンヤ</t>
    </rPh>
    <rPh sb="6" eb="7">
      <t>ミズ</t>
    </rPh>
    <rPh sb="11" eb="13">
      <t>コクサイ</t>
    </rPh>
    <rPh sb="13" eb="15">
      <t>テンカイ</t>
    </rPh>
    <rPh sb="15" eb="17">
      <t>ケイヒ</t>
    </rPh>
    <phoneticPr fontId="2"/>
  </si>
  <si>
    <t>下水道リスク管理システムの運用経費</t>
    <rPh sb="0" eb="3">
      <t>ゲスイドウ</t>
    </rPh>
    <rPh sb="6" eb="8">
      <t>カンリ</t>
    </rPh>
    <rPh sb="13" eb="15">
      <t>ウンヨウ</t>
    </rPh>
    <rPh sb="15" eb="17">
      <t>ケイヒ</t>
    </rPh>
    <phoneticPr fontId="2"/>
  </si>
  <si>
    <t>下水道事業</t>
    <rPh sb="0" eb="5">
      <t>ゲスイドウジギョウ</t>
    </rPh>
    <phoneticPr fontId="2"/>
  </si>
  <si>
    <t>河川改修事業</t>
    <rPh sb="0" eb="2">
      <t>カセン</t>
    </rPh>
    <rPh sb="2" eb="4">
      <t>カイシュウ</t>
    </rPh>
    <rPh sb="4" eb="6">
      <t>ジギョウ</t>
    </rPh>
    <phoneticPr fontId="2"/>
  </si>
  <si>
    <t>新26-009</t>
    <rPh sb="0" eb="1">
      <t>シン</t>
    </rPh>
    <phoneticPr fontId="2"/>
  </si>
  <si>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2"/>
  </si>
  <si>
    <t>国営公園等事業【050再掲】</t>
    <rPh sb="0" eb="2">
      <t>コクエイ</t>
    </rPh>
    <rPh sb="2" eb="4">
      <t>コウエン</t>
    </rPh>
    <rPh sb="4" eb="5">
      <t>トウ</t>
    </rPh>
    <rPh sb="5" eb="7">
      <t>ジギョウ</t>
    </rPh>
    <rPh sb="11" eb="13">
      <t>サイケイ</t>
    </rPh>
    <phoneticPr fontId="13"/>
  </si>
  <si>
    <t>船舶による環境汚染防止のための総合対策</t>
    <rPh sb="0" eb="2">
      <t>センパク</t>
    </rPh>
    <rPh sb="5" eb="7">
      <t>カンキョウ</t>
    </rPh>
    <rPh sb="7" eb="9">
      <t>オセン</t>
    </rPh>
    <rPh sb="9" eb="11">
      <t>ボウシ</t>
    </rPh>
    <rPh sb="15" eb="17">
      <t>ソウゴウ</t>
    </rPh>
    <rPh sb="17" eb="19">
      <t>タイサク</t>
    </rPh>
    <phoneticPr fontId="2"/>
  </si>
  <si>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2"/>
  </si>
  <si>
    <t>省エネ住宅に関するポイント制度</t>
    <rPh sb="0" eb="1">
      <t>ショウ</t>
    </rPh>
    <rPh sb="3" eb="5">
      <t>ジュウタク</t>
    </rPh>
    <rPh sb="6" eb="7">
      <t>カン</t>
    </rPh>
    <rPh sb="13" eb="15">
      <t>セイド</t>
    </rPh>
    <phoneticPr fontId="2"/>
  </si>
  <si>
    <t>環境・ストック活用推進事業</t>
    <rPh sb="0" eb="2">
      <t>カンキョウ</t>
    </rPh>
    <rPh sb="7" eb="9">
      <t>カツヨウ</t>
    </rPh>
    <rPh sb="9" eb="11">
      <t>スイシン</t>
    </rPh>
    <rPh sb="11" eb="13">
      <t>ジギョウ</t>
    </rPh>
    <phoneticPr fontId="2"/>
  </si>
  <si>
    <t>住宅・建築物環境対策検討経費</t>
    <rPh sb="0" eb="2">
      <t>ジュウタク</t>
    </rPh>
    <rPh sb="3" eb="6">
      <t>ケンチクブツ</t>
    </rPh>
    <rPh sb="6" eb="8">
      <t>カンキョウ</t>
    </rPh>
    <rPh sb="8" eb="10">
      <t>タイサク</t>
    </rPh>
    <rPh sb="10" eb="12">
      <t>ケントウ</t>
    </rPh>
    <rPh sb="12" eb="14">
      <t>ケイヒ</t>
    </rPh>
    <phoneticPr fontId="2"/>
  </si>
  <si>
    <t>先導的都市環境形成促進事業</t>
    <rPh sb="0" eb="2">
      <t>センドウ</t>
    </rPh>
    <rPh sb="2" eb="3">
      <t>テキ</t>
    </rPh>
    <rPh sb="3" eb="5">
      <t>トシ</t>
    </rPh>
    <rPh sb="5" eb="7">
      <t>カンキョウ</t>
    </rPh>
    <rPh sb="7" eb="9">
      <t>ケイセイ</t>
    </rPh>
    <rPh sb="9" eb="11">
      <t>ソクシン</t>
    </rPh>
    <rPh sb="11" eb="13">
      <t>ジギョウ</t>
    </rPh>
    <phoneticPr fontId="12"/>
  </si>
  <si>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12"/>
  </si>
  <si>
    <t>適正な建設リサイクルの推進</t>
    <rPh sb="0" eb="2">
      <t>テキセイ</t>
    </rPh>
    <rPh sb="3" eb="5">
      <t>ケンセツ</t>
    </rPh>
    <rPh sb="11" eb="13">
      <t>スイシン</t>
    </rPh>
    <phoneticPr fontId="2"/>
  </si>
  <si>
    <t>モーダルシフト等推進事業</t>
    <rPh sb="7" eb="8">
      <t>トウ</t>
    </rPh>
    <rPh sb="8" eb="10">
      <t>スイシン</t>
    </rPh>
    <rPh sb="10" eb="12">
      <t>ジギョウ</t>
    </rPh>
    <phoneticPr fontId="2"/>
  </si>
  <si>
    <t>地球温暖化防止等の環境の保全</t>
    <rPh sb="0" eb="2">
      <t>チキュウ</t>
    </rPh>
    <rPh sb="2" eb="5">
      <t>オンダンカ</t>
    </rPh>
    <rPh sb="5" eb="7">
      <t>ボウシ</t>
    </rPh>
    <rPh sb="7" eb="8">
      <t>トウ</t>
    </rPh>
    <rPh sb="9" eb="11">
      <t>カンキョウ</t>
    </rPh>
    <rPh sb="12" eb="14">
      <t>ホゼン</t>
    </rPh>
    <phoneticPr fontId="1"/>
  </si>
  <si>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2"/>
  </si>
  <si>
    <t>社会資本分野における環境対策の推進</t>
    <rPh sb="0" eb="4">
      <t>シャカイシホン</t>
    </rPh>
    <rPh sb="4" eb="6">
      <t>ブンヤ</t>
    </rPh>
    <rPh sb="10" eb="12">
      <t>カンキョウ</t>
    </rPh>
    <rPh sb="12" eb="14">
      <t>タイサク</t>
    </rPh>
    <rPh sb="15" eb="17">
      <t>スイシン</t>
    </rPh>
    <phoneticPr fontId="2"/>
  </si>
  <si>
    <t>建設機械施工における環境対策の推進</t>
    <rPh sb="0" eb="2">
      <t>ケンセツ</t>
    </rPh>
    <rPh sb="2" eb="4">
      <t>キカイ</t>
    </rPh>
    <rPh sb="4" eb="6">
      <t>セコウ</t>
    </rPh>
    <rPh sb="10" eb="12">
      <t>カンキョウ</t>
    </rPh>
    <rPh sb="12" eb="14">
      <t>タイサク</t>
    </rPh>
    <rPh sb="15" eb="17">
      <t>スイシン</t>
    </rPh>
    <phoneticPr fontId="2"/>
  </si>
  <si>
    <t>新26-010</t>
    <rPh sb="0" eb="1">
      <t>シン</t>
    </rPh>
    <phoneticPr fontId="2"/>
  </si>
  <si>
    <t>（項）地球温暖化防止等対策費
　（大事項）地球温暖化防止対策の技術開発に必要な経費</t>
    <rPh sb="1" eb="2">
      <t>コウ</t>
    </rPh>
    <rPh sb="17" eb="20">
      <t>ダイジコウ</t>
    </rPh>
    <phoneticPr fontId="2"/>
  </si>
  <si>
    <t>海事局</t>
    <rPh sb="0" eb="3">
      <t>カイジキョク</t>
    </rPh>
    <phoneticPr fontId="2"/>
  </si>
  <si>
    <t>（項）地球温暖化防止等対策費
　（大事項）地球温暖化防等の環境の保全に必要な経費</t>
    <rPh sb="1" eb="2">
      <t>コウ</t>
    </rPh>
    <rPh sb="17" eb="20">
      <t>ダイジコウ</t>
    </rPh>
    <rPh sb="27" eb="28">
      <t>トウ</t>
    </rPh>
    <rPh sb="29" eb="31">
      <t>カンキョウ</t>
    </rPh>
    <rPh sb="32" eb="34">
      <t>ホゼン</t>
    </rPh>
    <phoneticPr fontId="2"/>
  </si>
  <si>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2"/>
  </si>
  <si>
    <t>（項）地球温暖化防止等対策費
　 (大事項) 地球温暖化防止等の環境の保全に必要な経費</t>
    <rPh sb="1" eb="2">
      <t>コウ</t>
    </rPh>
    <phoneticPr fontId="2"/>
  </si>
  <si>
    <t>土地・建設産業局</t>
    <rPh sb="0" eb="2">
      <t>トチ</t>
    </rPh>
    <rPh sb="3" eb="5">
      <t>ケンセツ</t>
    </rPh>
    <rPh sb="5" eb="7">
      <t>サンギョウ</t>
    </rPh>
    <rPh sb="7" eb="8">
      <t>キョク</t>
    </rPh>
    <phoneticPr fontId="2"/>
  </si>
  <si>
    <t>（項）地球温暖化防止等対策費
　（大事項）地球温暖化防止等の環境の保全に必要な経費
（項）地方運輸行政推進費
　（大事項）地球温暖化防止等の環境の保全に必要な経費</t>
  </si>
  <si>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2"/>
  </si>
  <si>
    <t>総合政策局</t>
  </si>
  <si>
    <t>-</t>
    <phoneticPr fontId="2"/>
  </si>
  <si>
    <t>国際機関への分担金・拠出金</t>
    <rPh sb="0" eb="2">
      <t>コクサイ</t>
    </rPh>
    <rPh sb="2" eb="4">
      <t>キカン</t>
    </rPh>
    <rPh sb="6" eb="9">
      <t>ブンタンキン</t>
    </rPh>
    <rPh sb="10" eb="12">
      <t>キョシュツ</t>
    </rPh>
    <rPh sb="12" eb="13">
      <t>キン</t>
    </rPh>
    <phoneticPr fontId="1"/>
  </si>
  <si>
    <t>衛星施設維持</t>
    <rPh sb="0" eb="2">
      <t>エイセイ</t>
    </rPh>
    <rPh sb="2" eb="4">
      <t>シセツ</t>
    </rPh>
    <rPh sb="4" eb="6">
      <t>イジ</t>
    </rPh>
    <phoneticPr fontId="1"/>
  </si>
  <si>
    <t>静止気象衛星運用業務</t>
    <rPh sb="0" eb="2">
      <t>セイシ</t>
    </rPh>
    <rPh sb="2" eb="4">
      <t>キショウ</t>
    </rPh>
    <rPh sb="4" eb="6">
      <t>エイセイ</t>
    </rPh>
    <rPh sb="6" eb="8">
      <t>ウンヨウ</t>
    </rPh>
    <rPh sb="8" eb="10">
      <t>ギョウム</t>
    </rPh>
    <phoneticPr fontId="1"/>
  </si>
  <si>
    <t>次期静止気象衛星整備</t>
    <rPh sb="0" eb="2">
      <t>ジキ</t>
    </rPh>
    <rPh sb="2" eb="4">
      <t>セイシ</t>
    </rPh>
    <rPh sb="4" eb="6">
      <t>キショウ</t>
    </rPh>
    <rPh sb="6" eb="8">
      <t>エイセイ</t>
    </rPh>
    <rPh sb="8" eb="10">
      <t>セイビ</t>
    </rPh>
    <phoneticPr fontId="1"/>
  </si>
  <si>
    <t>気候変動対策業務</t>
    <rPh sb="0" eb="2">
      <t>キコウ</t>
    </rPh>
    <rPh sb="2" eb="4">
      <t>ヘンドウ</t>
    </rPh>
    <rPh sb="4" eb="6">
      <t>タイサク</t>
    </rPh>
    <rPh sb="6" eb="8">
      <t>ギョウム</t>
    </rPh>
    <phoneticPr fontId="1"/>
  </si>
  <si>
    <t>異常気象情報センター</t>
    <rPh sb="0" eb="2">
      <t>イジョウ</t>
    </rPh>
    <rPh sb="2" eb="4">
      <t>キショウ</t>
    </rPh>
    <rPh sb="4" eb="6">
      <t>ジョウホウ</t>
    </rPh>
    <phoneticPr fontId="1"/>
  </si>
  <si>
    <t>気候・海洋情報処理業務</t>
    <rPh sb="0" eb="2">
      <t>キコウ</t>
    </rPh>
    <rPh sb="3" eb="5">
      <t>カイヨウ</t>
    </rPh>
    <rPh sb="5" eb="7">
      <t>ジョウホウ</t>
    </rPh>
    <rPh sb="7" eb="9">
      <t>ショリ</t>
    </rPh>
    <rPh sb="9" eb="11">
      <t>ギョウム</t>
    </rPh>
    <phoneticPr fontId="1"/>
  </si>
  <si>
    <t>温室効果ガスデータ管理業務</t>
    <rPh sb="0" eb="2">
      <t>オンシツ</t>
    </rPh>
    <rPh sb="2" eb="4">
      <t>コウカ</t>
    </rPh>
    <rPh sb="9" eb="11">
      <t>カンリ</t>
    </rPh>
    <rPh sb="11" eb="13">
      <t>ギョウム</t>
    </rPh>
    <phoneticPr fontId="1"/>
  </si>
  <si>
    <t>日射観測</t>
    <rPh sb="0" eb="2">
      <t>ニッシャ</t>
    </rPh>
    <rPh sb="2" eb="4">
      <t>カンソク</t>
    </rPh>
    <phoneticPr fontId="1"/>
  </si>
  <si>
    <t>オゾン層・紫外線観測</t>
    <rPh sb="3" eb="4">
      <t>ソウ</t>
    </rPh>
    <rPh sb="5" eb="7">
      <t>シガイ</t>
    </rPh>
    <rPh sb="7" eb="8">
      <t>セン</t>
    </rPh>
    <rPh sb="8" eb="10">
      <t>カンソク</t>
    </rPh>
    <phoneticPr fontId="1"/>
  </si>
  <si>
    <t>大気バックグランド汚染観測</t>
    <rPh sb="0" eb="2">
      <t>タイキ</t>
    </rPh>
    <rPh sb="9" eb="11">
      <t>オセン</t>
    </rPh>
    <rPh sb="11" eb="13">
      <t>カンソク</t>
    </rPh>
    <phoneticPr fontId="1"/>
  </si>
  <si>
    <t>小笠原諸島気象業務</t>
    <rPh sb="0" eb="3">
      <t>オガサワラ</t>
    </rPh>
    <rPh sb="3" eb="5">
      <t>ショトウ</t>
    </rPh>
    <rPh sb="5" eb="7">
      <t>キショウ</t>
    </rPh>
    <rPh sb="7" eb="9">
      <t>ギョウム</t>
    </rPh>
    <phoneticPr fontId="1"/>
  </si>
  <si>
    <t>高潮高波対策業務</t>
    <rPh sb="0" eb="2">
      <t>タカシオ</t>
    </rPh>
    <rPh sb="2" eb="4">
      <t>タカナミ</t>
    </rPh>
    <rPh sb="4" eb="6">
      <t>タイサク</t>
    </rPh>
    <rPh sb="6" eb="8">
      <t>ギョウム</t>
    </rPh>
    <phoneticPr fontId="1"/>
  </si>
  <si>
    <t>波浪観測</t>
    <rPh sb="0" eb="2">
      <t>ハロウ</t>
    </rPh>
    <rPh sb="2" eb="4">
      <t>カンソク</t>
    </rPh>
    <phoneticPr fontId="1"/>
  </si>
  <si>
    <t>海洋環境観測</t>
    <rPh sb="0" eb="2">
      <t>カイヨウ</t>
    </rPh>
    <rPh sb="2" eb="4">
      <t>カンキョウ</t>
    </rPh>
    <rPh sb="4" eb="6">
      <t>カンソク</t>
    </rPh>
    <phoneticPr fontId="1"/>
  </si>
  <si>
    <t>火山観測</t>
    <rPh sb="0" eb="2">
      <t>カザン</t>
    </rPh>
    <rPh sb="2" eb="4">
      <t>カンソク</t>
    </rPh>
    <phoneticPr fontId="1"/>
  </si>
  <si>
    <t>地殻観測</t>
    <rPh sb="0" eb="2">
      <t>チカク</t>
    </rPh>
    <rPh sb="2" eb="4">
      <t>カンソク</t>
    </rPh>
    <phoneticPr fontId="1"/>
  </si>
  <si>
    <t>地震津波観測</t>
    <rPh sb="0" eb="2">
      <t>ジシン</t>
    </rPh>
    <rPh sb="2" eb="4">
      <t>ツナミ</t>
    </rPh>
    <rPh sb="4" eb="6">
      <t>カンソク</t>
    </rPh>
    <phoneticPr fontId="1"/>
  </si>
  <si>
    <t>高層気象観測</t>
    <rPh sb="0" eb="2">
      <t>コウソウ</t>
    </rPh>
    <rPh sb="2" eb="4">
      <t>キショウ</t>
    </rPh>
    <rPh sb="4" eb="6">
      <t>カンソク</t>
    </rPh>
    <phoneticPr fontId="1"/>
  </si>
  <si>
    <t>防災情報提供センター</t>
  </si>
  <si>
    <t>気象測器検定</t>
    <rPh sb="0" eb="2">
      <t>キショウ</t>
    </rPh>
    <rPh sb="2" eb="4">
      <t>ソッキ</t>
    </rPh>
    <rPh sb="4" eb="6">
      <t>ケンテイ</t>
    </rPh>
    <phoneticPr fontId="1"/>
  </si>
  <si>
    <t>地磁気観測</t>
    <rPh sb="0" eb="3">
      <t>チジキ</t>
    </rPh>
    <rPh sb="3" eb="5">
      <t>カンソク</t>
    </rPh>
    <phoneticPr fontId="1"/>
  </si>
  <si>
    <t>気象レーダー観測</t>
    <rPh sb="0" eb="2">
      <t>キショウ</t>
    </rPh>
    <rPh sb="6" eb="8">
      <t>カンソク</t>
    </rPh>
    <phoneticPr fontId="1"/>
  </si>
  <si>
    <t>アメダス観測</t>
    <rPh sb="4" eb="6">
      <t>カンソク</t>
    </rPh>
    <phoneticPr fontId="1"/>
  </si>
  <si>
    <t>数値予報業務</t>
    <rPh sb="0" eb="2">
      <t>スウチ</t>
    </rPh>
    <rPh sb="2" eb="4">
      <t>ヨホウ</t>
    </rPh>
    <rPh sb="4" eb="6">
      <t>ギョウム</t>
    </rPh>
    <phoneticPr fontId="1"/>
  </si>
  <si>
    <t>気象データ交換業務</t>
    <rPh sb="0" eb="2">
      <t>キショウ</t>
    </rPh>
    <rPh sb="5" eb="7">
      <t>コウカン</t>
    </rPh>
    <rPh sb="7" eb="9">
      <t>ギョウム</t>
    </rPh>
    <phoneticPr fontId="1"/>
  </si>
  <si>
    <t>予報業務</t>
    <rPh sb="0" eb="2">
      <t>ヨホウ</t>
    </rPh>
    <rPh sb="2" eb="4">
      <t>ギョウム</t>
    </rPh>
    <phoneticPr fontId="1"/>
  </si>
  <si>
    <t>測量用航空機運航経費</t>
    <rPh sb="0" eb="3">
      <t>ソクリョウヨウ</t>
    </rPh>
    <rPh sb="3" eb="6">
      <t>コウクウキ</t>
    </rPh>
    <rPh sb="6" eb="8">
      <t>ウンコウ</t>
    </rPh>
    <rPh sb="8" eb="10">
      <t>ケイヒ</t>
    </rPh>
    <phoneticPr fontId="2"/>
  </si>
  <si>
    <t>防災地理調査経費</t>
  </si>
  <si>
    <t>地殻変動等調査経費</t>
  </si>
  <si>
    <t>災害発生時の応急活動の強化・充実に係る経費</t>
    <rPh sb="0" eb="2">
      <t>サイガイ</t>
    </rPh>
    <rPh sb="2" eb="4">
      <t>ハッセイ</t>
    </rPh>
    <rPh sb="4" eb="5">
      <t>ジ</t>
    </rPh>
    <rPh sb="6" eb="8">
      <t>オウキュウ</t>
    </rPh>
    <rPh sb="8" eb="10">
      <t>カツドウ</t>
    </rPh>
    <rPh sb="11" eb="13">
      <t>キョウカ</t>
    </rPh>
    <rPh sb="14" eb="16">
      <t>ジュウジツ</t>
    </rPh>
    <rPh sb="17" eb="18">
      <t>カカ</t>
    </rPh>
    <rPh sb="19" eb="21">
      <t>ケイヒ</t>
    </rPh>
    <phoneticPr fontId="2"/>
  </si>
  <si>
    <t>国土管理情報通信基盤の整備計画策定経費</t>
    <rPh sb="0" eb="2">
      <t>コクド</t>
    </rPh>
    <rPh sb="2" eb="4">
      <t>カンリ</t>
    </rPh>
    <rPh sb="4" eb="6">
      <t>ジョウホウ</t>
    </rPh>
    <rPh sb="6" eb="8">
      <t>ツウシン</t>
    </rPh>
    <rPh sb="8" eb="10">
      <t>キバン</t>
    </rPh>
    <rPh sb="11" eb="13">
      <t>セイビ</t>
    </rPh>
    <rPh sb="13" eb="15">
      <t>ケイカク</t>
    </rPh>
    <rPh sb="15" eb="17">
      <t>サクテイ</t>
    </rPh>
    <rPh sb="17" eb="19">
      <t>ケイヒ</t>
    </rPh>
    <phoneticPr fontId="2"/>
  </si>
  <si>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2"/>
  </si>
  <si>
    <t>気象庁</t>
    <rPh sb="0" eb="3">
      <t>キショウチョウ</t>
    </rPh>
    <phoneticPr fontId="2"/>
  </si>
  <si>
    <t>(項）観測予報等業務費
（事項）静止気象衛星業務に必要な経費</t>
    <rPh sb="1" eb="2">
      <t>コウ</t>
    </rPh>
    <rPh sb="3" eb="5">
      <t>カンソク</t>
    </rPh>
    <rPh sb="5" eb="7">
      <t>ヨホウ</t>
    </rPh>
    <rPh sb="7" eb="8">
      <t>トウ</t>
    </rPh>
    <rPh sb="8" eb="11">
      <t>ギョウムヒ</t>
    </rPh>
    <rPh sb="13" eb="15">
      <t>ジコウ</t>
    </rPh>
    <rPh sb="16" eb="18">
      <t>セイシ</t>
    </rPh>
    <rPh sb="18" eb="20">
      <t>キショウ</t>
    </rPh>
    <rPh sb="20" eb="22">
      <t>エイセイ</t>
    </rPh>
    <rPh sb="22" eb="24">
      <t>ギョウム</t>
    </rPh>
    <rPh sb="25" eb="27">
      <t>ヒツヨウ</t>
    </rPh>
    <rPh sb="28" eb="30">
      <t>ケイヒ</t>
    </rPh>
    <phoneticPr fontId="2"/>
  </si>
  <si>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2"/>
  </si>
  <si>
    <t>（項）災害情報整備推進費
　（大事項）災害時における情報伝達手段等の整備に必要な経費</t>
    <phoneticPr fontId="2"/>
  </si>
  <si>
    <t>国土地理院</t>
    <rPh sb="0" eb="5">
      <t>コ</t>
    </rPh>
    <phoneticPr fontId="2"/>
  </si>
  <si>
    <t>国土地理院</t>
    <rPh sb="0" eb="2">
      <t>コクド</t>
    </rPh>
    <rPh sb="2" eb="5">
      <t>チリイン</t>
    </rPh>
    <phoneticPr fontId="2"/>
  </si>
  <si>
    <t>大臣官房</t>
    <rPh sb="0" eb="2">
      <t>ダイジン</t>
    </rPh>
    <rPh sb="2" eb="4">
      <t>カンボウ</t>
    </rPh>
    <phoneticPr fontId="2"/>
  </si>
  <si>
    <t>災害時拠点強靱化緊急促進事業</t>
    <phoneticPr fontId="2"/>
  </si>
  <si>
    <t>地域における木造住宅生産体制強化事業</t>
    <phoneticPr fontId="2"/>
  </si>
  <si>
    <t>スマートウェルネス住宅等推進事業</t>
    <rPh sb="9" eb="12">
      <t>ジュウタクトウ</t>
    </rPh>
    <rPh sb="12" eb="14">
      <t>スイシン</t>
    </rPh>
    <rPh sb="14" eb="16">
      <t>ジギョウ</t>
    </rPh>
    <phoneticPr fontId="2"/>
  </si>
  <si>
    <t>下水道事業における市町村の広域連携等の取り組みに関する調査経費</t>
    <rPh sb="0" eb="3">
      <t>ゲスイドウ</t>
    </rPh>
    <rPh sb="3" eb="5">
      <t>ジギョウ</t>
    </rPh>
    <rPh sb="9" eb="12">
      <t>シチョウソン</t>
    </rPh>
    <rPh sb="13" eb="15">
      <t>コウイキ</t>
    </rPh>
    <rPh sb="15" eb="17">
      <t>レンケイ</t>
    </rPh>
    <rPh sb="17" eb="18">
      <t>トウ</t>
    </rPh>
    <rPh sb="19" eb="20">
      <t>ト</t>
    </rPh>
    <rPh sb="21" eb="22">
      <t>ク</t>
    </rPh>
    <rPh sb="24" eb="25">
      <t>カン</t>
    </rPh>
    <rPh sb="27" eb="29">
      <t>チョウサ</t>
    </rPh>
    <rPh sb="29" eb="31">
      <t>ケイヒ</t>
    </rPh>
    <phoneticPr fontId="2"/>
  </si>
  <si>
    <t>下水道事業運営人材育成支援事業委託費</t>
    <rPh sb="0" eb="3">
      <t>ゲスイドウ</t>
    </rPh>
    <rPh sb="3" eb="5">
      <t>ジギョウ</t>
    </rPh>
    <rPh sb="5" eb="7">
      <t>ウンエイ</t>
    </rPh>
    <rPh sb="7" eb="9">
      <t>ジンザイ</t>
    </rPh>
    <rPh sb="9" eb="11">
      <t>イクセイ</t>
    </rPh>
    <rPh sb="11" eb="13">
      <t>シエン</t>
    </rPh>
    <rPh sb="13" eb="15">
      <t>ジギョウ</t>
    </rPh>
    <rPh sb="15" eb="18">
      <t>イタクヒ</t>
    </rPh>
    <phoneticPr fontId="2"/>
  </si>
  <si>
    <t>防災のための下水道管理手法調査経費</t>
    <rPh sb="0" eb="2">
      <t>ボウサイ</t>
    </rPh>
    <rPh sb="6" eb="9">
      <t>ゲスイドウ</t>
    </rPh>
    <rPh sb="9" eb="11">
      <t>カンリ</t>
    </rPh>
    <rPh sb="11" eb="13">
      <t>シュホウ</t>
    </rPh>
    <rPh sb="13" eb="15">
      <t>チョウサ</t>
    </rPh>
    <rPh sb="15" eb="17">
      <t>ケイヒ</t>
    </rPh>
    <phoneticPr fontId="2"/>
  </si>
  <si>
    <t>大都市災害からの早期回復に向けた都市づくり方策検討調査経費</t>
    <rPh sb="0" eb="3">
      <t>ダイトシ</t>
    </rPh>
    <rPh sb="3" eb="5">
      <t>サイガイ</t>
    </rPh>
    <rPh sb="8" eb="10">
      <t>ソウキ</t>
    </rPh>
    <rPh sb="10" eb="12">
      <t>カイフク</t>
    </rPh>
    <rPh sb="13" eb="14">
      <t>ム</t>
    </rPh>
    <rPh sb="16" eb="18">
      <t>トシ</t>
    </rPh>
    <rPh sb="21" eb="23">
      <t>ホウサク</t>
    </rPh>
    <rPh sb="23" eb="25">
      <t>ケントウ</t>
    </rPh>
    <rPh sb="25" eb="27">
      <t>チョウサ</t>
    </rPh>
    <rPh sb="27" eb="29">
      <t>ケイヒ</t>
    </rPh>
    <phoneticPr fontId="2"/>
  </si>
  <si>
    <t>みどりの防災・減災対策推進事業</t>
    <phoneticPr fontId="2"/>
  </si>
  <si>
    <t>防災公園計画設計ガイドライン検討調査</t>
    <phoneticPr fontId="2"/>
  </si>
  <si>
    <t>地下街防災推進事業</t>
    <rPh sb="0" eb="3">
      <t>チカガイ</t>
    </rPh>
    <rPh sb="3" eb="5">
      <t>ボウサイ</t>
    </rPh>
    <rPh sb="5" eb="7">
      <t>スイシン</t>
    </rPh>
    <rPh sb="7" eb="9">
      <t>ジギョウ</t>
    </rPh>
    <phoneticPr fontId="2"/>
  </si>
  <si>
    <t>減災・防災まちづくり推進方策検討調査経費</t>
    <rPh sb="0" eb="2">
      <t>ゲンサイ</t>
    </rPh>
    <rPh sb="3" eb="5">
      <t>ボウサイ</t>
    </rPh>
    <rPh sb="10" eb="12">
      <t>スイシン</t>
    </rPh>
    <rPh sb="12" eb="14">
      <t>ホウサク</t>
    </rPh>
    <rPh sb="14" eb="16">
      <t>ケントウ</t>
    </rPh>
    <rPh sb="16" eb="18">
      <t>チョウサ</t>
    </rPh>
    <rPh sb="18" eb="20">
      <t>ケイヒ</t>
    </rPh>
    <phoneticPr fontId="2"/>
  </si>
  <si>
    <t>都市安全確保促進事業</t>
    <rPh sb="0" eb="2">
      <t>トシ</t>
    </rPh>
    <rPh sb="2" eb="4">
      <t>アンゼン</t>
    </rPh>
    <rPh sb="4" eb="6">
      <t>カクホ</t>
    </rPh>
    <rPh sb="6" eb="8">
      <t>ソクシン</t>
    </rPh>
    <rPh sb="8" eb="10">
      <t>ジギョウ</t>
    </rPh>
    <phoneticPr fontId="2"/>
  </si>
  <si>
    <t>新26-017</t>
    <rPh sb="0" eb="1">
      <t>シン</t>
    </rPh>
    <phoneticPr fontId="2"/>
  </si>
  <si>
    <t>（項）住宅防災事業費
　（大事項）住宅防災事業に必要な経費</t>
    <phoneticPr fontId="2"/>
  </si>
  <si>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2"/>
  </si>
  <si>
    <t>新26-016</t>
    <rPh sb="0" eb="1">
      <t>シン</t>
    </rPh>
    <phoneticPr fontId="2"/>
  </si>
  <si>
    <t>（項）住宅・市街地防災対策費
　（大事項）住宅・市街地の防災性の向上に必要な経費</t>
    <phoneticPr fontId="2"/>
  </si>
  <si>
    <t>新26-015</t>
    <rPh sb="0" eb="1">
      <t>シン</t>
    </rPh>
    <phoneticPr fontId="2"/>
  </si>
  <si>
    <t>新26-014</t>
    <rPh sb="0" eb="1">
      <t>シン</t>
    </rPh>
    <phoneticPr fontId="2"/>
  </si>
  <si>
    <t>新26-012</t>
    <rPh sb="0" eb="1">
      <t>シン</t>
    </rPh>
    <phoneticPr fontId="2"/>
  </si>
  <si>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0">
      <t>ボウサイ</t>
    </rPh>
    <rPh sb="30" eb="31">
      <t>セイ</t>
    </rPh>
    <rPh sb="32" eb="34">
      <t>コウジョウ</t>
    </rPh>
    <rPh sb="35" eb="37">
      <t>ヒツヨウ</t>
    </rPh>
    <rPh sb="38" eb="40">
      <t>ケイヒ</t>
    </rPh>
    <phoneticPr fontId="2"/>
  </si>
  <si>
    <t>新26-011</t>
    <rPh sb="0" eb="1">
      <t>シン</t>
    </rPh>
    <phoneticPr fontId="2"/>
  </si>
  <si>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0">
      <t>ボウサイ</t>
    </rPh>
    <rPh sb="30" eb="31">
      <t>セイ</t>
    </rPh>
    <rPh sb="32" eb="34">
      <t>コウジョウ</t>
    </rPh>
    <rPh sb="35" eb="37">
      <t>ヒツヨウ</t>
    </rPh>
    <rPh sb="38" eb="40">
      <t>ケイヒ</t>
    </rPh>
    <phoneticPr fontId="2"/>
  </si>
  <si>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2"/>
  </si>
  <si>
    <t>下水道事業【054再掲】</t>
    <rPh sb="0" eb="5">
      <t>ゲスイドウジギョウ</t>
    </rPh>
    <rPh sb="9" eb="11">
      <t>サイケイ</t>
    </rPh>
    <phoneticPr fontId="2"/>
  </si>
  <si>
    <t>深層崩壊に起因する大規模土砂災害対策ガイドラインの作成</t>
    <rPh sb="0" eb="2">
      <t>シンソウ</t>
    </rPh>
    <rPh sb="2" eb="4">
      <t>ホウカイ</t>
    </rPh>
    <rPh sb="5" eb="7">
      <t>キイン</t>
    </rPh>
    <rPh sb="9" eb="12">
      <t>ダイキボ</t>
    </rPh>
    <rPh sb="12" eb="14">
      <t>ドシャ</t>
    </rPh>
    <rPh sb="14" eb="16">
      <t>サイガイ</t>
    </rPh>
    <rPh sb="16" eb="18">
      <t>タイサク</t>
    </rPh>
    <rPh sb="25" eb="27">
      <t>サクセイ</t>
    </rPh>
    <phoneticPr fontId="2"/>
  </si>
  <si>
    <t>新興国等における水防災技術の現状に関する調査・検討経費</t>
  </si>
  <si>
    <t>火山地域における土砂災害発生を考慮した地熱開発ガイドラインの作成経費</t>
    <rPh sb="0" eb="2">
      <t>カザン</t>
    </rPh>
    <rPh sb="2" eb="4">
      <t>チイキ</t>
    </rPh>
    <rPh sb="8" eb="10">
      <t>ドシャ</t>
    </rPh>
    <rPh sb="10" eb="12">
      <t>サイガイ</t>
    </rPh>
    <rPh sb="12" eb="14">
      <t>ハッセイ</t>
    </rPh>
    <rPh sb="15" eb="17">
      <t>コウリョ</t>
    </rPh>
    <rPh sb="19" eb="21">
      <t>チネツ</t>
    </rPh>
    <rPh sb="21" eb="23">
      <t>カイハツ</t>
    </rPh>
    <rPh sb="30" eb="32">
      <t>サクセイ</t>
    </rPh>
    <rPh sb="32" eb="34">
      <t>ケイヒ</t>
    </rPh>
    <phoneticPr fontId="2"/>
  </si>
  <si>
    <t>大規模土砂災害緊急調査経費</t>
    <rPh sb="0" eb="3">
      <t>ダイキボ</t>
    </rPh>
    <rPh sb="3" eb="5">
      <t>ドシャ</t>
    </rPh>
    <rPh sb="5" eb="7">
      <t>サイガイ</t>
    </rPh>
    <rPh sb="7" eb="9">
      <t>キンキュウ</t>
    </rPh>
    <rPh sb="9" eb="11">
      <t>チョウサ</t>
    </rPh>
    <rPh sb="11" eb="13">
      <t>ケイヒ</t>
    </rPh>
    <phoneticPr fontId="2"/>
  </si>
  <si>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2"/>
  </si>
  <si>
    <t>洪水予報施設経費</t>
    <rPh sb="0" eb="2">
      <t>コウズイ</t>
    </rPh>
    <rPh sb="2" eb="4">
      <t>ヨホウ</t>
    </rPh>
    <rPh sb="4" eb="6">
      <t>シセツ</t>
    </rPh>
    <rPh sb="6" eb="8">
      <t>ケイヒ</t>
    </rPh>
    <phoneticPr fontId="2"/>
  </si>
  <si>
    <t>河川水理調査観測所施設経費</t>
    <rPh sb="0" eb="2">
      <t>カセン</t>
    </rPh>
    <rPh sb="2" eb="4">
      <t>スイリ</t>
    </rPh>
    <rPh sb="4" eb="6">
      <t>チョウサ</t>
    </rPh>
    <rPh sb="6" eb="9">
      <t>カンソクジョ</t>
    </rPh>
    <rPh sb="9" eb="11">
      <t>シセツ</t>
    </rPh>
    <rPh sb="11" eb="13">
      <t>ケイヒ</t>
    </rPh>
    <phoneticPr fontId="2"/>
  </si>
  <si>
    <t>河川水理調査に必要な経費</t>
    <rPh sb="0" eb="2">
      <t>カセン</t>
    </rPh>
    <rPh sb="2" eb="4">
      <t>スイリ</t>
    </rPh>
    <rPh sb="4" eb="6">
      <t>チョウサ</t>
    </rPh>
    <rPh sb="7" eb="9">
      <t>ヒツヨウ</t>
    </rPh>
    <rPh sb="10" eb="12">
      <t>ケイヒ</t>
    </rPh>
    <phoneticPr fontId="2"/>
  </si>
  <si>
    <t>洪水予報施設運営に必要な経費</t>
    <rPh sb="0" eb="2">
      <t>コウズイ</t>
    </rPh>
    <rPh sb="2" eb="4">
      <t>ヨホウ</t>
    </rPh>
    <rPh sb="4" eb="6">
      <t>シセツ</t>
    </rPh>
    <rPh sb="6" eb="8">
      <t>ウンエイ</t>
    </rPh>
    <rPh sb="9" eb="11">
      <t>ヒツヨウ</t>
    </rPh>
    <rPh sb="12" eb="14">
      <t>ケイヒ</t>
    </rPh>
    <phoneticPr fontId="2"/>
  </si>
  <si>
    <t>水害等統計作成経費</t>
    <rPh sb="0" eb="2">
      <t>スイガイ</t>
    </rPh>
    <rPh sb="2" eb="3">
      <t>トウ</t>
    </rPh>
    <rPh sb="3" eb="5">
      <t>トウケイ</t>
    </rPh>
    <rPh sb="5" eb="7">
      <t>サクセイ</t>
    </rPh>
    <rPh sb="7" eb="9">
      <t>ケイヒ</t>
    </rPh>
    <phoneticPr fontId="2"/>
  </si>
  <si>
    <t>河川・海岸等復興関連事業（水管理・国土保全局所管）（東日本大震災関連）</t>
    <rPh sb="0" eb="2">
      <t>カセン</t>
    </rPh>
    <rPh sb="3" eb="6">
      <t>カイガントウ</t>
    </rPh>
    <rPh sb="6" eb="8">
      <t>フッコウ</t>
    </rPh>
    <rPh sb="8" eb="10">
      <t>カンレン</t>
    </rPh>
    <rPh sb="10" eb="12">
      <t>ジギョウ</t>
    </rPh>
    <rPh sb="13" eb="14">
      <t>ミズ</t>
    </rPh>
    <rPh sb="14" eb="16">
      <t>カンリ</t>
    </rPh>
    <rPh sb="17" eb="19">
      <t>コクド</t>
    </rPh>
    <rPh sb="19" eb="22">
      <t>ホゼンキョク</t>
    </rPh>
    <rPh sb="22" eb="24">
      <t>ショカン</t>
    </rPh>
    <rPh sb="26" eb="27">
      <t>ヒガシ</t>
    </rPh>
    <rPh sb="27" eb="29">
      <t>ニホン</t>
    </rPh>
    <rPh sb="29" eb="30">
      <t>ダイ</t>
    </rPh>
    <rPh sb="30" eb="32">
      <t>シンサイ</t>
    </rPh>
    <rPh sb="32" eb="34">
      <t>カンレン</t>
    </rPh>
    <phoneticPr fontId="2"/>
  </si>
  <si>
    <t>急傾斜地崩壊対策事業</t>
    <rPh sb="0" eb="4">
      <t>キュウケイシャチ</t>
    </rPh>
    <rPh sb="4" eb="6">
      <t>ホウカイ</t>
    </rPh>
    <rPh sb="6" eb="8">
      <t>タイサク</t>
    </rPh>
    <rPh sb="8" eb="10">
      <t>ジギョウ</t>
    </rPh>
    <phoneticPr fontId="2"/>
  </si>
  <si>
    <t>地すべり対策事業</t>
    <rPh sb="0" eb="1">
      <t>ジ</t>
    </rPh>
    <rPh sb="4" eb="6">
      <t>タイサク</t>
    </rPh>
    <rPh sb="6" eb="8">
      <t>ジギョウ</t>
    </rPh>
    <phoneticPr fontId="2"/>
  </si>
  <si>
    <t>砂防事業</t>
    <rPh sb="0" eb="2">
      <t>サボウ</t>
    </rPh>
    <rPh sb="2" eb="4">
      <t>ジギョウ</t>
    </rPh>
    <phoneticPr fontId="2"/>
  </si>
  <si>
    <t>河川・ダムの維持管理事業</t>
    <rPh sb="0" eb="2">
      <t>カセン</t>
    </rPh>
    <rPh sb="6" eb="8">
      <t>イジ</t>
    </rPh>
    <rPh sb="8" eb="10">
      <t>カンリ</t>
    </rPh>
    <rPh sb="10" eb="12">
      <t>ジギョウ</t>
    </rPh>
    <phoneticPr fontId="2"/>
  </si>
  <si>
    <t>ダム建設事業</t>
    <rPh sb="2" eb="4">
      <t>ケンセツ</t>
    </rPh>
    <rPh sb="4" eb="6">
      <t>ジギョウ</t>
    </rPh>
    <phoneticPr fontId="2"/>
  </si>
  <si>
    <t>河川改修事業（補助・床上浸水対策特別緊急事業）</t>
    <rPh sb="0" eb="2">
      <t>カセン</t>
    </rPh>
    <rPh sb="2" eb="4">
      <t>カイシュウ</t>
    </rPh>
    <rPh sb="4" eb="6">
      <t>ジギョウ</t>
    </rPh>
    <rPh sb="7" eb="9">
      <t>ホジョ</t>
    </rPh>
    <rPh sb="10" eb="12">
      <t>ユカウエ</t>
    </rPh>
    <rPh sb="12" eb="14">
      <t>シンスイ</t>
    </rPh>
    <rPh sb="14" eb="16">
      <t>タイサク</t>
    </rPh>
    <rPh sb="16" eb="18">
      <t>トクベツ</t>
    </rPh>
    <rPh sb="18" eb="20">
      <t>キンキュウ</t>
    </rPh>
    <rPh sb="20" eb="22">
      <t>ジギョウ</t>
    </rPh>
    <phoneticPr fontId="2"/>
  </si>
  <si>
    <t>災害対策等緊急事業</t>
    <rPh sb="0" eb="2">
      <t>サイガイ</t>
    </rPh>
    <rPh sb="2" eb="5">
      <t>タイサクナド</t>
    </rPh>
    <rPh sb="5" eb="7">
      <t>キンキュウ</t>
    </rPh>
    <rPh sb="7" eb="9">
      <t>ジギョウ</t>
    </rPh>
    <phoneticPr fontId="2"/>
  </si>
  <si>
    <t>新26-021</t>
    <rPh sb="0" eb="1">
      <t>シン</t>
    </rPh>
    <phoneticPr fontId="2"/>
  </si>
  <si>
    <t>（項）水害・土砂災害対策費
　（大事項）水害・土砂災害の防止・減災の推進に必要な経費</t>
    <rPh sb="1" eb="2">
      <t>コウ</t>
    </rPh>
    <rPh sb="3" eb="5">
      <t>スイガイ</t>
    </rPh>
    <rPh sb="6" eb="8">
      <t>ドシャ</t>
    </rPh>
    <rPh sb="8" eb="10">
      <t>サイガイ</t>
    </rPh>
    <rPh sb="10" eb="12">
      <t>タイサク</t>
    </rPh>
    <rPh sb="12" eb="13">
      <t>ヒ</t>
    </rPh>
    <rPh sb="16" eb="17">
      <t>ダイ</t>
    </rPh>
    <rPh sb="17" eb="19">
      <t>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2"/>
  </si>
  <si>
    <t>新26-020</t>
    <rPh sb="0" eb="1">
      <t>シン</t>
    </rPh>
    <phoneticPr fontId="2"/>
  </si>
  <si>
    <t>新26-019</t>
    <rPh sb="0" eb="1">
      <t>シン</t>
    </rPh>
    <phoneticPr fontId="2"/>
  </si>
  <si>
    <t>新26-018</t>
    <rPh sb="0" eb="1">
      <t>シン</t>
    </rPh>
    <phoneticPr fontId="2"/>
  </si>
  <si>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2"/>
  </si>
  <si>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2"/>
  </si>
  <si>
    <t>（項）災害対策等緊急事業推進費
　（大事項）災害対策等緊急事業の推進に必要な経費</t>
    <rPh sb="1" eb="2">
      <t>コウ</t>
    </rPh>
    <rPh sb="3" eb="5">
      <t>サイガイ</t>
    </rPh>
    <rPh sb="5" eb="7">
      <t>タイサク</t>
    </rPh>
    <rPh sb="7" eb="8">
      <t>ナド</t>
    </rPh>
    <rPh sb="8" eb="10">
      <t>キンキュウ</t>
    </rPh>
    <rPh sb="10" eb="12">
      <t>ジギョウ</t>
    </rPh>
    <rPh sb="12" eb="14">
      <t>スイシン</t>
    </rPh>
    <rPh sb="14" eb="15">
      <t>ヒ</t>
    </rPh>
    <rPh sb="18" eb="20">
      <t>ダイジ</t>
    </rPh>
    <rPh sb="20" eb="21">
      <t>コウ</t>
    </rPh>
    <rPh sb="22" eb="24">
      <t>サイガイ</t>
    </rPh>
    <rPh sb="24" eb="26">
      <t>タイサク</t>
    </rPh>
    <rPh sb="26" eb="27">
      <t>ナド</t>
    </rPh>
    <rPh sb="27" eb="29">
      <t>キンキュウ</t>
    </rPh>
    <rPh sb="29" eb="31">
      <t>ジギョウ</t>
    </rPh>
    <rPh sb="32" eb="34">
      <t>スイシン</t>
    </rPh>
    <rPh sb="35" eb="37">
      <t>ヒツヨウ</t>
    </rPh>
    <rPh sb="38" eb="40">
      <t>ケイヒ</t>
    </rPh>
    <phoneticPr fontId="2"/>
  </si>
  <si>
    <t>国土政策局</t>
    <rPh sb="0" eb="2">
      <t>コクド</t>
    </rPh>
    <rPh sb="2" eb="4">
      <t>セイサク</t>
    </rPh>
    <rPh sb="4" eb="5">
      <t>キョク</t>
    </rPh>
    <phoneticPr fontId="2"/>
  </si>
  <si>
    <t>河川改修事業【053再掲】</t>
    <rPh sb="10" eb="12">
      <t>サイケイ</t>
    </rPh>
    <phoneticPr fontId="2"/>
  </si>
  <si>
    <t>海岸事業（東日本大震災関連）</t>
    <rPh sb="0" eb="2">
      <t>カイガン</t>
    </rPh>
    <rPh sb="2" eb="4">
      <t>ジギョウ</t>
    </rPh>
    <rPh sb="5" eb="6">
      <t>ヒガシ</t>
    </rPh>
    <rPh sb="6" eb="8">
      <t>ニホン</t>
    </rPh>
    <rPh sb="8" eb="11">
      <t>ダイシンサイ</t>
    </rPh>
    <rPh sb="11" eb="13">
      <t>カンレン</t>
    </rPh>
    <phoneticPr fontId="2"/>
  </si>
  <si>
    <t>海岸事業【023再掲】</t>
    <rPh sb="0" eb="2">
      <t>カイガン</t>
    </rPh>
    <rPh sb="2" eb="4">
      <t>ジギョウ</t>
    </rPh>
    <rPh sb="8" eb="10">
      <t>サイケイ</t>
    </rPh>
    <phoneticPr fontId="2"/>
  </si>
  <si>
    <t>海岸事業（直轄）　【027再掲】</t>
    <rPh sb="0" eb="2">
      <t>カイガン</t>
    </rPh>
    <rPh sb="2" eb="4">
      <t>ジギョウ</t>
    </rPh>
    <rPh sb="5" eb="7">
      <t>チョッカツ</t>
    </rPh>
    <rPh sb="13" eb="15">
      <t>サイケイ</t>
    </rPh>
    <phoneticPr fontId="2"/>
  </si>
  <si>
    <t>河川・海岸等復興関連事業（水管理・国土保全局所管）（東日本大震災関連）【126再掲】</t>
    <rPh sb="39" eb="41">
      <t>サイケイ</t>
    </rPh>
    <phoneticPr fontId="2"/>
  </si>
  <si>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2"/>
  </si>
  <si>
    <t>国際民間航空機関分担金・拠出金</t>
  </si>
  <si>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2"/>
  </si>
  <si>
    <t>航空従事者の技能証明試験</t>
    <rPh sb="0" eb="2">
      <t>コウクウ</t>
    </rPh>
    <rPh sb="2" eb="5">
      <t>ジュウジシャ</t>
    </rPh>
    <rPh sb="6" eb="8">
      <t>ギノウ</t>
    </rPh>
    <rPh sb="8" eb="10">
      <t>ショウメイ</t>
    </rPh>
    <rPh sb="10" eb="12">
      <t>シケン</t>
    </rPh>
    <phoneticPr fontId="1"/>
  </si>
  <si>
    <t>航空輸送安全対策</t>
    <rPh sb="0" eb="2">
      <t>コウクウ</t>
    </rPh>
    <rPh sb="2" eb="4">
      <t>ユソウ</t>
    </rPh>
    <rPh sb="4" eb="6">
      <t>アンゼン</t>
    </rPh>
    <rPh sb="6" eb="8">
      <t>タイサク</t>
    </rPh>
    <phoneticPr fontId="1"/>
  </si>
  <si>
    <t>空港等維持運営（航空気象）</t>
    <rPh sb="0" eb="3">
      <t>クウコウトウ</t>
    </rPh>
    <rPh sb="3" eb="5">
      <t>イジ</t>
    </rPh>
    <rPh sb="5" eb="7">
      <t>ウンエイ</t>
    </rPh>
    <rPh sb="8" eb="10">
      <t>コウクウ</t>
    </rPh>
    <rPh sb="10" eb="12">
      <t>キショウ</t>
    </rPh>
    <phoneticPr fontId="1"/>
  </si>
  <si>
    <t>ハイジャック・テロ対策</t>
    <rPh sb="9" eb="11">
      <t>タイサク</t>
    </rPh>
    <phoneticPr fontId="1"/>
  </si>
  <si>
    <t>空港等維持運営（空港）</t>
    <rPh sb="0" eb="3">
      <t>クウコウトウ</t>
    </rPh>
    <rPh sb="3" eb="5">
      <t>イジ</t>
    </rPh>
    <rPh sb="5" eb="7">
      <t>ウンエイ</t>
    </rPh>
    <rPh sb="8" eb="10">
      <t>クウコウ</t>
    </rPh>
    <phoneticPr fontId="1"/>
  </si>
  <si>
    <t>北大西洋流氷監視分担金</t>
    <rPh sb="0" eb="1">
      <t>キタ</t>
    </rPh>
    <rPh sb="1" eb="4">
      <t>タイセイヨウ</t>
    </rPh>
    <rPh sb="4" eb="6">
      <t>リュウヒョウ</t>
    </rPh>
    <rPh sb="6" eb="8">
      <t>カンシ</t>
    </rPh>
    <rPh sb="8" eb="11">
      <t>ブンタンキン</t>
    </rPh>
    <phoneticPr fontId="7"/>
  </si>
  <si>
    <t>国際海事機関（ＩＭＯ）分担金</t>
    <rPh sb="0" eb="2">
      <t>コクサイ</t>
    </rPh>
    <rPh sb="2" eb="4">
      <t>カイジ</t>
    </rPh>
    <rPh sb="4" eb="6">
      <t>キカン</t>
    </rPh>
    <rPh sb="11" eb="14">
      <t>ブンタンキン</t>
    </rPh>
    <phoneticPr fontId="7"/>
  </si>
  <si>
    <t>ポートステートコントロールの実施に必要な経費</t>
    <rPh sb="14" eb="16">
      <t>ジッシ</t>
    </rPh>
    <rPh sb="17" eb="19">
      <t>ヒツヨウ</t>
    </rPh>
    <rPh sb="20" eb="22">
      <t>ケイヒ</t>
    </rPh>
    <phoneticPr fontId="7"/>
  </si>
  <si>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7"/>
  </si>
  <si>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7"/>
  </si>
  <si>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7"/>
  </si>
  <si>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7"/>
  </si>
  <si>
    <t>リサイクル部品の活用の推進</t>
    <rPh sb="5" eb="7">
      <t>ブヒン</t>
    </rPh>
    <rPh sb="8" eb="10">
      <t>カツヨウ</t>
    </rPh>
    <rPh sb="11" eb="13">
      <t>スイシン</t>
    </rPh>
    <phoneticPr fontId="2"/>
  </si>
  <si>
    <t>貨物自動車運送秩序改善等対策</t>
    <phoneticPr fontId="2"/>
  </si>
  <si>
    <t>自動車保安対策</t>
    <phoneticPr fontId="2"/>
  </si>
  <si>
    <t>タクシー運転者登録制度ネットワークシステムの運用</t>
    <phoneticPr fontId="2"/>
  </si>
  <si>
    <t>ＩＴを活用した運送事業に対する監査体制の強化</t>
    <phoneticPr fontId="2"/>
  </si>
  <si>
    <t>鉄道施設安全対策事業（鉄道施設の戦略的維持管理・更新の推進）</t>
    <rPh sb="11" eb="13">
      <t>テツドウ</t>
    </rPh>
    <rPh sb="13" eb="15">
      <t>シセツ</t>
    </rPh>
    <rPh sb="16" eb="18">
      <t>センリャク</t>
    </rPh>
    <rPh sb="18" eb="19">
      <t>テキ</t>
    </rPh>
    <rPh sb="19" eb="21">
      <t>イジ</t>
    </rPh>
    <rPh sb="21" eb="23">
      <t>カンリ</t>
    </rPh>
    <rPh sb="24" eb="26">
      <t>コウシン</t>
    </rPh>
    <rPh sb="27" eb="29">
      <t>スイシン</t>
    </rPh>
    <phoneticPr fontId="2"/>
  </si>
  <si>
    <t>鉄道施設安全対策事業（鉄道施設の耐震対策）</t>
    <rPh sb="11" eb="13">
      <t>テツドウ</t>
    </rPh>
    <rPh sb="13" eb="15">
      <t>シセツ</t>
    </rPh>
    <rPh sb="16" eb="18">
      <t>タイシン</t>
    </rPh>
    <rPh sb="18" eb="20">
      <t>タイサク</t>
    </rPh>
    <phoneticPr fontId="2"/>
  </si>
  <si>
    <t>鉄道安全対策等</t>
  </si>
  <si>
    <t>鉄道技術基準等</t>
  </si>
  <si>
    <t>本州四国連絡橋（本四備讃線）耐震補強事業</t>
    <rPh sb="0" eb="2">
      <t>ホンシュウ</t>
    </rPh>
    <rPh sb="2" eb="4">
      <t>シコク</t>
    </rPh>
    <rPh sb="4" eb="7">
      <t>レンラクキョウ</t>
    </rPh>
    <rPh sb="8" eb="10">
      <t>ホンシ</t>
    </rPh>
    <rPh sb="10" eb="12">
      <t>ビサン</t>
    </rPh>
    <rPh sb="12" eb="13">
      <t>セン</t>
    </rPh>
    <rPh sb="14" eb="16">
      <t>タイシン</t>
    </rPh>
    <rPh sb="16" eb="18">
      <t>ホキョウ</t>
    </rPh>
    <rPh sb="18" eb="20">
      <t>ジギョウ</t>
    </rPh>
    <phoneticPr fontId="2"/>
  </si>
  <si>
    <t>鉄道防災事業</t>
  </si>
  <si>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2"/>
  </si>
  <si>
    <t>運輸安全マネジメント制度の充実・強化</t>
    <rPh sb="0" eb="2">
      <t>ウンユ</t>
    </rPh>
    <rPh sb="2" eb="4">
      <t>アンゼン</t>
    </rPh>
    <rPh sb="10" eb="12">
      <t>セイド</t>
    </rPh>
    <rPh sb="13" eb="15">
      <t>ジュウジツ</t>
    </rPh>
    <rPh sb="16" eb="18">
      <t>キョウカ</t>
    </rPh>
    <phoneticPr fontId="1"/>
  </si>
  <si>
    <t>（項）運輸安全委員会
　（大事項）公共交通等安全対策に必要な経費</t>
    <phoneticPr fontId="2"/>
  </si>
  <si>
    <t>運輸安全委員会</t>
    <rPh sb="0" eb="2">
      <t>ウンユ</t>
    </rPh>
    <rPh sb="2" eb="4">
      <t>アンゼン</t>
    </rPh>
    <rPh sb="4" eb="7">
      <t>イインカイ</t>
    </rPh>
    <phoneticPr fontId="2"/>
  </si>
  <si>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9">
      <t>セイビヒ</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2"/>
  </si>
  <si>
    <t>航空局</t>
    <rPh sb="0" eb="3">
      <t>コウクウキョク</t>
    </rPh>
    <phoneticPr fontId="2"/>
  </si>
  <si>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2"/>
  </si>
  <si>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2"/>
  </si>
  <si>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2"/>
  </si>
  <si>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2"/>
  </si>
  <si>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2"/>
  </si>
  <si>
    <t>（項）公共交通等安全対策費
　（大事項）公共交通等安全対策に必要な経費</t>
    <rPh sb="1" eb="2">
      <t>コウ</t>
    </rPh>
    <rPh sb="16" eb="19">
      <t>ダイジコウ</t>
    </rPh>
    <phoneticPr fontId="2"/>
  </si>
  <si>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2"/>
  </si>
  <si>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2"/>
  </si>
  <si>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2"/>
  </si>
  <si>
    <t>（項）地方運輸行政推進費
　（大事項）公共交通等安全対策に必要な経費</t>
    <rPh sb="15" eb="16">
      <t>ダイ</t>
    </rPh>
    <phoneticPr fontId="2"/>
  </si>
  <si>
    <t>（項）公共交通等安全対策費
　（大事項）公共交通等安全対策に必要な経費
（項）地方運輸行政推進費
　（大事項）公共交通等安全対策に必要な経費</t>
    <rPh sb="16" eb="17">
      <t>ダイ</t>
    </rPh>
    <rPh sb="51" eb="52">
      <t>ダイ</t>
    </rPh>
    <phoneticPr fontId="2"/>
  </si>
  <si>
    <t>（項）公共交通等安全対策費
　（大事項）公共交通等安全対策に必要な経費</t>
    <rPh sb="16" eb="17">
      <t>ダイ</t>
    </rPh>
    <phoneticPr fontId="2"/>
  </si>
  <si>
    <t>（項）公共交通等安全対策費
　（大事項）公共交通等安全対策に必要な経費</t>
  </si>
  <si>
    <t>一般会計</t>
  </si>
  <si>
    <t>鉄道局</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</si>
  <si>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</si>
  <si>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（項）公共交通安全対策費
　（大事項）公共交通安全対策の技術開発に必要な経費
　（大事項）公共交通等安全対策に必要な経費</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</si>
  <si>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2"/>
  </si>
  <si>
    <t>（項）公共交通等安全対策費
　（大事項）公共交通等安全対策に必要な経費
（項）地方運輸行政推進費
　（大事項）公共交通等安全対策に必要な経費</t>
  </si>
  <si>
    <t>道路構造物の予防保全の着実な実施に係る経費</t>
    <rPh sb="0" eb="2">
      <t>ドウロ</t>
    </rPh>
    <rPh sb="2" eb="5">
      <t>コウゾウブツ</t>
    </rPh>
    <rPh sb="6" eb="8">
      <t>ヨボウ</t>
    </rPh>
    <rPh sb="8" eb="10">
      <t>ホゼン</t>
    </rPh>
    <rPh sb="11" eb="13">
      <t>チャクジツ</t>
    </rPh>
    <rPh sb="14" eb="16">
      <t>ジッシ</t>
    </rPh>
    <rPh sb="17" eb="18">
      <t>カカワ</t>
    </rPh>
    <rPh sb="19" eb="21">
      <t>ケイヒ</t>
    </rPh>
    <phoneticPr fontId="2"/>
  </si>
  <si>
    <t>大型車両の道路適正利用に係る調査検討経費</t>
    <rPh sb="0" eb="2">
      <t>オオガタ</t>
    </rPh>
    <rPh sb="2" eb="4">
      <t>シャリョウ</t>
    </rPh>
    <rPh sb="5" eb="7">
      <t>ドウロ</t>
    </rPh>
    <rPh sb="7" eb="9">
      <t>テキセイ</t>
    </rPh>
    <rPh sb="9" eb="11">
      <t>リヨウ</t>
    </rPh>
    <rPh sb="12" eb="13">
      <t>カカワ</t>
    </rPh>
    <rPh sb="14" eb="16">
      <t>チョウサ</t>
    </rPh>
    <rPh sb="16" eb="18">
      <t>ケントウ</t>
    </rPh>
    <rPh sb="18" eb="20">
      <t>ケイヒ</t>
    </rPh>
    <phoneticPr fontId="2"/>
  </si>
  <si>
    <t>大規模災害時における情報収集の高度化による初動の強化に関する検討経費</t>
    <rPh sb="0" eb="3">
      <t>ダイキボ</t>
    </rPh>
    <rPh sb="3" eb="5">
      <t>サイガイ</t>
    </rPh>
    <rPh sb="5" eb="6">
      <t>ジ</t>
    </rPh>
    <rPh sb="10" eb="12">
      <t>ジョウホウ</t>
    </rPh>
    <rPh sb="12" eb="14">
      <t>シュウシュウ</t>
    </rPh>
    <rPh sb="15" eb="18">
      <t>コウドカ</t>
    </rPh>
    <rPh sb="21" eb="23">
      <t>ショドウ</t>
    </rPh>
    <rPh sb="24" eb="26">
      <t>キョウカ</t>
    </rPh>
    <rPh sb="27" eb="28">
      <t>カン</t>
    </rPh>
    <rPh sb="30" eb="32">
      <t>ケントウ</t>
    </rPh>
    <rPh sb="32" eb="34">
      <t>ケイヒ</t>
    </rPh>
    <phoneticPr fontId="2"/>
  </si>
  <si>
    <t>運転支援技術の飛躍的向上等による安全で円滑なITSに関する検討経費</t>
    <rPh sb="0" eb="2">
      <t>ウンテン</t>
    </rPh>
    <rPh sb="2" eb="4">
      <t>シエン</t>
    </rPh>
    <rPh sb="4" eb="6">
      <t>ギジュツ</t>
    </rPh>
    <rPh sb="7" eb="10">
      <t>ヒヤクテキ</t>
    </rPh>
    <rPh sb="10" eb="12">
      <t>コウジョウ</t>
    </rPh>
    <rPh sb="12" eb="13">
      <t>ナド</t>
    </rPh>
    <rPh sb="16" eb="18">
      <t>アンゼン</t>
    </rPh>
    <rPh sb="19" eb="21">
      <t>エンカツ</t>
    </rPh>
    <rPh sb="26" eb="27">
      <t>カン</t>
    </rPh>
    <rPh sb="29" eb="31">
      <t>ケントウ</t>
    </rPh>
    <rPh sb="31" eb="33">
      <t>ケイヒ</t>
    </rPh>
    <phoneticPr fontId="2"/>
  </si>
  <si>
    <t>不法占用対策に係る調査検討業務経費</t>
    <rPh sb="0" eb="2">
      <t>フホウ</t>
    </rPh>
    <rPh sb="2" eb="4">
      <t>センヨウ</t>
    </rPh>
    <rPh sb="4" eb="6">
      <t>タイサク</t>
    </rPh>
    <rPh sb="7" eb="8">
      <t>カカワ</t>
    </rPh>
    <rPh sb="9" eb="11">
      <t>チョウサ</t>
    </rPh>
    <rPh sb="11" eb="13">
      <t>ケントウ</t>
    </rPh>
    <rPh sb="13" eb="15">
      <t>ギョウム</t>
    </rPh>
    <rPh sb="15" eb="17">
      <t>ケイヒ</t>
    </rPh>
    <phoneticPr fontId="2"/>
  </si>
  <si>
    <t>道路事業（補助等）</t>
    <rPh sb="0" eb="2">
      <t>ドウロ</t>
    </rPh>
    <rPh sb="2" eb="4">
      <t>ジギョウ</t>
    </rPh>
    <rPh sb="5" eb="7">
      <t>ホジョ</t>
    </rPh>
    <rPh sb="7" eb="8">
      <t>トウ</t>
    </rPh>
    <phoneticPr fontId="2"/>
  </si>
  <si>
    <t>道路事業（直轄・修繕等）</t>
    <rPh sb="0" eb="2">
      <t>ドウロ</t>
    </rPh>
    <rPh sb="2" eb="4">
      <t>ジギョウ</t>
    </rPh>
    <rPh sb="5" eb="7">
      <t>チョッカツ</t>
    </rPh>
    <rPh sb="8" eb="10">
      <t>シュウゼン</t>
    </rPh>
    <rPh sb="10" eb="11">
      <t>トウ</t>
    </rPh>
    <phoneticPr fontId="2"/>
  </si>
  <si>
    <t>道路事業（直轄・維持等）</t>
    <rPh sb="0" eb="2">
      <t>ドウロ</t>
    </rPh>
    <rPh sb="2" eb="4">
      <t>ジギョウ</t>
    </rPh>
    <rPh sb="5" eb="7">
      <t>チョッカツ</t>
    </rPh>
    <rPh sb="10" eb="11">
      <t>トウ</t>
    </rPh>
    <phoneticPr fontId="2"/>
  </si>
  <si>
    <t>道路事業（直轄・交通安全対策）</t>
    <rPh sb="0" eb="2">
      <t>ドウロ</t>
    </rPh>
    <rPh sb="2" eb="4">
      <t>ジギョウ</t>
    </rPh>
    <rPh sb="5" eb="7">
      <t>チョッカツ</t>
    </rPh>
    <rPh sb="8" eb="10">
      <t>コウツウ</t>
    </rPh>
    <rPh sb="10" eb="12">
      <t>アンゼン</t>
    </rPh>
    <rPh sb="12" eb="14">
      <t>タイサク</t>
    </rPh>
    <phoneticPr fontId="2"/>
  </si>
  <si>
    <t>新26-026</t>
    <rPh sb="0" eb="1">
      <t>シン</t>
    </rPh>
    <phoneticPr fontId="2"/>
  </si>
  <si>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2"/>
  </si>
  <si>
    <t>新26-025</t>
    <rPh sb="0" eb="1">
      <t>シン</t>
    </rPh>
    <phoneticPr fontId="2"/>
  </si>
  <si>
    <t>新26-024</t>
    <rPh sb="0" eb="1">
      <t>シン</t>
    </rPh>
    <phoneticPr fontId="2"/>
  </si>
  <si>
    <t>新26-023</t>
    <rPh sb="0" eb="1">
      <t>シン</t>
    </rPh>
    <phoneticPr fontId="2"/>
  </si>
  <si>
    <t>新26-022</t>
    <rPh sb="0" eb="1">
      <t>シン</t>
    </rPh>
    <phoneticPr fontId="2"/>
  </si>
  <si>
    <t>（項）道路交通安全対策事業費
　（大事項）道路更新防災対策事業及び維持管理に必要な経費</t>
  </si>
  <si>
    <t>（項）道路交通安全対策事業費
　（大事項）道路更新防災対策事業及び維持管理に必要な経費</t>
    <phoneticPr fontId="2"/>
  </si>
  <si>
    <t>（項）道路交通安全対策事業費
　（大事項）道路交通安全対策事業に必要な経費</t>
    <phoneticPr fontId="2"/>
  </si>
  <si>
    <t>道路事業（直轄・改築等）【029再掲】</t>
    <rPh sb="0" eb="2">
      <t>ドウロ</t>
    </rPh>
    <rPh sb="2" eb="4">
      <t>ジギョウ</t>
    </rPh>
    <rPh sb="5" eb="7">
      <t>チョッカツ</t>
    </rPh>
    <rPh sb="10" eb="11">
      <t>トウ</t>
    </rPh>
    <rPh sb="16" eb="18">
      <t>サイケイ</t>
    </rPh>
    <phoneticPr fontId="2"/>
  </si>
  <si>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2"/>
  </si>
  <si>
    <t>独立行政法人自動車事故対策機構施設整備費</t>
    <phoneticPr fontId="2"/>
  </si>
  <si>
    <t>独立行政法人自動車事故対策機構運営費交付金</t>
    <phoneticPr fontId="2"/>
  </si>
  <si>
    <t>自動車事故を防止するための取組支援</t>
    <phoneticPr fontId="2"/>
  </si>
  <si>
    <t>自動車運送事業の安全総合対策事業（事故防止対策支援推進事業）</t>
    <phoneticPr fontId="2"/>
  </si>
  <si>
    <t>自動車事故による被害者対策の充実</t>
    <phoneticPr fontId="2"/>
  </si>
  <si>
    <t>自動車事故による被害者遺族等に対する支援</t>
    <phoneticPr fontId="2"/>
  </si>
  <si>
    <t>被害者相談等自賠責制度の適正・円滑な執行</t>
    <phoneticPr fontId="2"/>
  </si>
  <si>
    <t>新26-027</t>
    <rPh sb="0" eb="1">
      <t>シン</t>
    </rPh>
    <phoneticPr fontId="2"/>
  </si>
  <si>
    <t>（項）自動車事故対策費
　（大事項）自動車事故対策に必要な経費</t>
  </si>
  <si>
    <t>自動車安全特別会計自動車事故対策勘定</t>
    <phoneticPr fontId="2"/>
  </si>
  <si>
    <t>（項）独立行政法人自動車事故対策機構施設整備費
　（大事項）独立行政法人自動車事故対策機構施設整備に必要な経費</t>
    <rPh sb="18" eb="20">
      <t>シセツ</t>
    </rPh>
    <rPh sb="20" eb="23">
      <t>セイビヒ</t>
    </rPh>
    <rPh sb="26" eb="27">
      <t>ダイ</t>
    </rPh>
    <phoneticPr fontId="2"/>
  </si>
  <si>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2"/>
  </si>
  <si>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2"/>
  </si>
  <si>
    <t>（項）自動車事故対策費
　（大事項）自動車事故対策に必要な経費</t>
    <rPh sb="14" eb="15">
      <t>ダイ</t>
    </rPh>
    <phoneticPr fontId="2"/>
  </si>
  <si>
    <t>（項）保障費
　（大事項）保障金支払等に必要な経費</t>
    <rPh sb="9" eb="10">
      <t>ダイ</t>
    </rPh>
    <phoneticPr fontId="2"/>
  </si>
  <si>
    <t>自動車検査独立行政法人施設整備費</t>
    <phoneticPr fontId="2"/>
  </si>
  <si>
    <t>自動車検査独立行政法人運営費交付金</t>
    <phoneticPr fontId="2"/>
  </si>
  <si>
    <t>独立行政法人交通安全環境研究所施設整備費
（審査勘定）</t>
    <phoneticPr fontId="2"/>
  </si>
  <si>
    <t>独立行政法人交通安全環境研究所運営費交付金（審査勘定）</t>
    <phoneticPr fontId="2"/>
  </si>
  <si>
    <t>車両の安全対策</t>
    <phoneticPr fontId="2"/>
  </si>
  <si>
    <t>（項）自動車検査独立行政法人施設整備費
　（大事項）自動車検査独立行政法人
           施設整備に必要な経費</t>
    <rPh sb="22" eb="23">
      <t>ダイ</t>
    </rPh>
    <phoneticPr fontId="2"/>
  </si>
  <si>
    <t>（項）自動車検査独立行政法人運営費
　（大事項）自動車検査独立行政法人
           運営費交付金に必要な経費</t>
    <rPh sb="20" eb="21">
      <t>ダイ</t>
    </rPh>
    <phoneticPr fontId="2"/>
  </si>
  <si>
    <t>（項）独立行政法人交通安全環境研究所
     施設整備費　
  （大事項）独立行政法人交通安全環境研究所
         施設整備に必要な経費</t>
    <rPh sb="24" eb="26">
      <t>シセツ</t>
    </rPh>
    <rPh sb="26" eb="29">
      <t>セイビヒ</t>
    </rPh>
    <rPh sb="34" eb="35">
      <t>ダイ</t>
    </rPh>
    <rPh sb="63" eb="64">
      <t>シ</t>
    </rPh>
    <rPh sb="64" eb="65">
      <t>モウケル</t>
    </rPh>
    <rPh sb="65" eb="67">
      <t>セイビ</t>
    </rPh>
    <phoneticPr fontId="2"/>
  </si>
  <si>
    <t>（項）独立行政法人交通安全環境研究所運営費
　（大事項）独立行政法人交通安全環境研究所
           運営費に必要な経費</t>
    <rPh sb="24" eb="25">
      <t>ダイ</t>
    </rPh>
    <phoneticPr fontId="2"/>
  </si>
  <si>
    <t>（項）業務取扱費
　（大事項）車両の安全対策に必要な経費</t>
    <rPh sb="11" eb="12">
      <t>ダイ</t>
    </rPh>
    <phoneticPr fontId="2"/>
  </si>
  <si>
    <t>海洋調査に関する経費</t>
    <rPh sb="0" eb="2">
      <t>カイヨウ</t>
    </rPh>
    <rPh sb="2" eb="4">
      <t>チョウサ</t>
    </rPh>
    <rPh sb="5" eb="6">
      <t>カン</t>
    </rPh>
    <rPh sb="8" eb="10">
      <t>ケイヒ</t>
    </rPh>
    <phoneticPr fontId="2"/>
  </si>
  <si>
    <t>海洋情報に関する経費</t>
    <rPh sb="0" eb="2">
      <t>カイヨウ</t>
    </rPh>
    <rPh sb="2" eb="4">
      <t>ジョウホウ</t>
    </rPh>
    <rPh sb="5" eb="6">
      <t>カン</t>
    </rPh>
    <rPh sb="8" eb="10">
      <t>ケイヒ</t>
    </rPh>
    <phoneticPr fontId="2"/>
  </si>
  <si>
    <t>海上交通安全に関する経費</t>
    <rPh sb="0" eb="2">
      <t>カイジョウ</t>
    </rPh>
    <rPh sb="2" eb="4">
      <t>コウツウ</t>
    </rPh>
    <rPh sb="4" eb="6">
      <t>アンゼン</t>
    </rPh>
    <rPh sb="7" eb="8">
      <t>カン</t>
    </rPh>
    <rPh sb="10" eb="12">
      <t>ケイヒ</t>
    </rPh>
    <phoneticPr fontId="2"/>
  </si>
  <si>
    <t>情報通信システムに関する経費</t>
    <rPh sb="0" eb="2">
      <t>ジョウホウ</t>
    </rPh>
    <rPh sb="2" eb="4">
      <t>ツウシン</t>
    </rPh>
    <rPh sb="9" eb="10">
      <t>カン</t>
    </rPh>
    <rPh sb="12" eb="14">
      <t>ケイヒ</t>
    </rPh>
    <phoneticPr fontId="2"/>
  </si>
  <si>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2"/>
  </si>
  <si>
    <t>環境・防災体制の整備に関する経費</t>
    <rPh sb="0" eb="2">
      <t>カンキョウ</t>
    </rPh>
    <rPh sb="3" eb="5">
      <t>ボウサイ</t>
    </rPh>
    <rPh sb="5" eb="7">
      <t>タイセイ</t>
    </rPh>
    <rPh sb="8" eb="10">
      <t>セイビ</t>
    </rPh>
    <rPh sb="11" eb="12">
      <t>カン</t>
    </rPh>
    <rPh sb="14" eb="16">
      <t>ケイヒ</t>
    </rPh>
    <phoneticPr fontId="2"/>
  </si>
  <si>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2"/>
  </si>
  <si>
    <t>航空機の運航に関する経費</t>
    <rPh sb="0" eb="2">
      <t>コウクウ</t>
    </rPh>
    <rPh sb="1" eb="2">
      <t>ジュンコウ</t>
    </rPh>
    <rPh sb="4" eb="6">
      <t>ウンコウ</t>
    </rPh>
    <rPh sb="7" eb="8">
      <t>カン</t>
    </rPh>
    <rPh sb="10" eb="12">
      <t>ケイヒ</t>
    </rPh>
    <phoneticPr fontId="2"/>
  </si>
  <si>
    <t>巡視船艇の運航に関する経費</t>
    <phoneticPr fontId="2"/>
  </si>
  <si>
    <t>航空機の整備に関する経費</t>
    <rPh sb="0" eb="3">
      <t>コウクウキ</t>
    </rPh>
    <rPh sb="1" eb="2">
      <t>ジュンコウ</t>
    </rPh>
    <rPh sb="4" eb="6">
      <t>セイビ</t>
    </rPh>
    <rPh sb="7" eb="8">
      <t>カン</t>
    </rPh>
    <rPh sb="10" eb="12">
      <t>ケイヒ</t>
    </rPh>
    <phoneticPr fontId="2"/>
  </si>
  <si>
    <t>巡視船艇の整備に関する経費（東日本大震災関連）</t>
    <rPh sb="0" eb="2">
      <t>ジュンシ</t>
    </rPh>
    <rPh sb="2" eb="4">
      <t>センテイ</t>
    </rPh>
    <rPh sb="5" eb="7">
      <t>セイビ</t>
    </rPh>
    <rPh sb="8" eb="9">
      <t>カン</t>
    </rPh>
    <rPh sb="11" eb="13">
      <t>ケイヒ</t>
    </rPh>
    <phoneticPr fontId="2"/>
  </si>
  <si>
    <t>巡視船艇の整備に関する経費</t>
    <rPh sb="0" eb="2">
      <t>ジュンシ</t>
    </rPh>
    <rPh sb="2" eb="4">
      <t>センテイ</t>
    </rPh>
    <rPh sb="5" eb="7">
      <t>セイビ</t>
    </rPh>
    <rPh sb="8" eb="9">
      <t>カン</t>
    </rPh>
    <rPh sb="11" eb="13">
      <t>ケイヒ</t>
    </rPh>
    <phoneticPr fontId="2"/>
  </si>
  <si>
    <t>航路標識整備事業費</t>
    <rPh sb="0" eb="2">
      <t>コウロ</t>
    </rPh>
    <rPh sb="2" eb="4">
      <t>ヒョウシキ</t>
    </rPh>
    <rPh sb="4" eb="6">
      <t>セイビ</t>
    </rPh>
    <rPh sb="6" eb="9">
      <t>ジギョウヒ</t>
    </rPh>
    <phoneticPr fontId="2"/>
  </si>
  <si>
    <t>海難審判に必要な経費</t>
    <rPh sb="0" eb="2">
      <t>カイナン</t>
    </rPh>
    <rPh sb="2" eb="4">
      <t>シンパン</t>
    </rPh>
    <rPh sb="5" eb="7">
      <t>ヒツヨウ</t>
    </rPh>
    <rPh sb="8" eb="10">
      <t>ケイヒ</t>
    </rPh>
    <phoneticPr fontId="2"/>
  </si>
  <si>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2"/>
  </si>
  <si>
    <t>海上保安庁</t>
    <rPh sb="0" eb="2">
      <t>カイジョウ</t>
    </rPh>
    <rPh sb="2" eb="5">
      <t>ホアンチョウ</t>
    </rPh>
    <phoneticPr fontId="2"/>
  </si>
  <si>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2"/>
  </si>
  <si>
    <t>（項）船舶建造費
（大事項）船舶建造に必要な経費</t>
    <rPh sb="1" eb="2">
      <t>コウ</t>
    </rPh>
    <rPh sb="3" eb="5">
      <t>センパク</t>
    </rPh>
    <rPh sb="5" eb="8">
      <t>ケンゾウヒ</t>
    </rPh>
    <rPh sb="10" eb="11">
      <t>ダイ</t>
    </rPh>
    <rPh sb="11" eb="13">
      <t>ジコウ</t>
    </rPh>
    <rPh sb="14" eb="16">
      <t>センパク</t>
    </rPh>
    <rPh sb="16" eb="18">
      <t>ケンゾウ</t>
    </rPh>
    <rPh sb="19" eb="21">
      <t>ヒツヨウ</t>
    </rPh>
    <rPh sb="22" eb="24">
      <t>ケイヒ</t>
    </rPh>
    <phoneticPr fontId="2"/>
  </si>
  <si>
    <t>東日本大震災復興特別会計</t>
    <rPh sb="0" eb="1">
      <t>ヒガシ</t>
    </rPh>
    <rPh sb="1" eb="3">
      <t>ニホン</t>
    </rPh>
    <rPh sb="3" eb="6">
      <t>ダイシンサイ</t>
    </rPh>
    <rPh sb="6" eb="8">
      <t>フッコウ</t>
    </rPh>
    <rPh sb="8" eb="10">
      <t>トクベツ</t>
    </rPh>
    <rPh sb="10" eb="12">
      <t>カイケイ</t>
    </rPh>
    <phoneticPr fontId="2"/>
  </si>
  <si>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2"/>
  </si>
  <si>
    <t>(項）航路標識整備事業費
（大事項）航路標識整備事業に必要な経費</t>
    <rPh sb="1" eb="2">
      <t>コウ</t>
    </rPh>
    <rPh sb="3" eb="5">
      <t>コウロ</t>
    </rPh>
    <rPh sb="5" eb="7">
      <t>ヒョウシキ</t>
    </rPh>
    <rPh sb="7" eb="9">
      <t>セイビ</t>
    </rPh>
    <rPh sb="9" eb="11">
      <t>ジギョウ</t>
    </rPh>
    <rPh sb="11" eb="12">
      <t>ヒ</t>
    </rPh>
    <rPh sb="14" eb="15">
      <t>ダイ</t>
    </rPh>
    <rPh sb="15" eb="17">
      <t>ジコウ</t>
    </rPh>
    <rPh sb="18" eb="20">
      <t>コウロ</t>
    </rPh>
    <rPh sb="20" eb="22">
      <t>ヒョウシキ</t>
    </rPh>
    <rPh sb="22" eb="24">
      <t>セイビ</t>
    </rPh>
    <rPh sb="24" eb="26">
      <t>ジギョウ</t>
    </rPh>
    <rPh sb="27" eb="29">
      <t>ヒツヨウ</t>
    </rPh>
    <rPh sb="30" eb="32">
      <t>ケイヒ</t>
    </rPh>
    <phoneticPr fontId="2"/>
  </si>
  <si>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2"/>
  </si>
  <si>
    <t>海難審判所</t>
    <rPh sb="0" eb="4">
      <t>カイナンシンパン</t>
    </rPh>
    <rPh sb="4" eb="5">
      <t>ショ</t>
    </rPh>
    <phoneticPr fontId="2"/>
  </si>
  <si>
    <t>国際コンテナ戦略港湾貨物積替機能強化実証事業</t>
    <rPh sb="0" eb="2">
      <t>コクサイ</t>
    </rPh>
    <rPh sb="6" eb="8">
      <t>センリャク</t>
    </rPh>
    <rPh sb="8" eb="10">
      <t>コウワン</t>
    </rPh>
    <rPh sb="10" eb="12">
      <t>カモツ</t>
    </rPh>
    <rPh sb="12" eb="13">
      <t>ツ</t>
    </rPh>
    <rPh sb="13" eb="14">
      <t>カ</t>
    </rPh>
    <rPh sb="14" eb="16">
      <t>キノウ</t>
    </rPh>
    <rPh sb="16" eb="18">
      <t>キョウカ</t>
    </rPh>
    <rPh sb="18" eb="20">
      <t>ジッショウ</t>
    </rPh>
    <rPh sb="20" eb="22">
      <t>ジギョウ</t>
    </rPh>
    <phoneticPr fontId="2"/>
  </si>
  <si>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2"/>
  </si>
  <si>
    <t>港湾整備事業（東日本大震災関連）</t>
    <phoneticPr fontId="2"/>
  </si>
  <si>
    <t>北東アジア港湾局長会議に必要な経費</t>
    <rPh sb="0" eb="2">
      <t>ホクトウ</t>
    </rPh>
    <rPh sb="5" eb="7">
      <t>コウワン</t>
    </rPh>
    <rPh sb="7" eb="9">
      <t>キョクチョウ</t>
    </rPh>
    <rPh sb="9" eb="11">
      <t>カイギ</t>
    </rPh>
    <rPh sb="12" eb="14">
      <t>ヒツヨウ</t>
    </rPh>
    <rPh sb="15" eb="17">
      <t>ケイヒ</t>
    </rPh>
    <phoneticPr fontId="2"/>
  </si>
  <si>
    <t>老朽化化学兵器の廃棄処理に必要な経費</t>
    <rPh sb="0" eb="3">
      <t>ロウキュウカ</t>
    </rPh>
    <rPh sb="3" eb="5">
      <t>カガク</t>
    </rPh>
    <rPh sb="5" eb="7">
      <t>ヘイキ</t>
    </rPh>
    <rPh sb="8" eb="10">
      <t>ハイキ</t>
    </rPh>
    <rPh sb="10" eb="12">
      <t>ショリ</t>
    </rPh>
    <rPh sb="13" eb="15">
      <t>ヒツヨウ</t>
    </rPh>
    <rPh sb="16" eb="18">
      <t>ケイヒ</t>
    </rPh>
    <phoneticPr fontId="1"/>
  </si>
  <si>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2"/>
  </si>
  <si>
    <t>基幹的広域防災拠点における広域輸送訓練に必要な経費</t>
  </si>
  <si>
    <t>港湾広域防災拠点支援施設の維持管理に必要な経費</t>
  </si>
  <si>
    <t>改正SOLAS条約等を踏まえた総合的な港湾保安対策</t>
  </si>
  <si>
    <t>港湾整備事業</t>
    <rPh sb="0" eb="2">
      <t>コウワン</t>
    </rPh>
    <rPh sb="2" eb="4">
      <t>セイビ</t>
    </rPh>
    <rPh sb="4" eb="6">
      <t>ジギョウ</t>
    </rPh>
    <phoneticPr fontId="1"/>
  </si>
  <si>
    <t>大規模災害時における船舶の円滑な活用の推進</t>
    <rPh sb="0" eb="3">
      <t>ダイキボ</t>
    </rPh>
    <rPh sb="3" eb="6">
      <t>サイガイジ</t>
    </rPh>
    <rPh sb="10" eb="12">
      <t>センパク</t>
    </rPh>
    <rPh sb="13" eb="15">
      <t>エンカツ</t>
    </rPh>
    <rPh sb="16" eb="18">
      <t>カツヨウ</t>
    </rPh>
    <rPh sb="19" eb="21">
      <t>スイシン</t>
    </rPh>
    <phoneticPr fontId="2"/>
  </si>
  <si>
    <t>マラッカ・シンガポール海峡等航行安全対策</t>
    <rPh sb="13" eb="14">
      <t>トウ</t>
    </rPh>
    <phoneticPr fontId="2"/>
  </si>
  <si>
    <t>海上運送対策に必要な経費</t>
    <rPh sb="0" eb="2">
      <t>カイジョウ</t>
    </rPh>
    <rPh sb="2" eb="4">
      <t>ウンソウ</t>
    </rPh>
    <rPh sb="4" eb="6">
      <t>タイサク</t>
    </rPh>
    <rPh sb="7" eb="9">
      <t>ヒツヨウ</t>
    </rPh>
    <rPh sb="10" eb="12">
      <t>ケイヒ</t>
    </rPh>
    <phoneticPr fontId="7"/>
  </si>
  <si>
    <t>物流産業イノベーションの推進</t>
    <rPh sb="0" eb="2">
      <t>ブツリュウ</t>
    </rPh>
    <rPh sb="2" eb="4">
      <t>サンギョウ</t>
    </rPh>
    <rPh sb="12" eb="14">
      <t>スイシン</t>
    </rPh>
    <phoneticPr fontId="2"/>
  </si>
  <si>
    <t>日中韓物流大臣会合開催経費</t>
    <rPh sb="0" eb="3">
      <t>ニッチュウカン</t>
    </rPh>
    <rPh sb="3" eb="5">
      <t>ブツリュウ</t>
    </rPh>
    <rPh sb="5" eb="7">
      <t>ダイジン</t>
    </rPh>
    <rPh sb="7" eb="9">
      <t>カイゴウ</t>
    </rPh>
    <rPh sb="9" eb="11">
      <t>カイサイ</t>
    </rPh>
    <rPh sb="11" eb="13">
      <t>ケイヒ</t>
    </rPh>
    <phoneticPr fontId="2"/>
  </si>
  <si>
    <t>災害に強い物流システム構築事業</t>
    <phoneticPr fontId="2"/>
  </si>
  <si>
    <t>新26-031</t>
    <rPh sb="0" eb="1">
      <t>シン</t>
    </rPh>
    <phoneticPr fontId="2"/>
  </si>
  <si>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phoneticPr fontId="2"/>
  </si>
  <si>
    <t>新26-030</t>
    <rPh sb="0" eb="1">
      <t>シン</t>
    </rPh>
    <phoneticPr fontId="2"/>
  </si>
  <si>
    <t>（項）総合的物流体系整備推進費
　（大事項）総合的物流体系整備の推進に必要な経費</t>
    <rPh sb="18" eb="20">
      <t>ダイジ</t>
    </rPh>
    <rPh sb="20" eb="21">
      <t>コウ</t>
    </rPh>
    <rPh sb="22" eb="25">
      <t>ソウゴウテキ</t>
    </rPh>
    <rPh sb="25" eb="27">
      <t>ブツリュウ</t>
    </rPh>
    <rPh sb="27" eb="29">
      <t>タイケイ</t>
    </rPh>
    <rPh sb="29" eb="31">
      <t>セイビ</t>
    </rPh>
    <rPh sb="32" eb="34">
      <t>スイシン</t>
    </rPh>
    <rPh sb="35" eb="37">
      <t>ヒツヨウ</t>
    </rPh>
    <rPh sb="38" eb="40">
      <t>ケイヒ</t>
    </rPh>
    <phoneticPr fontId="2"/>
  </si>
  <si>
    <t>（項）港湾事業費
　（大事項）港湾事業に必要な経費</t>
    <rPh sb="1" eb="2">
      <t>コウ</t>
    </rPh>
    <rPh sb="3" eb="5">
      <t>コウワン</t>
    </rPh>
    <rPh sb="5" eb="8">
      <t>ジギョウヒ</t>
    </rPh>
    <rPh sb="11" eb="12">
      <t>ダイ</t>
    </rPh>
    <rPh sb="12" eb="14">
      <t>ジコウ</t>
    </rPh>
    <rPh sb="15" eb="17">
      <t>コウワン</t>
    </rPh>
    <rPh sb="17" eb="19">
      <t>ジギョウ</t>
    </rPh>
    <rPh sb="20" eb="22">
      <t>ヒツヨウ</t>
    </rPh>
    <rPh sb="23" eb="25">
      <t>ケイヒ</t>
    </rPh>
    <phoneticPr fontId="2"/>
  </si>
  <si>
    <t>東日本大震災復興特別会計</t>
    <rPh sb="0" eb="1">
      <t>ヒガシ</t>
    </rPh>
    <rPh sb="1" eb="3">
      <t>ニッポン</t>
    </rPh>
    <rPh sb="3" eb="6">
      <t>ダイシンサイ</t>
    </rPh>
    <rPh sb="6" eb="8">
      <t>フッコウ</t>
    </rPh>
    <rPh sb="8" eb="10">
      <t>トクベツ</t>
    </rPh>
    <rPh sb="10" eb="12">
      <t>カイケイ</t>
    </rPh>
    <phoneticPr fontId="2"/>
  </si>
  <si>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22" eb="25">
      <t>ソウゴウテキ</t>
    </rPh>
    <rPh sb="25" eb="27">
      <t>ブツリュウ</t>
    </rPh>
    <rPh sb="27" eb="29">
      <t>タイケイ</t>
    </rPh>
    <rPh sb="29" eb="31">
      <t>セイビ</t>
    </rPh>
    <rPh sb="32" eb="34">
      <t>スイシン</t>
    </rPh>
    <rPh sb="35" eb="37">
      <t>ヒツヨウ</t>
    </rPh>
    <rPh sb="38" eb="40">
      <t>ケイヒ</t>
    </rPh>
    <phoneticPr fontId="2"/>
  </si>
  <si>
    <t>（項）総合的物流体系整備推進費
　（大事項）総合的物流体系整備の推進に必要な経費</t>
  </si>
  <si>
    <t>（項）総合的物流体系整備推進費
　（大事項）総合的物流体系整備の推進に必要な経費</t>
    <phoneticPr fontId="2"/>
  </si>
  <si>
    <t>（項）総合的物流体系整備推進費
　（大事項）総合的物流体系整備の推進に必要な経費
（項）地方整備局共通費
　（大事項）地方整備局一般行政に必要な経費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rPh sb="42" eb="43">
      <t>コウ</t>
    </rPh>
    <rPh sb="44" eb="46">
      <t>チホウ</t>
    </rPh>
    <rPh sb="46" eb="49">
      <t>セイビキョク</t>
    </rPh>
    <rPh sb="49" eb="51">
      <t>キョウツウ</t>
    </rPh>
    <rPh sb="51" eb="52">
      <t>ヒ</t>
    </rPh>
    <rPh sb="55" eb="56">
      <t>ダイ</t>
    </rPh>
    <rPh sb="56" eb="58">
      <t>ジコウ</t>
    </rPh>
    <rPh sb="59" eb="61">
      <t>チホウ</t>
    </rPh>
    <rPh sb="61" eb="64">
      <t>セイビキョク</t>
    </rPh>
    <rPh sb="64" eb="66">
      <t>イッパン</t>
    </rPh>
    <rPh sb="66" eb="68">
      <t>ギョウセイ</t>
    </rPh>
    <rPh sb="69" eb="71">
      <t>ヒツヨウ</t>
    </rPh>
    <rPh sb="72" eb="74">
      <t>ケイヒ</t>
    </rPh>
    <phoneticPr fontId="2"/>
  </si>
  <si>
    <t>（項）港湾事業費
　（大事項）港湾事業に必要な経費
（項）ｴﾈﾙｷﾞｰ・鉄鋼港湾施設工事費
　（大事項）ｴﾈﾙｷﾞｰ・鉄鋼港湾施設工事に必要な経費</t>
    <rPh sb="1" eb="2">
      <t>コウ</t>
    </rPh>
    <rPh sb="3" eb="5">
      <t>コウワン</t>
    </rPh>
    <rPh sb="5" eb="8">
      <t>ジギョウヒ</t>
    </rPh>
    <rPh sb="11" eb="12">
      <t>ダイ</t>
    </rPh>
    <rPh sb="12" eb="14">
      <t>ジコウ</t>
    </rPh>
    <rPh sb="15" eb="17">
      <t>コウワン</t>
    </rPh>
    <rPh sb="17" eb="19">
      <t>ジギョウ</t>
    </rPh>
    <rPh sb="20" eb="22">
      <t>ヒツヨウ</t>
    </rPh>
    <rPh sb="23" eb="25">
      <t>ケイヒ</t>
    </rPh>
    <rPh sb="28" eb="29">
      <t>コウ</t>
    </rPh>
    <rPh sb="37" eb="39">
      <t>テッコウ</t>
    </rPh>
    <rPh sb="39" eb="41">
      <t>コウワン</t>
    </rPh>
    <rPh sb="41" eb="43">
      <t>シセツ</t>
    </rPh>
    <rPh sb="43" eb="46">
      <t>コウジヒ</t>
    </rPh>
    <rPh sb="49" eb="50">
      <t>ダイ</t>
    </rPh>
    <rPh sb="50" eb="52">
      <t>ジコウ</t>
    </rPh>
    <rPh sb="60" eb="62">
      <t>テッコウ</t>
    </rPh>
    <rPh sb="62" eb="64">
      <t>コウワン</t>
    </rPh>
    <rPh sb="64" eb="66">
      <t>シセツ</t>
    </rPh>
    <rPh sb="66" eb="68">
      <t>コウジ</t>
    </rPh>
    <rPh sb="69" eb="71">
      <t>ヒツヨウ</t>
    </rPh>
    <rPh sb="72" eb="74">
      <t>ケイヒ</t>
    </rPh>
    <phoneticPr fontId="2"/>
  </si>
  <si>
    <t>（項）総合的物流体系整備推進費
　（大事項）総合的物流体系整備の推進に必要な経費</t>
    <rPh sb="1" eb="2">
      <t>コウ</t>
    </rPh>
    <rPh sb="18" eb="21">
      <t>ダイジコウ</t>
    </rPh>
    <phoneticPr fontId="2"/>
  </si>
  <si>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2"/>
  </si>
  <si>
    <t>新26-029</t>
    <rPh sb="0" eb="1">
      <t>シン</t>
    </rPh>
    <phoneticPr fontId="2"/>
  </si>
  <si>
    <t>総合政策局</t>
    <rPh sb="0" eb="2">
      <t>ソウゴウ</t>
    </rPh>
    <rPh sb="2" eb="5">
      <t>セイサクキョク</t>
    </rPh>
    <phoneticPr fontId="2"/>
  </si>
  <si>
    <t>新26-028</t>
    <rPh sb="0" eb="1">
      <t>シン</t>
    </rPh>
    <phoneticPr fontId="2"/>
  </si>
  <si>
    <t>（項）総合的物流体系整備推進費
　（大事項）総合的物流体系整備の推進に必要な経費
（項）地方運輸行政推進費
　（大事項）総合的物流体系整備の推進に必要な経費</t>
    <phoneticPr fontId="2"/>
  </si>
  <si>
    <t>地域観光振興緊急対策事業</t>
    <rPh sb="0" eb="2">
      <t>チイキ</t>
    </rPh>
    <rPh sb="2" eb="4">
      <t>カンコウ</t>
    </rPh>
    <rPh sb="4" eb="6">
      <t>シンコウ</t>
    </rPh>
    <rPh sb="6" eb="8">
      <t>キンキュウ</t>
    </rPh>
    <rPh sb="8" eb="10">
      <t>タイサク</t>
    </rPh>
    <rPh sb="10" eb="12">
      <t>ジギョウ</t>
    </rPh>
    <phoneticPr fontId="2"/>
  </si>
  <si>
    <t>地域経済活性化に資する放送コンテンツ等海外展開支援事業</t>
    <rPh sb="0" eb="2">
      <t>チイキ</t>
    </rPh>
    <rPh sb="2" eb="4">
      <t>ケイザイ</t>
    </rPh>
    <rPh sb="4" eb="7">
      <t>カッセイカ</t>
    </rPh>
    <rPh sb="8" eb="9">
      <t>シ</t>
    </rPh>
    <rPh sb="11" eb="13">
      <t>ホウソウ</t>
    </rPh>
    <rPh sb="18" eb="19">
      <t>トウ</t>
    </rPh>
    <rPh sb="19" eb="21">
      <t>カイガイ</t>
    </rPh>
    <rPh sb="21" eb="23">
      <t>テンカイ</t>
    </rPh>
    <rPh sb="23" eb="25">
      <t>シエン</t>
    </rPh>
    <rPh sb="25" eb="27">
      <t>ジギョウ</t>
    </rPh>
    <phoneticPr fontId="2"/>
  </si>
  <si>
    <t>宿泊施設の情報提供促進事業</t>
    <rPh sb="0" eb="2">
      <t>シュクハク</t>
    </rPh>
    <rPh sb="2" eb="4">
      <t>シセツ</t>
    </rPh>
    <rPh sb="5" eb="7">
      <t>ジョウホウ</t>
    </rPh>
    <rPh sb="7" eb="9">
      <t>テイキョウ</t>
    </rPh>
    <rPh sb="9" eb="11">
      <t>ソクシン</t>
    </rPh>
    <rPh sb="11" eb="13">
      <t>ジギョウ</t>
    </rPh>
    <phoneticPr fontId="2"/>
  </si>
  <si>
    <t>戦略的訪日拡大プランの推進</t>
    <rPh sb="0" eb="3">
      <t>センリャクテキ</t>
    </rPh>
    <rPh sb="3" eb="5">
      <t>ホウニチ</t>
    </rPh>
    <rPh sb="5" eb="7">
      <t>カクダイ</t>
    </rPh>
    <rPh sb="11" eb="13">
      <t>スイシン</t>
    </rPh>
    <phoneticPr fontId="2"/>
  </si>
  <si>
    <t>観光地ビジネス創出の総合支援</t>
    <phoneticPr fontId="2"/>
  </si>
  <si>
    <t>観光地域評価事業</t>
    <rPh sb="0" eb="2">
      <t>カンコウ</t>
    </rPh>
    <rPh sb="2" eb="4">
      <t>チイキ</t>
    </rPh>
    <rPh sb="4" eb="6">
      <t>ヒョウカ</t>
    </rPh>
    <rPh sb="6" eb="8">
      <t>ジギョウ</t>
    </rPh>
    <phoneticPr fontId="2"/>
  </si>
  <si>
    <t>観光地域ブランド確立支援事業</t>
    <rPh sb="0" eb="2">
      <t>カンコウ</t>
    </rPh>
    <rPh sb="2" eb="4">
      <t>チイキ</t>
    </rPh>
    <rPh sb="8" eb="10">
      <t>カクリツ</t>
    </rPh>
    <rPh sb="10" eb="12">
      <t>シエン</t>
    </rPh>
    <rPh sb="12" eb="14">
      <t>ジギョウ</t>
    </rPh>
    <phoneticPr fontId="2"/>
  </si>
  <si>
    <t>旅行の安全の確保・向上方策検討調査</t>
    <rPh sb="0" eb="2">
      <t>リョコウ</t>
    </rPh>
    <rPh sb="3" eb="5">
      <t>アンゼン</t>
    </rPh>
    <rPh sb="6" eb="8">
      <t>カクホ</t>
    </rPh>
    <rPh sb="9" eb="11">
      <t>コウジョウ</t>
    </rPh>
    <rPh sb="11" eb="13">
      <t>ホウサク</t>
    </rPh>
    <rPh sb="13" eb="15">
      <t>ケントウ</t>
    </rPh>
    <rPh sb="15" eb="17">
      <t>チョウサ</t>
    </rPh>
    <phoneticPr fontId="2"/>
  </si>
  <si>
    <t>ユニバーサルツーリズム促進事業</t>
    <rPh sb="11" eb="13">
      <t>ソクシン</t>
    </rPh>
    <rPh sb="13" eb="15">
      <t>ジギョウ</t>
    </rPh>
    <phoneticPr fontId="2"/>
  </si>
  <si>
    <t>（独）国際観光振興機構運営費交付金</t>
    <rPh sb="1" eb="2">
      <t>ドク</t>
    </rPh>
    <rPh sb="3" eb="5">
      <t>コクサイ</t>
    </rPh>
    <rPh sb="5" eb="7">
      <t>カンコウ</t>
    </rPh>
    <rPh sb="7" eb="9">
      <t>シンコウ</t>
    </rPh>
    <rPh sb="9" eb="11">
      <t>キコウ</t>
    </rPh>
    <rPh sb="11" eb="14">
      <t>ウンエイヒ</t>
    </rPh>
    <rPh sb="14" eb="17">
      <t>コウフキン</t>
    </rPh>
    <phoneticPr fontId="2"/>
  </si>
  <si>
    <t>通訳ガイド制度の充実・強化</t>
    <rPh sb="0" eb="2">
      <t>ツウヤク</t>
    </rPh>
    <rPh sb="5" eb="7">
      <t>セイド</t>
    </rPh>
    <rPh sb="8" eb="10">
      <t>ジュウジツ</t>
    </rPh>
    <rPh sb="11" eb="13">
      <t>キョウカ</t>
    </rPh>
    <phoneticPr fontId="2"/>
  </si>
  <si>
    <t>国際会議等（MICE）の誘致・開催の促進</t>
    <rPh sb="0" eb="2">
      <t>コクサイ</t>
    </rPh>
    <rPh sb="2" eb="4">
      <t>カイギ</t>
    </rPh>
    <rPh sb="4" eb="5">
      <t>トウ</t>
    </rPh>
    <rPh sb="12" eb="14">
      <t>ユウチ</t>
    </rPh>
    <rPh sb="15" eb="17">
      <t>カイサイ</t>
    </rPh>
    <rPh sb="18" eb="20">
      <t>ソクシン</t>
    </rPh>
    <phoneticPr fontId="2"/>
  </si>
  <si>
    <t>観光地域動向調査事業</t>
    <rPh sb="0" eb="2">
      <t>カンコウ</t>
    </rPh>
    <rPh sb="2" eb="4">
      <t>チイキ</t>
    </rPh>
    <rPh sb="4" eb="6">
      <t>ドウコウ</t>
    </rPh>
    <rPh sb="6" eb="8">
      <t>チョウサ</t>
    </rPh>
    <rPh sb="8" eb="10">
      <t>ジギョウ</t>
    </rPh>
    <phoneticPr fontId="2"/>
  </si>
  <si>
    <t>地域観光環境改善事業</t>
    <rPh sb="0" eb="2">
      <t>チイキ</t>
    </rPh>
    <rPh sb="2" eb="4">
      <t>カンコウ</t>
    </rPh>
    <rPh sb="4" eb="6">
      <t>カンキョウ</t>
    </rPh>
    <rPh sb="6" eb="8">
      <t>カイゼン</t>
    </rPh>
    <rPh sb="8" eb="10">
      <t>ジギョウ</t>
    </rPh>
    <phoneticPr fontId="2"/>
  </si>
  <si>
    <t>観光統計整備事業</t>
    <rPh sb="0" eb="2">
      <t>カンコウ</t>
    </rPh>
    <rPh sb="2" eb="4">
      <t>トウケイ</t>
    </rPh>
    <rPh sb="4" eb="6">
      <t>セイビ</t>
    </rPh>
    <rPh sb="6" eb="8">
      <t>ジギョウ</t>
    </rPh>
    <phoneticPr fontId="2"/>
  </si>
  <si>
    <t>観光連絡調整経費</t>
    <rPh sb="0" eb="2">
      <t>カンコウ</t>
    </rPh>
    <rPh sb="2" eb="4">
      <t>レンラク</t>
    </rPh>
    <rPh sb="4" eb="6">
      <t>チョウセイ</t>
    </rPh>
    <rPh sb="6" eb="8">
      <t>ケイヒ</t>
    </rPh>
    <phoneticPr fontId="2"/>
  </si>
  <si>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2"/>
  </si>
  <si>
    <t>世界観光事業分担金</t>
    <rPh sb="0" eb="2">
      <t>セカイ</t>
    </rPh>
    <rPh sb="2" eb="4">
      <t>カンコウ</t>
    </rPh>
    <rPh sb="4" eb="6">
      <t>ジギョウ</t>
    </rPh>
    <rPh sb="6" eb="9">
      <t>ブンタンキン</t>
    </rPh>
    <phoneticPr fontId="2"/>
  </si>
  <si>
    <t>（項）観光振興費
　（事項）観光振興に必要な経費</t>
    <rPh sb="1" eb="2">
      <t>コウ</t>
    </rPh>
    <rPh sb="3" eb="5">
      <t>カンコウ</t>
    </rPh>
    <rPh sb="5" eb="8">
      <t>シンコウヒ</t>
    </rPh>
    <rPh sb="11" eb="13">
      <t>ジコウ</t>
    </rPh>
    <rPh sb="14" eb="16">
      <t>カンコウ</t>
    </rPh>
    <rPh sb="16" eb="18">
      <t>シンコウ</t>
    </rPh>
    <rPh sb="19" eb="21">
      <t>ヒツヨウ</t>
    </rPh>
    <rPh sb="22" eb="24">
      <t>ケイヒ</t>
    </rPh>
    <phoneticPr fontId="2"/>
  </si>
  <si>
    <t>観光庁</t>
    <rPh sb="0" eb="3">
      <t>カンコウチョウ</t>
    </rPh>
    <phoneticPr fontId="2"/>
  </si>
  <si>
    <t>新26-033</t>
    <rPh sb="0" eb="1">
      <t>シン</t>
    </rPh>
    <phoneticPr fontId="2"/>
  </si>
  <si>
    <t>新26-032</t>
    <rPh sb="0" eb="1">
      <t>シン</t>
    </rPh>
    <phoneticPr fontId="2"/>
  </si>
  <si>
    <t>（項）観光振興費
　（事項）観光振興に必要な経費
（項）地方運輸行政推進費
　（事項）観光振興に必要な経費</t>
    <rPh sb="1" eb="2">
      <t>コウ</t>
    </rPh>
    <rPh sb="3" eb="5">
      <t>カンコウ</t>
    </rPh>
    <rPh sb="5" eb="8">
      <t>シンコウヒ</t>
    </rPh>
    <rPh sb="11" eb="13">
      <t>ジコウ</t>
    </rPh>
    <rPh sb="14" eb="16">
      <t>カンコウ</t>
    </rPh>
    <rPh sb="16" eb="18">
      <t>シンコウ</t>
    </rPh>
    <rPh sb="19" eb="21">
      <t>ヒツヨウ</t>
    </rPh>
    <rPh sb="22" eb="24">
      <t>ケイヒ</t>
    </rPh>
    <phoneticPr fontId="2"/>
  </si>
  <si>
    <t>観光庁</t>
    <rPh sb="0" eb="2">
      <t>カンコウ</t>
    </rPh>
    <rPh sb="2" eb="3">
      <t>チョウ</t>
    </rPh>
    <phoneticPr fontId="2"/>
  </si>
  <si>
    <t>官民連携による良好な景観形成方策検討調査</t>
    <rPh sb="0" eb="2">
      <t>カンミン</t>
    </rPh>
    <rPh sb="2" eb="4">
      <t>レンケイ</t>
    </rPh>
    <rPh sb="7" eb="9">
      <t>リョウコウ</t>
    </rPh>
    <rPh sb="10" eb="12">
      <t>ケイカン</t>
    </rPh>
    <rPh sb="12" eb="14">
      <t>ケイセイ</t>
    </rPh>
    <rPh sb="14" eb="16">
      <t>ホウサク</t>
    </rPh>
    <rPh sb="16" eb="18">
      <t>ケントウ</t>
    </rPh>
    <rPh sb="18" eb="20">
      <t>チョウサ</t>
    </rPh>
    <phoneticPr fontId="2"/>
  </si>
  <si>
    <t>新26-034</t>
    <rPh sb="0" eb="1">
      <t>シン</t>
    </rPh>
    <phoneticPr fontId="2"/>
  </si>
  <si>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2"/>
  </si>
  <si>
    <t>（項）景観形成推進費
　（大事項）景観に優れた国土・観光地づくりの推進に必要な経費</t>
    <rPh sb="1" eb="2">
      <t>コウ</t>
    </rPh>
    <rPh sb="3" eb="5">
      <t>ケイカン</t>
    </rPh>
    <rPh sb="5" eb="7">
      <t>ケイセイ</t>
    </rPh>
    <rPh sb="7" eb="10">
      <t>スイシンヒ</t>
    </rPh>
    <rPh sb="13" eb="15">
      <t>ダイジ</t>
    </rPh>
    <rPh sb="15" eb="16">
      <t>コウ</t>
    </rPh>
    <rPh sb="17" eb="19">
      <t>ケイカン</t>
    </rPh>
    <rPh sb="20" eb="21">
      <t>スグ</t>
    </rPh>
    <rPh sb="23" eb="25">
      <t>コクド</t>
    </rPh>
    <rPh sb="26" eb="29">
      <t>カンコウチ</t>
    </rPh>
    <rPh sb="33" eb="35">
      <t>スイシン</t>
    </rPh>
    <rPh sb="36" eb="38">
      <t>ヒツヨウ</t>
    </rPh>
    <rPh sb="39" eb="41">
      <t>ケイヒ</t>
    </rPh>
    <phoneticPr fontId="2"/>
  </si>
  <si>
    <t>整備新幹線整備事業</t>
  </si>
  <si>
    <t>整備新幹線建設推進高度化等事業</t>
  </si>
  <si>
    <t>新線調査費等</t>
  </si>
  <si>
    <t>（項）整備新幹線整備事業費
　（大事項）整備新幹線整備事業に必要な経費</t>
  </si>
  <si>
    <t>（項）整備新幹線建設推進高度化等事業費
　（大事項）整備新幹線建設推進高度化等事業に必要な経費</t>
  </si>
  <si>
    <t>（項）鉄道網整備推進費
　（大事項）鉄道網の充実・活性化の推進に必要な経費</t>
  </si>
  <si>
    <t>首都圏空港整備事業</t>
    <rPh sb="0" eb="3">
      <t>シュトケン</t>
    </rPh>
    <rPh sb="3" eb="5">
      <t>クウコウ</t>
    </rPh>
    <rPh sb="5" eb="7">
      <t>セイビ</t>
    </rPh>
    <rPh sb="7" eb="9">
      <t>ジギョウ</t>
    </rPh>
    <phoneticPr fontId="1"/>
  </si>
  <si>
    <t>空港周辺環境対策事業</t>
    <rPh sb="0" eb="2">
      <t>クウコウ</t>
    </rPh>
    <rPh sb="2" eb="4">
      <t>シュウヘン</t>
    </rPh>
    <rPh sb="4" eb="6">
      <t>カンキョウ</t>
    </rPh>
    <rPh sb="6" eb="8">
      <t>タイサク</t>
    </rPh>
    <rPh sb="8" eb="10">
      <t>ジギョウ</t>
    </rPh>
    <phoneticPr fontId="1"/>
  </si>
  <si>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1"/>
  </si>
  <si>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2"/>
  </si>
  <si>
    <t>一般空港等整備事業（補助）</t>
    <rPh sb="0" eb="2">
      <t>イッパン</t>
    </rPh>
    <rPh sb="2" eb="4">
      <t>クウコウ</t>
    </rPh>
    <rPh sb="4" eb="5">
      <t>トウ</t>
    </rPh>
    <rPh sb="5" eb="7">
      <t>セイビ</t>
    </rPh>
    <rPh sb="7" eb="9">
      <t>ジギョウ</t>
    </rPh>
    <rPh sb="10" eb="12">
      <t>ホジョ</t>
    </rPh>
    <phoneticPr fontId="1"/>
  </si>
  <si>
    <t>航空路整備事業（管制施設整備）</t>
    <rPh sb="0" eb="3">
      <t>コウクウロ</t>
    </rPh>
    <rPh sb="3" eb="5">
      <t>セイビ</t>
    </rPh>
    <rPh sb="5" eb="7">
      <t>ジギョウ</t>
    </rPh>
    <rPh sb="8" eb="10">
      <t>カンセイ</t>
    </rPh>
    <rPh sb="10" eb="12">
      <t>シセツ</t>
    </rPh>
    <rPh sb="12" eb="14">
      <t>セイビ</t>
    </rPh>
    <phoneticPr fontId="1"/>
  </si>
  <si>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2"/>
  </si>
  <si>
    <t>国管理空港の経営改革の推進</t>
    <rPh sb="0" eb="1">
      <t>クニ</t>
    </rPh>
    <rPh sb="1" eb="3">
      <t>カンリ</t>
    </rPh>
    <rPh sb="3" eb="5">
      <t>クウコウ</t>
    </rPh>
    <rPh sb="6" eb="8">
      <t>ケイエイ</t>
    </rPh>
    <rPh sb="8" eb="10">
      <t>カイカク</t>
    </rPh>
    <rPh sb="11" eb="13">
      <t>スイシン</t>
    </rPh>
    <phoneticPr fontId="2"/>
  </si>
  <si>
    <t xml:space="preserve">（項）空港整備事業費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2"/>
  </si>
  <si>
    <t>（項）空港整備事業費
　（大事項）空港整備事業に必要な経費
（項）新関西国際空港株式会社補給金
　（大事項）新関西国際空港株式会社に対する補給金に必要な経費</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rPh sb="31" eb="32">
      <t>コウ</t>
    </rPh>
    <rPh sb="33" eb="34">
      <t>シン</t>
    </rPh>
    <rPh sb="34" eb="36">
      <t>カンサイ</t>
    </rPh>
    <rPh sb="36" eb="38">
      <t>コクサイ</t>
    </rPh>
    <rPh sb="38" eb="40">
      <t>クウコウ</t>
    </rPh>
    <rPh sb="40" eb="44">
      <t>カブシキガイシャ</t>
    </rPh>
    <rPh sb="44" eb="47">
      <t>ホキュウキン</t>
    </rPh>
    <rPh sb="50" eb="51">
      <t>ダイ</t>
    </rPh>
    <rPh sb="51" eb="53">
      <t>ジコウ</t>
    </rPh>
    <rPh sb="54" eb="55">
      <t>シン</t>
    </rPh>
    <rPh sb="55" eb="57">
      <t>カンサイ</t>
    </rPh>
    <rPh sb="57" eb="59">
      <t>コクサイ</t>
    </rPh>
    <rPh sb="59" eb="61">
      <t>クウコウ</t>
    </rPh>
    <rPh sb="61" eb="65">
      <t>カブシキガイシャ</t>
    </rPh>
    <rPh sb="66" eb="67">
      <t>タイ</t>
    </rPh>
    <rPh sb="69" eb="72">
      <t>ホキュウキン</t>
    </rPh>
    <rPh sb="73" eb="75">
      <t>ヒツヨウ</t>
    </rPh>
    <rPh sb="76" eb="78">
      <t>ケイヒ</t>
    </rPh>
    <phoneticPr fontId="2"/>
  </si>
  <si>
    <t>（項）空港整備事業費
　（大事項）空港整備事業に必要な経費</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2"/>
  </si>
  <si>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2"/>
  </si>
  <si>
    <t>（項）航空路整備事業費
　（大事項）航空路整備事業に必要な経費</t>
    <rPh sb="1" eb="2">
      <t>コウ</t>
    </rPh>
    <rPh sb="3" eb="6">
      <t>コウクウロ</t>
    </rPh>
    <rPh sb="6" eb="8">
      <t>セイビ</t>
    </rPh>
    <rPh sb="8" eb="11">
      <t>ジギョウヒ</t>
    </rPh>
    <rPh sb="14" eb="15">
      <t>ダイ</t>
    </rPh>
    <rPh sb="15" eb="17">
      <t>ジコウ</t>
    </rPh>
    <rPh sb="16" eb="17">
      <t>コウ</t>
    </rPh>
    <rPh sb="18" eb="21">
      <t>コウクウロ</t>
    </rPh>
    <rPh sb="21" eb="23">
      <t>セイビ</t>
    </rPh>
    <rPh sb="23" eb="25">
      <t>ジギョウ</t>
    </rPh>
    <rPh sb="26" eb="28">
      <t>ヒツヨウ</t>
    </rPh>
    <rPh sb="29" eb="31">
      <t>ケイヒ</t>
    </rPh>
    <phoneticPr fontId="2"/>
  </si>
  <si>
    <t>半島地域振興等に必要な経費</t>
    <rPh sb="0" eb="2">
      <t>ハントウ</t>
    </rPh>
    <rPh sb="2" eb="4">
      <t>チイキ</t>
    </rPh>
    <rPh sb="4" eb="7">
      <t>シンコウトウ</t>
    </rPh>
    <rPh sb="8" eb="10">
      <t>ヒツヨウ</t>
    </rPh>
    <rPh sb="11" eb="13">
      <t>ケイヒ</t>
    </rPh>
    <phoneticPr fontId="2"/>
  </si>
  <si>
    <t>まちづくり関連事業</t>
    <rPh sb="5" eb="7">
      <t>カンレン</t>
    </rPh>
    <rPh sb="7" eb="9">
      <t>ジギョウ</t>
    </rPh>
    <phoneticPr fontId="13"/>
  </si>
  <si>
    <t>都市開発資金貸付事業</t>
    <rPh sb="0" eb="2">
      <t>トシ</t>
    </rPh>
    <rPh sb="2" eb="4">
      <t>カイハツ</t>
    </rPh>
    <rPh sb="4" eb="6">
      <t>シキン</t>
    </rPh>
    <rPh sb="6" eb="8">
      <t>カシツケ</t>
    </rPh>
    <rPh sb="8" eb="10">
      <t>ジギョウ</t>
    </rPh>
    <phoneticPr fontId="13"/>
  </si>
  <si>
    <t>地域活性化推進経費</t>
  </si>
  <si>
    <t>国際機関等拠出金</t>
    <rPh sb="0" eb="2">
      <t>コクサイ</t>
    </rPh>
    <rPh sb="2" eb="4">
      <t>キカン</t>
    </rPh>
    <rPh sb="4" eb="5">
      <t>トウ</t>
    </rPh>
    <rPh sb="5" eb="8">
      <t>キョシュツキン</t>
    </rPh>
    <phoneticPr fontId="12"/>
  </si>
  <si>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12"/>
  </si>
  <si>
    <t>都市再生推進経費</t>
    <rPh sb="0" eb="2">
      <t>トシ</t>
    </rPh>
    <rPh sb="2" eb="4">
      <t>サイセイ</t>
    </rPh>
    <rPh sb="4" eb="6">
      <t>スイシン</t>
    </rPh>
    <rPh sb="6" eb="8">
      <t>ケイヒ</t>
    </rPh>
    <phoneticPr fontId="12"/>
  </si>
  <si>
    <t>民間まちづくり活動促進事業</t>
    <phoneticPr fontId="2"/>
  </si>
  <si>
    <t>集約型都市構造化推進調査経費</t>
    <rPh sb="0" eb="3">
      <t>シュウヤクガタ</t>
    </rPh>
    <rPh sb="3" eb="5">
      <t>トシ</t>
    </rPh>
    <rPh sb="5" eb="8">
      <t>コウゾウカ</t>
    </rPh>
    <rPh sb="8" eb="10">
      <t>スイシン</t>
    </rPh>
    <rPh sb="10" eb="12">
      <t>チョウサ</t>
    </rPh>
    <rPh sb="12" eb="14">
      <t>ケイヒ</t>
    </rPh>
    <phoneticPr fontId="2"/>
  </si>
  <si>
    <t>集約都市形成支援事業</t>
    <rPh sb="0" eb="2">
      <t>シュウヤク</t>
    </rPh>
    <rPh sb="2" eb="4">
      <t>トシ</t>
    </rPh>
    <rPh sb="4" eb="6">
      <t>ケイセイ</t>
    </rPh>
    <rPh sb="6" eb="8">
      <t>シエン</t>
    </rPh>
    <rPh sb="8" eb="10">
      <t>ジギョウ</t>
    </rPh>
    <phoneticPr fontId="2"/>
  </si>
  <si>
    <t>国際的ビジネス環境等改善・シティセールス支援事業</t>
    <rPh sb="0" eb="3">
      <t>コクサイテキ</t>
    </rPh>
    <rPh sb="7" eb="9">
      <t>カンキョウ</t>
    </rPh>
    <rPh sb="9" eb="10">
      <t>トウ</t>
    </rPh>
    <rPh sb="10" eb="12">
      <t>カイゼン</t>
    </rPh>
    <rPh sb="20" eb="22">
      <t>シエン</t>
    </rPh>
    <rPh sb="22" eb="24">
      <t>ジギョウ</t>
    </rPh>
    <phoneticPr fontId="2"/>
  </si>
  <si>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2"/>
  </si>
  <si>
    <t>国土政策局</t>
    <rPh sb="0" eb="2">
      <t>コクド</t>
    </rPh>
    <rPh sb="2" eb="5">
      <t>セイサクキョク</t>
    </rPh>
    <phoneticPr fontId="2"/>
  </si>
  <si>
    <t xml:space="preserve">(項)都市再生・地域再生整備事業費
　(大事項)都市再生・地域再生整備事業に必要な経費
(項)都市・地域交通整備事業費
　(大事項)都市・地域交通整備事業に必要な経費
</t>
    <rPh sb="1" eb="2">
      <t>コウ</t>
    </rPh>
    <rPh sb="45" eb="46">
      <t>コウ</t>
    </rPh>
    <rPh sb="62" eb="63">
      <t>ダイ</t>
    </rPh>
    <rPh sb="63" eb="65">
      <t>ジコウ</t>
    </rPh>
    <phoneticPr fontId="2"/>
  </si>
  <si>
    <t>(項)都市再生・地域再生整備事業費
　(大事項)都市再生・地域再生整備事業に必要な経費</t>
    <rPh sb="1" eb="2">
      <t>コウ</t>
    </rPh>
    <phoneticPr fontId="2"/>
  </si>
  <si>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2"/>
  </si>
  <si>
    <t>都市局</t>
    <rPh sb="0" eb="2">
      <t>トシ</t>
    </rPh>
    <rPh sb="2" eb="3">
      <t>キョク</t>
    </rPh>
    <phoneticPr fontId="2"/>
  </si>
  <si>
    <t>新26-036</t>
    <rPh sb="0" eb="1">
      <t>シン</t>
    </rPh>
    <phoneticPr fontId="2"/>
  </si>
  <si>
    <t>都市鉄道利便増進事業</t>
    <rPh sb="0" eb="2">
      <t>トシ</t>
    </rPh>
    <rPh sb="2" eb="4">
      <t>テツドウ</t>
    </rPh>
    <rPh sb="4" eb="6">
      <t>リベン</t>
    </rPh>
    <rPh sb="6" eb="8">
      <t>ゾウシン</t>
    </rPh>
    <rPh sb="8" eb="10">
      <t>ジギョウ</t>
    </rPh>
    <phoneticPr fontId="1"/>
  </si>
  <si>
    <t>都市鉄道整備事業</t>
    <rPh sb="0" eb="2">
      <t>トシ</t>
    </rPh>
    <rPh sb="2" eb="4">
      <t>テツドウ</t>
    </rPh>
    <rPh sb="4" eb="6">
      <t>セイビ</t>
    </rPh>
    <rPh sb="6" eb="8">
      <t>ジギョウ</t>
    </rPh>
    <phoneticPr fontId="1"/>
  </si>
  <si>
    <t>幹線鉄道等活性化事業</t>
  </si>
  <si>
    <t>鉄道駅総合改善事業</t>
  </si>
  <si>
    <t>鉄道整備等基礎調査</t>
    <rPh sb="0" eb="2">
      <t>テツドウ</t>
    </rPh>
    <rPh sb="2" eb="4">
      <t>セイビ</t>
    </rPh>
    <rPh sb="4" eb="5">
      <t>トウ</t>
    </rPh>
    <rPh sb="5" eb="7">
      <t>キソ</t>
    </rPh>
    <rPh sb="7" eb="9">
      <t>チョウサ</t>
    </rPh>
    <phoneticPr fontId="1"/>
  </si>
  <si>
    <t>譲渡線建設費等利子補給</t>
  </si>
  <si>
    <t>（独）鉄道建設・運輸施設整備支援機構運営費交付金</t>
  </si>
  <si>
    <t>鉄道局</t>
    <rPh sb="0" eb="2">
      <t>テツドウ</t>
    </rPh>
    <rPh sb="2" eb="3">
      <t>キョク</t>
    </rPh>
    <phoneticPr fontId="2"/>
  </si>
  <si>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2"/>
  </si>
  <si>
    <t>（項）鉄道網整備事業費
　（大事項）鉄道網を充実・活性化させるための鉄道整備事業に必要な経費</t>
  </si>
  <si>
    <t>（項）独立行政法人鉄道建設・運輸施設整備支援機構運営費
　（大事項）独立行政法人鉄道建設・運輸施設整備支援機構運営費交付金に必要な経費</t>
  </si>
  <si>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</si>
  <si>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新たな自動車旅客運送業務の取り組みにおける体制の強化</t>
    <phoneticPr fontId="2"/>
  </si>
  <si>
    <t>旅客自動車運送事業等における訪日外国人旅行者の利用促進</t>
    <rPh sb="0" eb="2">
      <t>リョカク</t>
    </rPh>
    <rPh sb="2" eb="5">
      <t>ジドウシャ</t>
    </rPh>
    <rPh sb="5" eb="7">
      <t>ウンソウ</t>
    </rPh>
    <rPh sb="7" eb="9">
      <t>ジギョウ</t>
    </rPh>
    <rPh sb="9" eb="10">
      <t>トウ</t>
    </rPh>
    <rPh sb="14" eb="16">
      <t>ホウニチ</t>
    </rPh>
    <rPh sb="16" eb="19">
      <t>ガイコクジン</t>
    </rPh>
    <rPh sb="19" eb="22">
      <t>リョコウシャ</t>
    </rPh>
    <rPh sb="23" eb="25">
      <t>リヨウ</t>
    </rPh>
    <rPh sb="25" eb="27">
      <t>ソクシン</t>
    </rPh>
    <phoneticPr fontId="2"/>
  </si>
  <si>
    <t>（項）地域公共交通維持・活性化推進費
　（大事項）地域公共交通の維持・活性化の推進に必要な経費
（項）地方運輸行政推進費
　（大事項）地域公共交通の維持・活性化の推進に必要な経費</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</si>
  <si>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2"/>
  </si>
  <si>
    <t>自動車局</t>
    <rPh sb="0" eb="4">
      <t>ジドウシャキョク</t>
    </rPh>
    <phoneticPr fontId="2"/>
  </si>
  <si>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8">
      <t>スイシンヒ</t>
    </rPh>
    <rPh sb="20" eb="21">
      <t>ダイ</t>
    </rPh>
    <rPh sb="21" eb="23">
      <t>ジコウ</t>
    </rPh>
    <rPh sb="24" eb="26">
      <t>チイキ</t>
    </rPh>
    <rPh sb="26" eb="28">
      <t>コウキョウ</t>
    </rPh>
    <rPh sb="28" eb="30">
      <t>コウツウ</t>
    </rPh>
    <rPh sb="31" eb="33">
      <t>イジ</t>
    </rPh>
    <rPh sb="34" eb="37">
      <t>カッセイカ</t>
    </rPh>
    <rPh sb="38" eb="40">
      <t>スイシン</t>
    </rPh>
    <rPh sb="41" eb="43">
      <t>ヒツヨウ</t>
    </rPh>
    <rPh sb="44" eb="46">
      <t>ケイヒ</t>
    </rPh>
    <phoneticPr fontId="2"/>
  </si>
  <si>
    <t>新26-037</t>
    <rPh sb="0" eb="1">
      <t>シン</t>
    </rPh>
    <phoneticPr fontId="2"/>
  </si>
  <si>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7">
      <t>カッセイ</t>
    </rPh>
    <rPh sb="37" eb="38">
      <t>カ</t>
    </rPh>
    <rPh sb="39" eb="41">
      <t>スイシン</t>
    </rPh>
    <rPh sb="42" eb="44">
      <t>ヒツヨウ</t>
    </rPh>
    <rPh sb="45" eb="47">
      <t>ケイヒ</t>
    </rPh>
    <phoneticPr fontId="2"/>
  </si>
  <si>
    <t>新26-035</t>
    <rPh sb="0" eb="1">
      <t>シン</t>
    </rPh>
    <phoneticPr fontId="2"/>
  </si>
  <si>
    <t>○</t>
    <phoneticPr fontId="2"/>
  </si>
  <si>
    <t>高速道路ネットワークの利活用に関する検討経費</t>
    <rPh sb="0" eb="2">
      <t>コウソク</t>
    </rPh>
    <rPh sb="2" eb="4">
      <t>ドウロ</t>
    </rPh>
    <rPh sb="11" eb="14">
      <t>リカツヨウ</t>
    </rPh>
    <rPh sb="15" eb="16">
      <t>カン</t>
    </rPh>
    <rPh sb="18" eb="20">
      <t>ケントウ</t>
    </rPh>
    <rPh sb="20" eb="22">
      <t>ケイヒ</t>
    </rPh>
    <phoneticPr fontId="2"/>
  </si>
  <si>
    <t>高速道路料金割引</t>
    <rPh sb="0" eb="2">
      <t>コウソク</t>
    </rPh>
    <rPh sb="2" eb="4">
      <t>ドウロ</t>
    </rPh>
    <rPh sb="4" eb="6">
      <t>リョウキン</t>
    </rPh>
    <rPh sb="6" eb="8">
      <t>ワリビキ</t>
    </rPh>
    <phoneticPr fontId="2"/>
  </si>
  <si>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2"/>
  </si>
  <si>
    <t>新26-038</t>
    <rPh sb="0" eb="1">
      <t>シン</t>
    </rPh>
    <phoneticPr fontId="2"/>
  </si>
  <si>
    <t>公共事業におけるVFM最大化経費</t>
    <rPh sb="0" eb="2">
      <t>コウキョウ</t>
    </rPh>
    <rPh sb="2" eb="4">
      <t>ジギョウ</t>
    </rPh>
    <rPh sb="11" eb="14">
      <t>サイダイカ</t>
    </rPh>
    <rPh sb="14" eb="16">
      <t>ケイヒ</t>
    </rPh>
    <phoneticPr fontId="2"/>
  </si>
  <si>
    <t>社会資本情報プラットフォームの構築に必要な経費</t>
    <rPh sb="0" eb="2">
      <t>シャカイ</t>
    </rPh>
    <rPh sb="2" eb="4">
      <t>シホン</t>
    </rPh>
    <rPh sb="4" eb="6">
      <t>ジョウホウ</t>
    </rPh>
    <rPh sb="15" eb="17">
      <t>コウチク</t>
    </rPh>
    <rPh sb="18" eb="20">
      <t>ヒツヨウ</t>
    </rPh>
    <rPh sb="21" eb="23">
      <t>ケイヒ</t>
    </rPh>
    <phoneticPr fontId="2"/>
  </si>
  <si>
    <t>モニタリング技術の開発・活用検討経費</t>
    <rPh sb="6" eb="8">
      <t>ギジュツ</t>
    </rPh>
    <rPh sb="9" eb="11">
      <t>カイハツ</t>
    </rPh>
    <rPh sb="12" eb="14">
      <t>カツヨウ</t>
    </rPh>
    <rPh sb="14" eb="16">
      <t>ケントウ</t>
    </rPh>
    <rPh sb="16" eb="18">
      <t>ケイヒ</t>
    </rPh>
    <phoneticPr fontId="2"/>
  </si>
  <si>
    <t>衛星によるリモートセンシングを活用した被災状況調査手法の検討経費</t>
    <rPh sb="0" eb="2">
      <t>エイセイ</t>
    </rPh>
    <rPh sb="15" eb="17">
      <t>カツヨウ</t>
    </rPh>
    <rPh sb="19" eb="21">
      <t>ヒサイ</t>
    </rPh>
    <rPh sb="21" eb="23">
      <t>ジョウキョウ</t>
    </rPh>
    <rPh sb="23" eb="25">
      <t>チョウサ</t>
    </rPh>
    <rPh sb="25" eb="27">
      <t>シュホウ</t>
    </rPh>
    <rPh sb="28" eb="30">
      <t>ケントウ</t>
    </rPh>
    <rPh sb="30" eb="32">
      <t>ケイヒ</t>
    </rPh>
    <phoneticPr fontId="2"/>
  </si>
  <si>
    <t>公共事業の多段階事業評価の評価手法の高度化・効率化に関する調査検討</t>
    <rPh sb="0" eb="2">
      <t>コウキョウ</t>
    </rPh>
    <rPh sb="2" eb="4">
      <t>ジギョウ</t>
    </rPh>
    <rPh sb="5" eb="8">
      <t>タダンカイ</t>
    </rPh>
    <rPh sb="8" eb="10">
      <t>ジギョウ</t>
    </rPh>
    <rPh sb="10" eb="12">
      <t>ヒョウカ</t>
    </rPh>
    <rPh sb="13" eb="15">
      <t>ヒョウカ</t>
    </rPh>
    <rPh sb="15" eb="17">
      <t>シュホウ</t>
    </rPh>
    <rPh sb="18" eb="21">
      <t>コウドカ</t>
    </rPh>
    <rPh sb="22" eb="25">
      <t>コウリツカ</t>
    </rPh>
    <rPh sb="26" eb="27">
      <t>カン</t>
    </rPh>
    <rPh sb="29" eb="31">
      <t>チョウサ</t>
    </rPh>
    <rPh sb="31" eb="33">
      <t>ケントウ</t>
    </rPh>
    <phoneticPr fontId="2"/>
  </si>
  <si>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2"/>
  </si>
  <si>
    <t>社会資本の適確な維持管理・更新に係る施設横断的な検討</t>
    <phoneticPr fontId="2"/>
  </si>
  <si>
    <t>老朽化が進む土木機械設備の維持管理技術向上に関する検討</t>
    <phoneticPr fontId="2"/>
  </si>
  <si>
    <t>情報化施工の活用による建設生産システムの高度化</t>
  </si>
  <si>
    <t>津波防災地域づくり法の施行推進</t>
  </si>
  <si>
    <t>次世代社会インフラ用ロボット開発・導入の推進</t>
    <rPh sb="0" eb="3">
      <t>ジセダイ</t>
    </rPh>
    <rPh sb="3" eb="5">
      <t>シャカイ</t>
    </rPh>
    <rPh sb="9" eb="10">
      <t>ヨウ</t>
    </rPh>
    <rPh sb="14" eb="16">
      <t>カイハツ</t>
    </rPh>
    <rPh sb="17" eb="19">
      <t>ドウニュウ</t>
    </rPh>
    <rPh sb="20" eb="22">
      <t>スイシン</t>
    </rPh>
    <phoneticPr fontId="2"/>
  </si>
  <si>
    <t>インフラ長寿命化の推進にかかる経費</t>
    <rPh sb="4" eb="8">
      <t>チョウジュミョウカ</t>
    </rPh>
    <rPh sb="9" eb="11">
      <t>スイシン</t>
    </rPh>
    <rPh sb="15" eb="17">
      <t>ケイヒ</t>
    </rPh>
    <phoneticPr fontId="2"/>
  </si>
  <si>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1"/>
  </si>
  <si>
    <t>国土交通分野の海外へのビジネス展開の拡大において日本と競合する国の国土交通関係制度等に関する調査</t>
    <rPh sb="0" eb="2">
      <t>コクド</t>
    </rPh>
    <rPh sb="2" eb="4">
      <t>コウツウ</t>
    </rPh>
    <rPh sb="4" eb="6">
      <t>ブンヤ</t>
    </rPh>
    <rPh sb="7" eb="9">
      <t>カイガイ</t>
    </rPh>
    <rPh sb="15" eb="17">
      <t>テンカイ</t>
    </rPh>
    <rPh sb="18" eb="20">
      <t>カクダイ</t>
    </rPh>
    <rPh sb="24" eb="26">
      <t>ニホン</t>
    </rPh>
    <rPh sb="27" eb="29">
      <t>キョウゴウ</t>
    </rPh>
    <rPh sb="31" eb="32">
      <t>クニ</t>
    </rPh>
    <rPh sb="33" eb="35">
      <t>コクド</t>
    </rPh>
    <rPh sb="35" eb="37">
      <t>コウツウ</t>
    </rPh>
    <rPh sb="37" eb="39">
      <t>カンケイ</t>
    </rPh>
    <rPh sb="39" eb="41">
      <t>セイド</t>
    </rPh>
    <rPh sb="41" eb="42">
      <t>トウ</t>
    </rPh>
    <rPh sb="43" eb="44">
      <t>カン</t>
    </rPh>
    <rPh sb="46" eb="48">
      <t>チョウサ</t>
    </rPh>
    <phoneticPr fontId="2"/>
  </si>
  <si>
    <t>公共交通の維持発展方策に関する調査研究</t>
    <rPh sb="0" eb="2">
      <t>コウキョウ</t>
    </rPh>
    <rPh sb="2" eb="4">
      <t>コウツウ</t>
    </rPh>
    <rPh sb="5" eb="7">
      <t>イジ</t>
    </rPh>
    <rPh sb="7" eb="9">
      <t>ハッテン</t>
    </rPh>
    <rPh sb="9" eb="11">
      <t>ホウサク</t>
    </rPh>
    <rPh sb="12" eb="13">
      <t>カン</t>
    </rPh>
    <rPh sb="15" eb="17">
      <t>チョウサ</t>
    </rPh>
    <rPh sb="17" eb="19">
      <t>ケンキュウ</t>
    </rPh>
    <phoneticPr fontId="2"/>
  </si>
  <si>
    <t>総力を結集した社会資本の維持管理・更新のための主体間関係に関する調査研究</t>
    <rPh sb="32" eb="34">
      <t>チョウサ</t>
    </rPh>
    <phoneticPr fontId="2"/>
  </si>
  <si>
    <t>国土交通行政に資するビッグデータの活用に関する調査研究</t>
    <rPh sb="25" eb="27">
      <t>ケンキュウ</t>
    </rPh>
    <phoneticPr fontId="2"/>
  </si>
  <si>
    <t>（項）社会資本整備・管理効率化推進費
　（大事項）社会資本整備・管理等の効率的な推進に必要な経費</t>
    <phoneticPr fontId="2"/>
  </si>
  <si>
    <t>大臣官房
総合政策局</t>
    <rPh sb="0" eb="2">
      <t>ダイジン</t>
    </rPh>
    <rPh sb="2" eb="4">
      <t>カンボウ</t>
    </rPh>
    <rPh sb="5" eb="7">
      <t>ソウゴウ</t>
    </rPh>
    <rPh sb="7" eb="10">
      <t>セイサクキョク</t>
    </rPh>
    <phoneticPr fontId="2"/>
  </si>
  <si>
    <t>（項）社会資本整備・管理効率化推進費
　（大事項）社会資本整備・管理等の効率的な推進に必要な経費</t>
  </si>
  <si>
    <t>新26-039</t>
    <rPh sb="0" eb="1">
      <t>シン</t>
    </rPh>
    <phoneticPr fontId="2"/>
  </si>
  <si>
    <t>新26-040</t>
    <rPh sb="0" eb="1">
      <t>シン</t>
    </rPh>
    <phoneticPr fontId="2"/>
  </si>
  <si>
    <t>新26-041</t>
    <rPh sb="0" eb="1">
      <t>シン</t>
    </rPh>
    <phoneticPr fontId="2"/>
  </si>
  <si>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5">
      <t>カンリトウ</t>
    </rPh>
    <rPh sb="36" eb="39">
      <t>コウリツテキ</t>
    </rPh>
    <rPh sb="40" eb="42">
      <t>スイシン</t>
    </rPh>
    <rPh sb="43" eb="45">
      <t>ヒツヨウ</t>
    </rPh>
    <rPh sb="46" eb="48">
      <t>ケイヒ</t>
    </rPh>
    <phoneticPr fontId="10"/>
  </si>
  <si>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7">
      <t>スイシン</t>
    </rPh>
    <rPh sb="17" eb="18">
      <t>ヒ</t>
    </rPh>
    <rPh sb="20" eb="23">
      <t>ダイジコウ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2"/>
  </si>
  <si>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0" eb="23">
      <t>ダイジコウ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2"/>
  </si>
  <si>
    <t>新26-042</t>
    <rPh sb="0" eb="1">
      <t>シン</t>
    </rPh>
    <phoneticPr fontId="2"/>
  </si>
  <si>
    <t>土地・建設産業局</t>
    <rPh sb="0" eb="2">
      <t>トチ</t>
    </rPh>
    <rPh sb="3" eb="5">
      <t>ケンセツ</t>
    </rPh>
    <rPh sb="5" eb="8">
      <t>サンギョウキョク</t>
    </rPh>
    <phoneticPr fontId="2"/>
  </si>
  <si>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2"/>
  </si>
  <si>
    <t>国土交通政策研究所</t>
    <rPh sb="0" eb="2">
      <t>コクド</t>
    </rPh>
    <rPh sb="2" eb="4">
      <t>コウツウ</t>
    </rPh>
    <rPh sb="4" eb="6">
      <t>セイサク</t>
    </rPh>
    <rPh sb="6" eb="9">
      <t>ケンキュウショ</t>
    </rPh>
    <phoneticPr fontId="2"/>
  </si>
  <si>
    <t>新26-043</t>
    <rPh sb="0" eb="1">
      <t>シン</t>
    </rPh>
    <phoneticPr fontId="2"/>
  </si>
  <si>
    <t>新26-044</t>
    <rPh sb="0" eb="1">
      <t>シン</t>
    </rPh>
    <phoneticPr fontId="2"/>
  </si>
  <si>
    <t>新26-045</t>
    <rPh sb="0" eb="1">
      <t>シン</t>
    </rPh>
    <phoneticPr fontId="2"/>
  </si>
  <si>
    <t>新26-046</t>
    <rPh sb="0" eb="1">
      <t>シン</t>
    </rPh>
    <phoneticPr fontId="2"/>
  </si>
  <si>
    <t>新26-047</t>
    <rPh sb="0" eb="1">
      <t>シン</t>
    </rPh>
    <phoneticPr fontId="2"/>
  </si>
  <si>
    <t>新線調査費等　【254再掲】</t>
    <phoneticPr fontId="2"/>
  </si>
  <si>
    <t>海外からの不動産投資の促進</t>
    <rPh sb="0" eb="2">
      <t>カイガイ</t>
    </rPh>
    <rPh sb="5" eb="8">
      <t>フドウサン</t>
    </rPh>
    <rPh sb="8" eb="10">
      <t>トウシ</t>
    </rPh>
    <rPh sb="11" eb="13">
      <t>ソクシン</t>
    </rPh>
    <phoneticPr fontId="2"/>
  </si>
  <si>
    <t>不動産証券化の推進に関する経費</t>
    <rPh sb="0" eb="3">
      <t>フドウサン</t>
    </rPh>
    <rPh sb="3" eb="6">
      <t>ショウケンカ</t>
    </rPh>
    <rPh sb="7" eb="9">
      <t>スイシン</t>
    </rPh>
    <rPh sb="10" eb="11">
      <t>カン</t>
    </rPh>
    <rPh sb="13" eb="15">
      <t>ケイヒ</t>
    </rPh>
    <phoneticPr fontId="2"/>
  </si>
  <si>
    <t>土地取引の適正な監視の在り方の検討に必要な経費</t>
  </si>
  <si>
    <t>環境不動産の普及促進経費</t>
    <rPh sb="0" eb="2">
      <t>カンキョウ</t>
    </rPh>
    <rPh sb="2" eb="5">
      <t>フドウサン</t>
    </rPh>
    <rPh sb="6" eb="8">
      <t>フキュウ</t>
    </rPh>
    <rPh sb="8" eb="10">
      <t>ソクシン</t>
    </rPh>
    <rPh sb="10" eb="12">
      <t>ケイヒ</t>
    </rPh>
    <phoneticPr fontId="2"/>
  </si>
  <si>
    <t>不動産市場整備・活性化の推進</t>
    <rPh sb="0" eb="3">
      <t>フドウサン</t>
    </rPh>
    <rPh sb="3" eb="5">
      <t>シジョウ</t>
    </rPh>
    <rPh sb="5" eb="7">
      <t>セイビ</t>
    </rPh>
    <rPh sb="8" eb="11">
      <t>カッセイカ</t>
    </rPh>
    <rPh sb="12" eb="14">
      <t>スイシン</t>
    </rPh>
    <phoneticPr fontId="2"/>
  </si>
  <si>
    <t>鑑定評価の適正性の確保のためのモニタリング経費</t>
  </si>
  <si>
    <t>主要都市における高度利用地の地価分析調査</t>
  </si>
  <si>
    <t>地価公示</t>
  </si>
  <si>
    <t>土地市場の変化を踏まえた土地政策実現のための経費</t>
    <phoneticPr fontId="2"/>
  </si>
  <si>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2"/>
  </si>
  <si>
    <t>取引価格等土地情報の整備・提供推進経費</t>
    <rPh sb="0" eb="2">
      <t>トリヒキ</t>
    </rPh>
    <rPh sb="2" eb="4">
      <t>カカク</t>
    </rPh>
    <rPh sb="4" eb="5">
      <t>トウ</t>
    </rPh>
    <phoneticPr fontId="1"/>
  </si>
  <si>
    <t>土地関連統計調査経費</t>
  </si>
  <si>
    <t>土地基本調査経費</t>
  </si>
  <si>
    <t>都道府県地価調査等経費</t>
  </si>
  <si>
    <t>土地取引の円滑化に関する経費</t>
  </si>
  <si>
    <t>土地白書作成等経費</t>
  </si>
  <si>
    <t>土地利用計画の利活用に関する経費</t>
    <rPh sb="0" eb="2">
      <t>トチ</t>
    </rPh>
    <rPh sb="2" eb="4">
      <t>リヨウ</t>
    </rPh>
    <rPh sb="4" eb="6">
      <t>ケイカク</t>
    </rPh>
    <rPh sb="7" eb="10">
      <t>リカツヨウ</t>
    </rPh>
    <rPh sb="11" eb="12">
      <t>カン</t>
    </rPh>
    <rPh sb="14" eb="16">
      <t>ケイヒ</t>
    </rPh>
    <phoneticPr fontId="2"/>
  </si>
  <si>
    <t>新26-050</t>
    <rPh sb="0" eb="1">
      <t>シン</t>
    </rPh>
    <phoneticPr fontId="2"/>
  </si>
  <si>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2"/>
  </si>
  <si>
    <t>新26-049</t>
    <rPh sb="0" eb="1">
      <t>シン</t>
    </rPh>
    <phoneticPr fontId="2"/>
  </si>
  <si>
    <t>新26-048</t>
    <rPh sb="0" eb="1">
      <t>シン</t>
    </rPh>
    <phoneticPr fontId="2"/>
  </si>
  <si>
    <t>土地・建設産業局</t>
    <rPh sb="0" eb="8">
      <t>トチケンセツサンギョウキョク</t>
    </rPh>
    <phoneticPr fontId="2"/>
  </si>
  <si>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8">
      <t>ダイ</t>
    </rPh>
    <rPh sb="18" eb="20">
      <t>ジコウ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2"/>
  </si>
  <si>
    <t>（項）不動産市場整備等推進費
　（大事項）不動産市場の環境整備等の推進に必要な経費</t>
    <rPh sb="1" eb="2">
      <t>コウ</t>
    </rPh>
    <rPh sb="3" eb="6">
      <t>フドウサン</t>
    </rPh>
    <rPh sb="6" eb="8">
      <t>シジョウ</t>
    </rPh>
    <rPh sb="8" eb="10">
      <t>セイビ</t>
    </rPh>
    <rPh sb="10" eb="11">
      <t>ナド</t>
    </rPh>
    <rPh sb="11" eb="13">
      <t>スイシン</t>
    </rPh>
    <rPh sb="13" eb="14">
      <t>ヒ</t>
    </rPh>
    <rPh sb="17" eb="19">
      <t>ダイジ</t>
    </rPh>
    <rPh sb="19" eb="20">
      <t>コウ</t>
    </rPh>
    <rPh sb="21" eb="24">
      <t>フドウサン</t>
    </rPh>
    <rPh sb="24" eb="26">
      <t>シジョウ</t>
    </rPh>
    <rPh sb="27" eb="29">
      <t>カンキョウ</t>
    </rPh>
    <rPh sb="29" eb="31">
      <t>セイビ</t>
    </rPh>
    <rPh sb="31" eb="32">
      <t>ナド</t>
    </rPh>
    <rPh sb="33" eb="35">
      <t>スイシン</t>
    </rPh>
    <rPh sb="36" eb="38">
      <t>ヒツヨウ</t>
    </rPh>
    <rPh sb="39" eb="41">
      <t>ケイヒ</t>
    </rPh>
    <phoneticPr fontId="2"/>
  </si>
  <si>
    <t>建設分野における外国人材活用の適正化事業</t>
    <rPh sb="0" eb="2">
      <t>ケンセツ</t>
    </rPh>
    <rPh sb="2" eb="4">
      <t>ブンヤ</t>
    </rPh>
    <rPh sb="8" eb="10">
      <t>ガイコク</t>
    </rPh>
    <rPh sb="10" eb="12">
      <t>ジンザイ</t>
    </rPh>
    <rPh sb="12" eb="14">
      <t>カツヨウ</t>
    </rPh>
    <rPh sb="15" eb="18">
      <t>テキセイカ</t>
    </rPh>
    <rPh sb="18" eb="20">
      <t>ジギョウ</t>
    </rPh>
    <phoneticPr fontId="2"/>
  </si>
  <si>
    <t>多様な入札契約方式のモデル事業等の実施</t>
    <phoneticPr fontId="2"/>
  </si>
  <si>
    <t>建設リサイクル推進等のための適切な施工管理の確保</t>
    <rPh sb="0" eb="2">
      <t>ケンセツ</t>
    </rPh>
    <rPh sb="7" eb="9">
      <t>スイシン</t>
    </rPh>
    <rPh sb="9" eb="10">
      <t>トウ</t>
    </rPh>
    <rPh sb="14" eb="16">
      <t>テキセツ</t>
    </rPh>
    <rPh sb="17" eb="19">
      <t>セコウ</t>
    </rPh>
    <rPh sb="19" eb="21">
      <t>カンリ</t>
    </rPh>
    <rPh sb="22" eb="24">
      <t>カクホ</t>
    </rPh>
    <phoneticPr fontId="2"/>
  </si>
  <si>
    <t>公共事業の積算の適正化の検討</t>
    <rPh sb="0" eb="2">
      <t>コウキョウ</t>
    </rPh>
    <rPh sb="2" eb="4">
      <t>ジギョウ</t>
    </rPh>
    <rPh sb="5" eb="7">
      <t>セキサン</t>
    </rPh>
    <rPh sb="8" eb="11">
      <t>テキセイカ</t>
    </rPh>
    <rPh sb="12" eb="14">
      <t>ケントウ</t>
    </rPh>
    <phoneticPr fontId="2"/>
  </si>
  <si>
    <t>建設業における労働・資材対策の推進</t>
    <rPh sb="0" eb="3">
      <t>ケンセツギョウ</t>
    </rPh>
    <rPh sb="7" eb="9">
      <t>ロウドウ</t>
    </rPh>
    <rPh sb="10" eb="12">
      <t>シザイ</t>
    </rPh>
    <rPh sb="12" eb="14">
      <t>タイサク</t>
    </rPh>
    <rPh sb="15" eb="17">
      <t>スイシン</t>
    </rPh>
    <phoneticPr fontId="2"/>
  </si>
  <si>
    <t>建設企業等のための経営戦略アドバイザリー事業</t>
    <rPh sb="0" eb="2">
      <t>ケンセツ</t>
    </rPh>
    <rPh sb="2" eb="4">
      <t>キギョウ</t>
    </rPh>
    <rPh sb="4" eb="5">
      <t>トウ</t>
    </rPh>
    <rPh sb="9" eb="11">
      <t>ケイエイ</t>
    </rPh>
    <rPh sb="11" eb="13">
      <t>センリャク</t>
    </rPh>
    <rPh sb="20" eb="22">
      <t>ジギョウ</t>
    </rPh>
    <phoneticPr fontId="2"/>
  </si>
  <si>
    <t>建設業における法令遵守の徹底</t>
    <rPh sb="0" eb="3">
      <t>ケンセツギョウ</t>
    </rPh>
    <rPh sb="7" eb="9">
      <t>ホウレイ</t>
    </rPh>
    <rPh sb="9" eb="11">
      <t>ジュンシュ</t>
    </rPh>
    <rPh sb="12" eb="14">
      <t>テッテイ</t>
    </rPh>
    <phoneticPr fontId="2"/>
  </si>
  <si>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2"/>
  </si>
  <si>
    <t>建設業許可処理システム等の整備の推進</t>
    <rPh sb="0" eb="3">
      <t>ケンセツギョウ</t>
    </rPh>
    <rPh sb="3" eb="5">
      <t>キョカ</t>
    </rPh>
    <rPh sb="5" eb="7">
      <t>ショリ</t>
    </rPh>
    <rPh sb="11" eb="12">
      <t>トウ</t>
    </rPh>
    <rPh sb="13" eb="15">
      <t>セイビ</t>
    </rPh>
    <rPh sb="16" eb="18">
      <t>スイシン</t>
    </rPh>
    <phoneticPr fontId="2"/>
  </si>
  <si>
    <t>建設分野における国際展開の推進</t>
    <rPh sb="0" eb="2">
      <t>ケンセツ</t>
    </rPh>
    <rPh sb="2" eb="4">
      <t>ブンヤ</t>
    </rPh>
    <rPh sb="8" eb="10">
      <t>コクサイ</t>
    </rPh>
    <rPh sb="10" eb="12">
      <t>テンカイ</t>
    </rPh>
    <rPh sb="13" eb="15">
      <t>スイシン</t>
    </rPh>
    <phoneticPr fontId="2"/>
  </si>
  <si>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2"/>
  </si>
  <si>
    <t>新26-053</t>
    <rPh sb="0" eb="1">
      <t>シン</t>
    </rPh>
    <phoneticPr fontId="2"/>
  </si>
  <si>
    <t>（項）建設市場整備推進費
　（大事項）建設市場の環境整備の推進に必要な経費</t>
  </si>
  <si>
    <t>前年度新規
最終実施年度</t>
    <rPh sb="6" eb="8">
      <t>サイシュウ</t>
    </rPh>
    <rPh sb="8" eb="10">
      <t>ジッシ</t>
    </rPh>
    <rPh sb="10" eb="12">
      <t>ネンド</t>
    </rPh>
    <phoneticPr fontId="2"/>
  </si>
  <si>
    <t>新26-052</t>
    <rPh sb="0" eb="1">
      <t>シン</t>
    </rPh>
    <phoneticPr fontId="2"/>
  </si>
  <si>
    <t>新26-051</t>
    <rPh sb="0" eb="1">
      <t>シン</t>
    </rPh>
    <phoneticPr fontId="2"/>
  </si>
  <si>
    <t>（項）建設市場整備推進費
　（大事項）建設市場の環境整備の推進に必要な経費</t>
    <rPh sb="3" eb="5">
      <t>ケンセツ</t>
    </rPh>
    <rPh sb="5" eb="7">
      <t>シジョウ</t>
    </rPh>
    <rPh sb="7" eb="9">
      <t>セイビ</t>
    </rPh>
    <rPh sb="19" eb="21">
      <t>ケンセツ</t>
    </rPh>
    <phoneticPr fontId="2"/>
  </si>
  <si>
    <t>（項）建設市場整備推進費
　（大事項）建設市場の環境整備の推進に必要な経費
（項）国土交通統計調査費
　（大事項）国土交通統計に必要な経費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2"/>
  </si>
  <si>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2"/>
  </si>
  <si>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2">
      <t>ダイ</t>
    </rPh>
    <rPh sb="52" eb="54">
      <t>ジコウ</t>
    </rPh>
    <phoneticPr fontId="2"/>
  </si>
  <si>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2" eb="13">
      <t>シャヒ</t>
    </rPh>
    <rPh sb="14" eb="17">
      <t>ダイジコウ</t>
    </rPh>
    <rPh sb="18" eb="20">
      <t>ケンセツ</t>
    </rPh>
    <rPh sb="20" eb="22">
      <t>シジョウ</t>
    </rPh>
    <rPh sb="23" eb="25">
      <t>カンキョウ</t>
    </rPh>
    <rPh sb="25" eb="27">
      <t>セイビ</t>
    </rPh>
    <rPh sb="28" eb="30">
      <t>スイシン</t>
    </rPh>
    <rPh sb="31" eb="33">
      <t>ヒツヨウ</t>
    </rPh>
    <rPh sb="34" eb="36">
      <t>ケイヒ</t>
    </rPh>
    <phoneticPr fontId="2"/>
  </si>
  <si>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2"/>
  </si>
  <si>
    <t>防災分野の海外展開支援に係る経費【133の再掲】</t>
    <rPh sb="0" eb="2">
      <t>ボウサイ</t>
    </rPh>
    <rPh sb="2" eb="4">
      <t>ブンヤ</t>
    </rPh>
    <rPh sb="5" eb="7">
      <t>カイガイ</t>
    </rPh>
    <rPh sb="7" eb="9">
      <t>テンカイ</t>
    </rPh>
    <rPh sb="9" eb="11">
      <t>シエン</t>
    </rPh>
    <rPh sb="12" eb="13">
      <t>カカ</t>
    </rPh>
    <rPh sb="14" eb="16">
      <t>ケイヒ</t>
    </rPh>
    <rPh sb="21" eb="23">
      <t>サイケイ</t>
    </rPh>
    <phoneticPr fontId="2"/>
  </si>
  <si>
    <t>国土交通統計</t>
    <rPh sb="0" eb="2">
      <t>コクド</t>
    </rPh>
    <rPh sb="2" eb="4">
      <t>コウツウ</t>
    </rPh>
    <rPh sb="4" eb="6">
      <t>トウケイ</t>
    </rPh>
    <phoneticPr fontId="1"/>
  </si>
  <si>
    <t>（項）国土交通統計調査費
　（大事項）国土交通統計に必要な経費
（項）地方運輸行政推進費
　（大事項）国土交通統計に必要な経費</t>
  </si>
  <si>
    <t>基準点測量等</t>
    <rPh sb="5" eb="6">
      <t>トウ</t>
    </rPh>
    <phoneticPr fontId="1"/>
  </si>
  <si>
    <t>地籍整備推進</t>
    <rPh sb="0" eb="2">
      <t>チセキ</t>
    </rPh>
    <rPh sb="2" eb="4">
      <t>セイビ</t>
    </rPh>
    <rPh sb="4" eb="6">
      <t>スイシン</t>
    </rPh>
    <phoneticPr fontId="2"/>
  </si>
  <si>
    <t>基本調査</t>
    <rPh sb="0" eb="2">
      <t>キホン</t>
    </rPh>
    <rPh sb="2" eb="4">
      <t>チョウサ</t>
    </rPh>
    <phoneticPr fontId="2"/>
  </si>
  <si>
    <t>地籍調査</t>
    <rPh sb="0" eb="2">
      <t>チセキ</t>
    </rPh>
    <rPh sb="2" eb="4">
      <t>チョウサ</t>
    </rPh>
    <phoneticPr fontId="1"/>
  </si>
  <si>
    <r>
      <t>（項）国土調査費（一般会計）
　（大事項）国土調査に必要な経費</t>
    </r>
    <r>
      <rPr>
        <sz val="10"/>
        <color indexed="62"/>
        <rFont val="ＭＳ ゴシック"/>
        <family val="3"/>
        <charset val="128"/>
      </rPr>
      <t/>
    </r>
    <rPh sb="1" eb="2">
      <t>コウ</t>
    </rPh>
    <rPh sb="3" eb="5">
      <t>コクド</t>
    </rPh>
    <rPh sb="5" eb="8">
      <t>チョウサヒ</t>
    </rPh>
    <rPh sb="9" eb="11">
      <t>イッパン</t>
    </rPh>
    <rPh sb="11" eb="13">
      <t>カイケイ</t>
    </rPh>
    <rPh sb="17" eb="18">
      <t>ダイ</t>
    </rPh>
    <rPh sb="18" eb="20">
      <t>ジコウ</t>
    </rPh>
    <rPh sb="21" eb="23">
      <t>コクド</t>
    </rPh>
    <rPh sb="23" eb="25">
      <t>チョウサ</t>
    </rPh>
    <rPh sb="26" eb="28">
      <t>ヒツヨウ</t>
    </rPh>
    <rPh sb="29" eb="31">
      <t>ケイヒ</t>
    </rPh>
    <phoneticPr fontId="2"/>
  </si>
  <si>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2"/>
  </si>
  <si>
    <t>トラック運送業におけるパートナーシップ環境整備事業</t>
    <phoneticPr fontId="2"/>
  </si>
  <si>
    <t>（項）自動車運送業市場環境整備推進費
　（大事項）自動車運送業の市場環境整備の推進に必要な経費</t>
    <rPh sb="21" eb="22">
      <t>ダイ</t>
    </rPh>
    <phoneticPr fontId="2"/>
  </si>
  <si>
    <t>（項）地方運輸行政推進費
　（大事項）自動車運送業の市場環境整備の推進に必要な経費</t>
    <rPh sb="15" eb="16">
      <t>ダイ</t>
    </rPh>
    <phoneticPr fontId="2"/>
  </si>
  <si>
    <t>海洋エネルギーの活用促進のための安全・環境対策</t>
    <rPh sb="0" eb="2">
      <t>カイヨウ</t>
    </rPh>
    <rPh sb="8" eb="10">
      <t>カツヨウ</t>
    </rPh>
    <rPh sb="10" eb="12">
      <t>ソクシン</t>
    </rPh>
    <rPh sb="16" eb="18">
      <t>アンゼン</t>
    </rPh>
    <rPh sb="19" eb="21">
      <t>カンキョウ</t>
    </rPh>
    <rPh sb="21" eb="23">
      <t>タイサク</t>
    </rPh>
    <phoneticPr fontId="2"/>
  </si>
  <si>
    <t>（独）航海訓練所施設整備費補助金</t>
    <rPh sb="1" eb="2">
      <t>ドク</t>
    </rPh>
    <rPh sb="3" eb="5">
      <t>コウカイ</t>
    </rPh>
    <rPh sb="5" eb="8">
      <t>クンレンジョ</t>
    </rPh>
    <rPh sb="8" eb="10">
      <t>シセツ</t>
    </rPh>
    <rPh sb="10" eb="13">
      <t>セイビヒ</t>
    </rPh>
    <rPh sb="13" eb="16">
      <t>ホジョキン</t>
    </rPh>
    <phoneticPr fontId="2"/>
  </si>
  <si>
    <t>新たなエネルギー輸送ルートの海上輸送体制の確立（LNG船に係る安全性評価手法の策定経費）</t>
    <rPh sb="0" eb="1">
      <t>アラ</t>
    </rPh>
    <rPh sb="8" eb="10">
      <t>ユソウ</t>
    </rPh>
    <rPh sb="14" eb="16">
      <t>カイジョウ</t>
    </rPh>
    <rPh sb="16" eb="18">
      <t>ユソウ</t>
    </rPh>
    <rPh sb="18" eb="20">
      <t>タイセイ</t>
    </rPh>
    <rPh sb="21" eb="23">
      <t>カクリツ</t>
    </rPh>
    <rPh sb="27" eb="28">
      <t>フネ</t>
    </rPh>
    <rPh sb="29" eb="30">
      <t>カカ</t>
    </rPh>
    <rPh sb="31" eb="34">
      <t>アンゼンセイ</t>
    </rPh>
    <rPh sb="34" eb="36">
      <t>ヒョウカ</t>
    </rPh>
    <rPh sb="36" eb="38">
      <t>シュホウ</t>
    </rPh>
    <rPh sb="39" eb="41">
      <t>サクテイ</t>
    </rPh>
    <rPh sb="41" eb="43">
      <t>ケイヒ</t>
    </rPh>
    <phoneticPr fontId="2"/>
  </si>
  <si>
    <t>海洋産業の戦略的育成のための総合対策</t>
    <rPh sb="0" eb="2">
      <t>カイヨウ</t>
    </rPh>
    <rPh sb="2" eb="4">
      <t>サンギョウ</t>
    </rPh>
    <rPh sb="5" eb="8">
      <t>センリャクテキ</t>
    </rPh>
    <rPh sb="8" eb="10">
      <t>イクセイ</t>
    </rPh>
    <rPh sb="14" eb="16">
      <t>ソウゴウ</t>
    </rPh>
    <rPh sb="16" eb="18">
      <t>タイサク</t>
    </rPh>
    <phoneticPr fontId="7"/>
  </si>
  <si>
    <t>代替エネルギー船舶に関する総合対策</t>
    <phoneticPr fontId="2"/>
  </si>
  <si>
    <t>（独）海技教育機構運営費交付金</t>
    <rPh sb="1" eb="2">
      <t>ドク</t>
    </rPh>
    <rPh sb="3" eb="5">
      <t>カイギ</t>
    </rPh>
    <rPh sb="5" eb="7">
      <t>キョウイク</t>
    </rPh>
    <rPh sb="7" eb="9">
      <t>キコウ</t>
    </rPh>
    <rPh sb="9" eb="12">
      <t>ウンエイヒ</t>
    </rPh>
    <rPh sb="12" eb="15">
      <t>コウフキン</t>
    </rPh>
    <phoneticPr fontId="7"/>
  </si>
  <si>
    <t>（独）航海訓練所運営費交付金</t>
    <rPh sb="1" eb="2">
      <t>ドク</t>
    </rPh>
    <rPh sb="3" eb="5">
      <t>コウカイ</t>
    </rPh>
    <rPh sb="5" eb="8">
      <t>クンレンジョ</t>
    </rPh>
    <rPh sb="8" eb="11">
      <t>ウンエイヒ</t>
    </rPh>
    <rPh sb="11" eb="14">
      <t>コウフキン</t>
    </rPh>
    <phoneticPr fontId="7"/>
  </si>
  <si>
    <t>シップリサイクルに関する総合対策</t>
    <rPh sb="9" eb="10">
      <t>カン</t>
    </rPh>
    <rPh sb="12" eb="14">
      <t>ソウゴウ</t>
    </rPh>
    <rPh sb="14" eb="16">
      <t>タイサク</t>
    </rPh>
    <phoneticPr fontId="7"/>
  </si>
  <si>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7"/>
  </si>
  <si>
    <t>船舶産業の競争力強化に必要な経費</t>
    <rPh sb="0" eb="2">
      <t>センパク</t>
    </rPh>
    <rPh sb="2" eb="4">
      <t>サンギョウ</t>
    </rPh>
    <rPh sb="5" eb="8">
      <t>キョウソウリョク</t>
    </rPh>
    <rPh sb="8" eb="10">
      <t>キョウカ</t>
    </rPh>
    <rPh sb="11" eb="13">
      <t>ヒツヨウ</t>
    </rPh>
    <rPh sb="14" eb="16">
      <t>ケイヒ</t>
    </rPh>
    <phoneticPr fontId="7"/>
  </si>
  <si>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7"/>
  </si>
  <si>
    <t>船員雇用促進対策事業費</t>
  </si>
  <si>
    <t>新26-055</t>
    <rPh sb="0" eb="1">
      <t>シン</t>
    </rPh>
    <phoneticPr fontId="2"/>
  </si>
  <si>
    <t>（項）海事産業市場整備等推進費
　（大事項）海事産業の市場環境整備・活性化対策の技術開発に必要な経費</t>
    <rPh sb="1" eb="2">
      <t>コウ</t>
    </rPh>
    <rPh sb="3" eb="5">
      <t>カイジ</t>
    </rPh>
    <rPh sb="5" eb="7">
      <t>サンギョウ</t>
    </rPh>
    <rPh sb="7" eb="9">
      <t>シジョウ</t>
    </rPh>
    <rPh sb="9" eb="11">
      <t>セイビ</t>
    </rPh>
    <rPh sb="11" eb="12">
      <t>トウ</t>
    </rPh>
    <rPh sb="12" eb="15">
      <t>スイシンヒ</t>
    </rPh>
    <rPh sb="18" eb="21">
      <t>ダイジコウ</t>
    </rPh>
    <rPh sb="22" eb="24">
      <t>カイジ</t>
    </rPh>
    <rPh sb="24" eb="26">
      <t>サンギョウ</t>
    </rPh>
    <rPh sb="27" eb="29">
      <t>シジョウ</t>
    </rPh>
    <rPh sb="29" eb="31">
      <t>カンキョウ</t>
    </rPh>
    <rPh sb="31" eb="33">
      <t>セイビ</t>
    </rPh>
    <rPh sb="34" eb="37">
      <t>カッセイカ</t>
    </rPh>
    <rPh sb="37" eb="39">
      <t>タイサク</t>
    </rPh>
    <rPh sb="40" eb="42">
      <t>ギジュツ</t>
    </rPh>
    <rPh sb="42" eb="44">
      <t>カイハツ</t>
    </rPh>
    <rPh sb="45" eb="47">
      <t>ヒツヨウ</t>
    </rPh>
    <rPh sb="48" eb="50">
      <t>ケイヒ</t>
    </rPh>
    <phoneticPr fontId="2"/>
  </si>
  <si>
    <t>新26-054</t>
    <rPh sb="0" eb="1">
      <t>シン</t>
    </rPh>
    <phoneticPr fontId="2"/>
  </si>
  <si>
    <t>（項）独立行政法人航海訓練所施設整備費
　（大事項）独立行政法人航海訓練所施設整備に必要な経費</t>
    <rPh sb="1" eb="2">
      <t>コウ</t>
    </rPh>
    <rPh sb="14" eb="16">
      <t>シセツ</t>
    </rPh>
    <rPh sb="16" eb="19">
      <t>セイビヒ</t>
    </rPh>
    <rPh sb="22" eb="25">
      <t>ダイジコウ</t>
    </rPh>
    <rPh sb="37" eb="39">
      <t>シセツ</t>
    </rPh>
    <rPh sb="39" eb="41">
      <t>セイビ</t>
    </rPh>
    <phoneticPr fontId="2"/>
  </si>
  <si>
    <t>（項）海事産業市場整備等推進費
　（大事項）海事産業の市場環境整備・活性化等の推進に必要な経費</t>
    <rPh sb="1" eb="2">
      <t>コウ</t>
    </rPh>
    <rPh sb="18" eb="21">
      <t>ダイジコウ</t>
    </rPh>
    <phoneticPr fontId="2"/>
  </si>
  <si>
    <t>（項）独立行政法人海技教育機構運営費
　（大事項）独立行政法人海技教育機構運営費交付金に必要な経費</t>
    <rPh sb="1" eb="2">
      <t>コウ</t>
    </rPh>
    <rPh sb="21" eb="24">
      <t>ダイジコウ</t>
    </rPh>
    <phoneticPr fontId="2"/>
  </si>
  <si>
    <t>（項）独立行政法人航海訓練所運営費
　（大事項）独立行政法人航海訓練所運営費交付金に必要な経費</t>
    <rPh sb="1" eb="2">
      <t>コウ</t>
    </rPh>
    <rPh sb="20" eb="23">
      <t>ダイジコウ</t>
    </rPh>
    <phoneticPr fontId="2"/>
  </si>
  <si>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2"/>
  </si>
  <si>
    <t>（項）海事産業市場整備等推進費
　（大事項）船員雇用促進対策に必要な経費</t>
    <rPh sb="1" eb="2">
      <t>コウ</t>
    </rPh>
    <rPh sb="18" eb="21">
      <t>ダイジコウ</t>
    </rPh>
    <phoneticPr fontId="2"/>
  </si>
  <si>
    <t>エンジン都市圏を核とした周辺都市圏との広域連携の推進</t>
    <phoneticPr fontId="2"/>
  </si>
  <si>
    <t>広域的地域間共助推進事業</t>
    <rPh sb="0" eb="3">
      <t>コウイキテキ</t>
    </rPh>
    <rPh sb="3" eb="5">
      <t>チイキ</t>
    </rPh>
    <rPh sb="5" eb="6">
      <t>カン</t>
    </rPh>
    <rPh sb="6" eb="8">
      <t>キョウジョ</t>
    </rPh>
    <rPh sb="8" eb="10">
      <t>スイシン</t>
    </rPh>
    <rPh sb="10" eb="12">
      <t>ジギョウ</t>
    </rPh>
    <phoneticPr fontId="2"/>
  </si>
  <si>
    <t>国土形成計画等の効果的な推進</t>
    <phoneticPr fontId="2"/>
  </si>
  <si>
    <t>国土政策に関する国際調査</t>
    <phoneticPr fontId="2"/>
  </si>
  <si>
    <t>経済協力開発機構等拠出金</t>
    <phoneticPr fontId="2"/>
  </si>
  <si>
    <t>むつ小川原開発推進調査</t>
    <phoneticPr fontId="2"/>
  </si>
  <si>
    <t>首都機能の移転に関する調査等</t>
    <phoneticPr fontId="2"/>
  </si>
  <si>
    <t>国土数値情報等を利用・管理するシステムの拡充</t>
    <phoneticPr fontId="2"/>
  </si>
  <si>
    <t>国土数値情報の整備</t>
    <rPh sb="0" eb="2">
      <t>コクド</t>
    </rPh>
    <rPh sb="2" eb="4">
      <t>スウチ</t>
    </rPh>
    <rPh sb="4" eb="6">
      <t>ジョウホウ</t>
    </rPh>
    <rPh sb="7" eb="9">
      <t>セイビ</t>
    </rPh>
    <phoneticPr fontId="2"/>
  </si>
  <si>
    <t>国土形成計画等に係る学官連携の推進</t>
    <phoneticPr fontId="2"/>
  </si>
  <si>
    <t>国土形成計画等の基礎的・長期的検討</t>
    <phoneticPr fontId="2"/>
  </si>
  <si>
    <t>国土形成計画等の進捗管理</t>
    <phoneticPr fontId="2"/>
  </si>
  <si>
    <t>歩行者移動支援の普及・活用の推進</t>
    <rPh sb="0" eb="3">
      <t>ホコウシャ</t>
    </rPh>
    <rPh sb="3" eb="5">
      <t>イドウ</t>
    </rPh>
    <rPh sb="5" eb="7">
      <t>シエン</t>
    </rPh>
    <rPh sb="8" eb="10">
      <t>フキュウ</t>
    </rPh>
    <rPh sb="11" eb="13">
      <t>カツヨウ</t>
    </rPh>
    <rPh sb="14" eb="16">
      <t>スイシン</t>
    </rPh>
    <phoneticPr fontId="2"/>
  </si>
  <si>
    <t>大規模災害に備えた国土形成に資する総合交通体系の確保に係る調査検討</t>
  </si>
  <si>
    <t>総合交通体系整備推進費</t>
    <rPh sb="0" eb="2">
      <t>ソウゴウ</t>
    </rPh>
    <rPh sb="2" eb="4">
      <t>コウツウ</t>
    </rPh>
    <rPh sb="4" eb="6">
      <t>タイケイ</t>
    </rPh>
    <rPh sb="6" eb="8">
      <t>セイビ</t>
    </rPh>
    <rPh sb="8" eb="10">
      <t>スイシン</t>
    </rPh>
    <rPh sb="10" eb="11">
      <t>ヒ</t>
    </rPh>
    <phoneticPr fontId="1"/>
  </si>
  <si>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24" eb="26">
      <t>カンレン</t>
    </rPh>
    <phoneticPr fontId="2"/>
  </si>
  <si>
    <t>防災・安全交付金</t>
    <rPh sb="0" eb="2">
      <t>ボウサイ</t>
    </rPh>
    <rPh sb="3" eb="5">
      <t>アンゼン</t>
    </rPh>
    <rPh sb="5" eb="8">
      <t>コウフキン</t>
    </rPh>
    <phoneticPr fontId="2"/>
  </si>
  <si>
    <t>社会資本整備総合交付金</t>
    <rPh sb="0" eb="4">
      <t>シャカイシホン</t>
    </rPh>
    <rPh sb="4" eb="6">
      <t>セイビ</t>
    </rPh>
    <rPh sb="6" eb="8">
      <t>ソウゴウ</t>
    </rPh>
    <rPh sb="8" eb="11">
      <t>コウフキン</t>
    </rPh>
    <phoneticPr fontId="2"/>
  </si>
  <si>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2"/>
  </si>
  <si>
    <t>（項）国土形成推進費
　（大事項）総合的な国土形成の推進に必要な経費</t>
    <phoneticPr fontId="2"/>
  </si>
  <si>
    <t>新26-058</t>
    <rPh sb="0" eb="1">
      <t>シン</t>
    </rPh>
    <phoneticPr fontId="2"/>
  </si>
  <si>
    <t>（項）国土形成推進費
　（大事項）総合的な国土形成の推進に必要な経費</t>
    <rPh sb="1" eb="2">
      <t>コウ</t>
    </rPh>
    <rPh sb="3" eb="5">
      <t>コクド</t>
    </rPh>
    <rPh sb="5" eb="7">
      <t>ケイセイ</t>
    </rPh>
    <rPh sb="7" eb="9">
      <t>スイシン</t>
    </rPh>
    <rPh sb="9" eb="10">
      <t>ヒ</t>
    </rPh>
    <rPh sb="13" eb="15">
      <t>ダイジ</t>
    </rPh>
    <rPh sb="15" eb="16">
      <t>コウ</t>
    </rPh>
    <rPh sb="17" eb="19">
      <t>ソウゴウ</t>
    </rPh>
    <rPh sb="19" eb="20">
      <t>テキ</t>
    </rPh>
    <rPh sb="21" eb="23">
      <t>コクド</t>
    </rPh>
    <rPh sb="23" eb="25">
      <t>ケイセイ</t>
    </rPh>
    <rPh sb="26" eb="28">
      <t>スイシン</t>
    </rPh>
    <rPh sb="29" eb="31">
      <t>ヒツヨウ</t>
    </rPh>
    <rPh sb="32" eb="34">
      <t>ケイヒ</t>
    </rPh>
    <phoneticPr fontId="2"/>
  </si>
  <si>
    <t>国土政策局</t>
    <phoneticPr fontId="2"/>
  </si>
  <si>
    <t>（項）官民連携基盤整備推進調査費
　（大事項）官民連携基盤整備の実施を推進するための調査に必要な経費</t>
    <rPh sb="29" eb="31">
      <t>セイビ</t>
    </rPh>
    <phoneticPr fontId="2"/>
  </si>
  <si>
    <t>新26-057</t>
    <rPh sb="0" eb="1">
      <t>シン</t>
    </rPh>
    <phoneticPr fontId="2"/>
  </si>
  <si>
    <t>（項）国土形成推進費
（大事項）総合的な国土形成の推進に必要な経費</t>
    <rPh sb="1" eb="2">
      <t>コウ</t>
    </rPh>
    <rPh sb="3" eb="5">
      <t>コクド</t>
    </rPh>
    <rPh sb="5" eb="7">
      <t>ケイセイ</t>
    </rPh>
    <rPh sb="7" eb="10">
      <t>スイシンヒ</t>
    </rPh>
    <rPh sb="12" eb="15">
      <t>ダイジコウ</t>
    </rPh>
    <rPh sb="16" eb="18">
      <t>ソウゴウ</t>
    </rPh>
    <rPh sb="18" eb="19">
      <t>テキ</t>
    </rPh>
    <rPh sb="20" eb="22">
      <t>コクド</t>
    </rPh>
    <rPh sb="22" eb="24">
      <t>ケイセイ</t>
    </rPh>
    <rPh sb="25" eb="27">
      <t>スイシン</t>
    </rPh>
    <rPh sb="28" eb="30">
      <t>ヒツヨウ</t>
    </rPh>
    <rPh sb="31" eb="33">
      <t>ケイヒ</t>
    </rPh>
    <phoneticPr fontId="2"/>
  </si>
  <si>
    <t>新26-056</t>
    <rPh sb="0" eb="1">
      <t>シン</t>
    </rPh>
    <phoneticPr fontId="2"/>
  </si>
  <si>
    <t>（項）国土形成推進費
（大事項）総合的な国土形成の推進に必要な経費</t>
    <rPh sb="1" eb="2">
      <t>コウ</t>
    </rPh>
    <rPh sb="3" eb="5">
      <t>コクド</t>
    </rPh>
    <rPh sb="5" eb="7">
      <t>ケイセイ</t>
    </rPh>
    <rPh sb="7" eb="9">
      <t>スイシン</t>
    </rPh>
    <rPh sb="9" eb="10">
      <t>ヒ</t>
    </rPh>
    <rPh sb="10" eb="11">
      <t>シャヒ</t>
    </rPh>
    <rPh sb="12" eb="15">
      <t>ダイジコウ</t>
    </rPh>
    <rPh sb="16" eb="19">
      <t>ソウゴウテキ</t>
    </rPh>
    <rPh sb="20" eb="22">
      <t>コクド</t>
    </rPh>
    <rPh sb="22" eb="24">
      <t>ケイセイ</t>
    </rPh>
    <rPh sb="25" eb="27">
      <t>スイシン</t>
    </rPh>
    <rPh sb="28" eb="30">
      <t>ヒツヨウ</t>
    </rPh>
    <rPh sb="31" eb="33">
      <t>ケイヒ</t>
    </rPh>
    <phoneticPr fontId="2"/>
  </si>
  <si>
    <t>（項）社会資本総合整備事業費
（事項）社会資本総合整備事業に必要な経費</t>
    <rPh sb="1" eb="2">
      <t>コウ</t>
    </rPh>
    <rPh sb="3" eb="7">
      <t>シャカイシホン</t>
    </rPh>
    <rPh sb="7" eb="9">
      <t>ソウゴウ</t>
    </rPh>
    <rPh sb="9" eb="11">
      <t>セイビ</t>
    </rPh>
    <rPh sb="11" eb="14">
      <t>ジギョウヒ</t>
    </rPh>
    <rPh sb="16" eb="18">
      <t>ジコウ</t>
    </rPh>
    <rPh sb="19" eb="23">
      <t>シャカイシホン</t>
    </rPh>
    <rPh sb="23" eb="25">
      <t>ソウゴウ</t>
    </rPh>
    <rPh sb="25" eb="27">
      <t>セイビ</t>
    </rPh>
    <rPh sb="27" eb="29">
      <t>ジギョウ</t>
    </rPh>
    <rPh sb="30" eb="32">
      <t>ヒツヨウ</t>
    </rPh>
    <rPh sb="33" eb="35">
      <t>ケイヒ</t>
    </rPh>
    <phoneticPr fontId="2"/>
  </si>
  <si>
    <t>地理空間情報ライブラリー推進経費</t>
    <rPh sb="0" eb="2">
      <t>チリ</t>
    </rPh>
    <rPh sb="2" eb="4">
      <t>クウカン</t>
    </rPh>
    <rPh sb="4" eb="6">
      <t>ジョウホウ</t>
    </rPh>
    <rPh sb="12" eb="14">
      <t>スイシン</t>
    </rPh>
    <rPh sb="14" eb="16">
      <t>ケイヒ</t>
    </rPh>
    <phoneticPr fontId="2"/>
  </si>
  <si>
    <t>電子政府等業務効率化推進経費</t>
  </si>
  <si>
    <t>地球地図整備等経費</t>
  </si>
  <si>
    <t>土地利用調査経費</t>
    <rPh sb="0" eb="4">
      <t>トチリヨウ</t>
    </rPh>
    <rPh sb="4" eb="6">
      <t>チョウサ</t>
    </rPh>
    <rPh sb="6" eb="8">
      <t>ケイヒ</t>
    </rPh>
    <phoneticPr fontId="2"/>
  </si>
  <si>
    <t>基本図測量経費</t>
  </si>
  <si>
    <t>基本測地基準点測量経費</t>
  </si>
  <si>
    <t>測量行政推進経費</t>
    <rPh sb="0" eb="2">
      <t>ソクリョウ</t>
    </rPh>
    <rPh sb="2" eb="4">
      <t>ギョウセイ</t>
    </rPh>
    <rPh sb="4" eb="6">
      <t>スイシン</t>
    </rPh>
    <rPh sb="6" eb="8">
      <t>ケイヒ</t>
    </rPh>
    <phoneticPr fontId="2"/>
  </si>
  <si>
    <t>基盤地図情報整備経費</t>
  </si>
  <si>
    <t>産学官連携による地理空間情報高度活用の推進</t>
    <phoneticPr fontId="2"/>
  </si>
  <si>
    <t>GISポータルサイトの運用等</t>
    <phoneticPr fontId="2"/>
  </si>
  <si>
    <t>位置参照情報の整備</t>
    <phoneticPr fontId="2"/>
  </si>
  <si>
    <t>（項）地理空間情報整備・活用等推進費
　（大事項）地理空間情報の整備・活用等の推進に必要な経費</t>
    <rPh sb="1" eb="2">
      <t>コウ</t>
    </rPh>
    <rPh sb="3" eb="5">
      <t>チリ</t>
    </rPh>
    <rPh sb="5" eb="7">
      <t>クウカン</t>
    </rPh>
    <rPh sb="7" eb="9">
      <t>ジョウホウ</t>
    </rPh>
    <rPh sb="9" eb="11">
      <t>セイビ</t>
    </rPh>
    <rPh sb="12" eb="15">
      <t>カツヨウトウ</t>
    </rPh>
    <rPh sb="15" eb="17">
      <t>スイシン</t>
    </rPh>
    <rPh sb="17" eb="18">
      <t>ヒ</t>
    </rPh>
    <rPh sb="21" eb="22">
      <t>ダイ</t>
    </rPh>
    <rPh sb="22" eb="24">
      <t>ジコウ</t>
    </rPh>
    <rPh sb="25" eb="27">
      <t>チリ</t>
    </rPh>
    <rPh sb="27" eb="29">
      <t>クウカン</t>
    </rPh>
    <rPh sb="29" eb="31">
      <t>ジョウホウ</t>
    </rPh>
    <rPh sb="32" eb="34">
      <t>セイビ</t>
    </rPh>
    <rPh sb="35" eb="37">
      <t>カツヨウ</t>
    </rPh>
    <rPh sb="37" eb="38">
      <t>トウ</t>
    </rPh>
    <rPh sb="39" eb="41">
      <t>スイシン</t>
    </rPh>
    <rPh sb="42" eb="44">
      <t>ヒツヨウ</t>
    </rPh>
    <rPh sb="45" eb="47">
      <t>ケイヒ</t>
    </rPh>
    <phoneticPr fontId="2"/>
  </si>
  <si>
    <t>（項）地理空間情報整備・活用等推進費
　（大事項）地理空間情報の整備・活用等の推進に必要な経費</t>
    <phoneticPr fontId="2"/>
  </si>
  <si>
    <t>（項）地理空間情報整備・活用推進費
　（大事項）地理空間情報の整備・活用の推進に必要な経費</t>
    <rPh sb="1" eb="2">
      <t>コウ</t>
    </rPh>
    <rPh sb="3" eb="5">
      <t>チリ</t>
    </rPh>
    <rPh sb="5" eb="7">
      <t>クウカン</t>
    </rPh>
    <rPh sb="7" eb="9">
      <t>ジョウホウ</t>
    </rPh>
    <rPh sb="9" eb="11">
      <t>セイビ</t>
    </rPh>
    <rPh sb="12" eb="14">
      <t>カツヨウ</t>
    </rPh>
    <rPh sb="14" eb="16">
      <t>スイシン</t>
    </rPh>
    <rPh sb="16" eb="17">
      <t>ヒ</t>
    </rPh>
    <rPh sb="20" eb="22">
      <t>ダイジ</t>
    </rPh>
    <rPh sb="22" eb="23">
      <t>コウ</t>
    </rPh>
    <rPh sb="24" eb="26">
      <t>チリ</t>
    </rPh>
    <rPh sb="26" eb="28">
      <t>クウカン</t>
    </rPh>
    <rPh sb="28" eb="30">
      <t>ジョウホウ</t>
    </rPh>
    <rPh sb="31" eb="33">
      <t>セイビ</t>
    </rPh>
    <rPh sb="34" eb="36">
      <t>カツヨウ</t>
    </rPh>
    <rPh sb="37" eb="39">
      <t>スイシン</t>
    </rPh>
    <rPh sb="40" eb="42">
      <t>ヒツヨウ</t>
    </rPh>
    <rPh sb="43" eb="45">
      <t>ケイヒ</t>
    </rPh>
    <phoneticPr fontId="2"/>
  </si>
  <si>
    <t>小笠原諸島振興開発事業</t>
    <rPh sb="0" eb="3">
      <t>オガサワラ</t>
    </rPh>
    <rPh sb="3" eb="5">
      <t>ショトウ</t>
    </rPh>
    <rPh sb="5" eb="7">
      <t>シンコウ</t>
    </rPh>
    <rPh sb="7" eb="9">
      <t>カイハツ</t>
    </rPh>
    <rPh sb="9" eb="11">
      <t>ジギョウ</t>
    </rPh>
    <phoneticPr fontId="2"/>
  </si>
  <si>
    <t>奄美群島振興開発事業</t>
    <rPh sb="0" eb="2">
      <t>アマミ</t>
    </rPh>
    <rPh sb="2" eb="4">
      <t>グントウ</t>
    </rPh>
    <rPh sb="4" eb="6">
      <t>シンコウ</t>
    </rPh>
    <rPh sb="6" eb="8">
      <t>カイハツ</t>
    </rPh>
    <rPh sb="8" eb="10">
      <t>ジギョウ</t>
    </rPh>
    <phoneticPr fontId="2"/>
  </si>
  <si>
    <t>離島振興事業（東日本大震災関連）</t>
    <phoneticPr fontId="2"/>
  </si>
  <si>
    <t>離島振興事業</t>
    <rPh sb="0" eb="2">
      <t>リトウ</t>
    </rPh>
    <rPh sb="2" eb="4">
      <t>シンコウ</t>
    </rPh>
    <rPh sb="4" eb="6">
      <t>ジギョウ</t>
    </rPh>
    <phoneticPr fontId="2"/>
  </si>
  <si>
    <t>離島振興に必要な経費</t>
    <rPh sb="0" eb="2">
      <t>リトウ</t>
    </rPh>
    <rPh sb="2" eb="4">
      <t>シンコウ</t>
    </rPh>
    <rPh sb="5" eb="7">
      <t>ヒツヨウ</t>
    </rPh>
    <rPh sb="8" eb="10">
      <t>ケイヒ</t>
    </rPh>
    <phoneticPr fontId="2"/>
  </si>
  <si>
    <t>（項）離島振興費
　（大事項）小笠原諸島の振興開発に必要な経費</t>
    <rPh sb="1" eb="2">
      <t>コウ</t>
    </rPh>
    <rPh sb="3" eb="5">
      <t>リトウ</t>
    </rPh>
    <rPh sb="5" eb="7">
      <t>シンコウ</t>
    </rPh>
    <rPh sb="7" eb="8">
      <t>ヒ</t>
    </rPh>
    <rPh sb="11" eb="13">
      <t>ダイジ</t>
    </rPh>
    <rPh sb="13" eb="14">
      <t>コウ</t>
    </rPh>
    <rPh sb="15" eb="18">
      <t>オガサワラ</t>
    </rPh>
    <rPh sb="18" eb="20">
      <t>ショトウ</t>
    </rPh>
    <rPh sb="21" eb="23">
      <t>シンコウ</t>
    </rPh>
    <rPh sb="23" eb="25">
      <t>カイハツ</t>
    </rPh>
    <rPh sb="26" eb="28">
      <t>ヒツヨウ</t>
    </rPh>
    <rPh sb="29" eb="31">
      <t>ケイヒ</t>
    </rPh>
    <phoneticPr fontId="2"/>
  </si>
  <si>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（大事項）奄美群島砂防事業に必要な経費
  （大事項）奄美群島河川事業に必要な経費
  （大事項）奄美群島港湾事業に必要な経費
　（大事項）奄美群島水道施設整備に必要な経費
　（大事項）奄美群島廃棄物処理施設整備に必要な経費
　（大事項）奄美群島農業生産基盤保全管理・整備事業に必要な経費
　（大事項）奄美群島農業競争力強化基盤整備事業に必要な経費
  （大事項）奄美群島農地等保全事業に必要な経費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（項）離島農業生産基盤保全管理・整備事業費食料安定供給特別会計へ繰入
　（大事項）農業生産基盤保全管理・整備事業の財源の食料安定供給特別会計国営土地改良事業勘定へ繰入れに必要な経費
</t>
    <phoneticPr fontId="2"/>
  </si>
  <si>
    <t>一般会計</t>
    <phoneticPr fontId="2"/>
  </si>
  <si>
    <t>（項）離島振興事業費
　（大事項）水産基盤整備に必要な経費
　</t>
    <phoneticPr fontId="2"/>
  </si>
  <si>
    <t>アイヌの伝統等普及啓発等に必要な経費</t>
    <rPh sb="4" eb="7">
      <t>デントウナド</t>
    </rPh>
    <rPh sb="7" eb="9">
      <t>フキュウ</t>
    </rPh>
    <rPh sb="9" eb="12">
      <t>ケイハツトウ</t>
    </rPh>
    <rPh sb="13" eb="15">
      <t>ヒツヨウ</t>
    </rPh>
    <rPh sb="16" eb="18">
      <t>ケイヒ</t>
    </rPh>
    <phoneticPr fontId="2"/>
  </si>
  <si>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2"/>
  </si>
  <si>
    <t>北海道総合開発推進調査費
（北海道開発計画調査等経費）</t>
    <rPh sb="0" eb="3">
      <t>ホッカイドウ</t>
    </rPh>
    <rPh sb="3" eb="5">
      <t>ソウゴウ</t>
    </rPh>
    <rPh sb="5" eb="7">
      <t>カイハツ</t>
    </rPh>
    <rPh sb="7" eb="9">
      <t>スイシン</t>
    </rPh>
    <rPh sb="9" eb="12">
      <t>チョウサヒ</t>
    </rPh>
    <rPh sb="14" eb="17">
      <t>ホッカイドウ</t>
    </rPh>
    <rPh sb="17" eb="19">
      <t>カイハツ</t>
    </rPh>
    <rPh sb="19" eb="21">
      <t>ケイカク</t>
    </rPh>
    <rPh sb="21" eb="24">
      <t>チョウサトウ</t>
    </rPh>
    <rPh sb="24" eb="26">
      <t>ケイヒ</t>
    </rPh>
    <phoneticPr fontId="2"/>
  </si>
  <si>
    <t>北海道開発事業（東日本大震災関連）</t>
    <rPh sb="0" eb="3">
      <t>ホッカイドウ</t>
    </rPh>
    <rPh sb="3" eb="5">
      <t>カイハツ</t>
    </rPh>
    <rPh sb="5" eb="7">
      <t>ジギョウ</t>
    </rPh>
    <phoneticPr fontId="2"/>
  </si>
  <si>
    <t>北海道開発事業</t>
    <rPh sb="0" eb="3">
      <t>ホッカイドウ</t>
    </rPh>
    <rPh sb="3" eb="5">
      <t>カイハツ</t>
    </rPh>
    <rPh sb="5" eb="7">
      <t>ジギョウ</t>
    </rPh>
    <phoneticPr fontId="2"/>
  </si>
  <si>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2"/>
  </si>
  <si>
    <t>（項）北海道総合開発推進費
　（大事項）北海道総合開発の推進に必要な経費</t>
    <rPh sb="3" eb="6">
      <t>ホッカイドウ</t>
    </rPh>
    <rPh sb="6" eb="8">
      <t>ソウゴウ</t>
    </rPh>
    <rPh sb="8" eb="10">
      <t>カイハツ</t>
    </rPh>
    <rPh sb="10" eb="13">
      <t>スイシンヒ</t>
    </rPh>
    <rPh sb="23" eb="25">
      <t>ソウゴウ</t>
    </rPh>
    <rPh sb="25" eb="27">
      <t>カイハツ</t>
    </rPh>
    <rPh sb="28" eb="30">
      <t>スイシン</t>
    </rPh>
    <phoneticPr fontId="2"/>
  </si>
  <si>
    <t>北海道局</t>
    <rPh sb="0" eb="3">
      <t>ホッカイドウ</t>
    </rPh>
    <rPh sb="3" eb="4">
      <t>キョク</t>
    </rPh>
    <phoneticPr fontId="2"/>
  </si>
  <si>
    <t>東日本大震災復興特別会計</t>
  </si>
  <si>
    <t>（項）北海道特定特別総合開発事業推進費
　（大事項）北海道特定特別総合開発事業の推進に必要な経費</t>
    <rPh sb="1" eb="2">
      <t>コウ</t>
    </rPh>
    <rPh sb="3" eb="6">
      <t>ホッカイドウ</t>
    </rPh>
    <rPh sb="6" eb="8">
      <t>トクテイ</t>
    </rPh>
    <rPh sb="8" eb="10">
      <t>トクベツ</t>
    </rPh>
    <rPh sb="10" eb="12">
      <t>ソウゴウ</t>
    </rPh>
    <rPh sb="12" eb="14">
      <t>カイハツ</t>
    </rPh>
    <rPh sb="14" eb="16">
      <t>ジギョウ</t>
    </rPh>
    <rPh sb="16" eb="19">
      <t>スイシンヒ</t>
    </rPh>
    <rPh sb="22" eb="23">
      <t>ダイ</t>
    </rPh>
    <rPh sb="23" eb="25">
      <t>ジコウ</t>
    </rPh>
    <rPh sb="26" eb="29">
      <t>ホッカイドウ</t>
    </rPh>
    <rPh sb="29" eb="31">
      <t>トクテイ</t>
    </rPh>
    <rPh sb="31" eb="33">
      <t>トクベツ</t>
    </rPh>
    <rPh sb="33" eb="35">
      <t>ソウゴウ</t>
    </rPh>
    <rPh sb="35" eb="37">
      <t>カイハツ</t>
    </rPh>
    <rPh sb="37" eb="39">
      <t>ジギョウ</t>
    </rPh>
    <rPh sb="40" eb="42">
      <t>スイシン</t>
    </rPh>
    <rPh sb="43" eb="45">
      <t>ヒツヨウ</t>
    </rPh>
    <rPh sb="46" eb="48">
      <t>ケイヒ</t>
    </rPh>
    <phoneticPr fontId="2"/>
  </si>
  <si>
    <t>気象研究所</t>
    <rPh sb="0" eb="2">
      <t>キショウ</t>
    </rPh>
    <rPh sb="2" eb="5">
      <t>ケンキュウジョ</t>
    </rPh>
    <phoneticPr fontId="1"/>
  </si>
  <si>
    <t>地理地殻活動の研究に必要な経費</t>
    <rPh sb="0" eb="2">
      <t>チリ</t>
    </rPh>
    <rPh sb="2" eb="4">
      <t>チカク</t>
    </rPh>
    <rPh sb="4" eb="6">
      <t>カツドウ</t>
    </rPh>
    <rPh sb="7" eb="9">
      <t>ケンキュウ</t>
    </rPh>
    <rPh sb="10" eb="12">
      <t>ヒツヨウ</t>
    </rPh>
    <rPh sb="13" eb="15">
      <t>ケイヒ</t>
    </rPh>
    <phoneticPr fontId="2"/>
  </si>
  <si>
    <t>空港舗装の点検・補修技術の高度化に関する研究</t>
    <rPh sb="0" eb="2">
      <t>クウコウ</t>
    </rPh>
    <rPh sb="2" eb="4">
      <t>ホソウ</t>
    </rPh>
    <rPh sb="5" eb="7">
      <t>テンケン</t>
    </rPh>
    <rPh sb="8" eb="10">
      <t>ホシュウ</t>
    </rPh>
    <rPh sb="10" eb="12">
      <t>ギジュツ</t>
    </rPh>
    <rPh sb="13" eb="16">
      <t>コウドカ</t>
    </rPh>
    <rPh sb="17" eb="18">
      <t>カン</t>
    </rPh>
    <rPh sb="20" eb="22">
      <t>ケンキュウ</t>
    </rPh>
    <phoneticPr fontId="2"/>
  </si>
  <si>
    <t>都市の計画的な縮退・再編のための維持管理技術及び立地評定技術の開発</t>
    <rPh sb="0" eb="2">
      <t>トシ</t>
    </rPh>
    <rPh sb="3" eb="6">
      <t>ケイカクテキ</t>
    </rPh>
    <rPh sb="7" eb="9">
      <t>シュクタイ</t>
    </rPh>
    <rPh sb="10" eb="12">
      <t>サイヘン</t>
    </rPh>
    <rPh sb="16" eb="18">
      <t>イジ</t>
    </rPh>
    <rPh sb="18" eb="20">
      <t>カンリ</t>
    </rPh>
    <rPh sb="20" eb="22">
      <t>ギジュツ</t>
    </rPh>
    <rPh sb="22" eb="23">
      <t>オヨ</t>
    </rPh>
    <rPh sb="24" eb="26">
      <t>リッチ</t>
    </rPh>
    <rPh sb="26" eb="28">
      <t>ヒョウテイ</t>
    </rPh>
    <rPh sb="28" eb="30">
      <t>ギジュツ</t>
    </rPh>
    <rPh sb="31" eb="33">
      <t>カイハツ</t>
    </rPh>
    <phoneticPr fontId="2"/>
  </si>
  <si>
    <t>住生活満足度の評価構造に基づく住宅施策の効果的実施手法に関する研究</t>
  </si>
  <si>
    <t>巨大地震に対する中低層建築物の地震被害軽減技術に関する研究</t>
  </si>
  <si>
    <t>津波防災地域づくりにおける自然・地域インフラの活用に関する研究</t>
    <rPh sb="0" eb="2">
      <t>ツナミ</t>
    </rPh>
    <rPh sb="2" eb="4">
      <t>ボウサイ</t>
    </rPh>
    <rPh sb="4" eb="6">
      <t>チイキ</t>
    </rPh>
    <rPh sb="13" eb="15">
      <t>シゼン</t>
    </rPh>
    <rPh sb="16" eb="18">
      <t>チイキ</t>
    </rPh>
    <rPh sb="23" eb="25">
      <t>カツヨウ</t>
    </rPh>
    <rPh sb="26" eb="27">
      <t>カン</t>
    </rPh>
    <rPh sb="29" eb="31">
      <t>ケンキュウ</t>
    </rPh>
    <phoneticPr fontId="2"/>
  </si>
  <si>
    <t>リスクマネジメントの観点を組み込んだ維持管理の持続性向上手法に関する研究</t>
    <rPh sb="10" eb="12">
      <t>カンテン</t>
    </rPh>
    <rPh sb="13" eb="14">
      <t>ク</t>
    </rPh>
    <rPh sb="15" eb="16">
      <t>コ</t>
    </rPh>
    <rPh sb="18" eb="20">
      <t>イジ</t>
    </rPh>
    <rPh sb="20" eb="22">
      <t>カンリ</t>
    </rPh>
    <rPh sb="23" eb="26">
      <t>ジゾクセイ</t>
    </rPh>
    <rPh sb="26" eb="28">
      <t>コウジョウ</t>
    </rPh>
    <rPh sb="28" eb="30">
      <t>シュホウ</t>
    </rPh>
    <rPh sb="31" eb="32">
      <t>カン</t>
    </rPh>
    <rPh sb="34" eb="36">
      <t>ケンキュウ</t>
    </rPh>
    <phoneticPr fontId="2"/>
  </si>
  <si>
    <t>津波災害時における港湾活動の安定的な維持方策に関する研究</t>
    <rPh sb="0" eb="2">
      <t>ツナミ</t>
    </rPh>
    <rPh sb="2" eb="4">
      <t>サイガイ</t>
    </rPh>
    <rPh sb="4" eb="5">
      <t>ジ</t>
    </rPh>
    <rPh sb="9" eb="11">
      <t>コウワン</t>
    </rPh>
    <rPh sb="11" eb="13">
      <t>カツドウ</t>
    </rPh>
    <rPh sb="14" eb="17">
      <t>アンテイテキ</t>
    </rPh>
    <rPh sb="18" eb="20">
      <t>イジ</t>
    </rPh>
    <rPh sb="20" eb="22">
      <t>ホウサク</t>
    </rPh>
    <rPh sb="23" eb="24">
      <t>カン</t>
    </rPh>
    <rPh sb="26" eb="28">
      <t>ケンキュウ</t>
    </rPh>
    <phoneticPr fontId="2"/>
  </si>
  <si>
    <t>港湾分野における技術・基準類の国際展開方策に関する研究</t>
    <rPh sb="0" eb="2">
      <t>コウワン</t>
    </rPh>
    <rPh sb="2" eb="4">
      <t>ブンヤ</t>
    </rPh>
    <rPh sb="8" eb="10">
      <t>ギジュツ</t>
    </rPh>
    <rPh sb="11" eb="13">
      <t>キジュン</t>
    </rPh>
    <rPh sb="13" eb="14">
      <t>ルイ</t>
    </rPh>
    <rPh sb="15" eb="17">
      <t>コクサイ</t>
    </rPh>
    <rPh sb="17" eb="19">
      <t>テンカイ</t>
    </rPh>
    <rPh sb="19" eb="21">
      <t>ホウサク</t>
    </rPh>
    <rPh sb="22" eb="23">
      <t>カン</t>
    </rPh>
    <rPh sb="25" eb="27">
      <t>ケンキュウ</t>
    </rPh>
    <phoneticPr fontId="2"/>
  </si>
  <si>
    <t>ICTを活用した人の移動情報の基盤整備及び交通計画への適用に関する研究</t>
  </si>
  <si>
    <t>沿岸都市の防災構造化支援技術に関する研究</t>
  </si>
  <si>
    <t>建物火災時における避難安全性能の算定法と目標水準に関する研究</t>
  </si>
  <si>
    <t>外装材の耐震安全性の評価手法・基準に関する研究</t>
  </si>
  <si>
    <t>超過外力と複合的自然災害に対する危機管理に関する研究</t>
  </si>
  <si>
    <t>大規模広域型地震被害の即時推測技術に関する研究</t>
  </si>
  <si>
    <t>一般研究経費</t>
    <rPh sb="0" eb="2">
      <t>イッパン</t>
    </rPh>
    <rPh sb="2" eb="4">
      <t>ケンキュウ</t>
    </rPh>
    <rPh sb="4" eb="6">
      <t>ケイヒ</t>
    </rPh>
    <phoneticPr fontId="1"/>
  </si>
  <si>
    <t>土木関連施設整備費、建築関連施設整備費</t>
    <rPh sb="0" eb="2">
      <t>ドボク</t>
    </rPh>
    <rPh sb="2" eb="4">
      <t>カンレン</t>
    </rPh>
    <rPh sb="4" eb="6">
      <t>シセツ</t>
    </rPh>
    <rPh sb="6" eb="9">
      <t>セイビヒ</t>
    </rPh>
    <phoneticPr fontId="1"/>
  </si>
  <si>
    <t>独立行政法人交通安全環境研究所施設整備費
（一般勘定）</t>
    <rPh sb="22" eb="24">
      <t>イッパン</t>
    </rPh>
    <phoneticPr fontId="2"/>
  </si>
  <si>
    <t>独立行政法人交通安全環境研究所運営費交付金（一般勘定）</t>
    <rPh sb="22" eb="24">
      <t>イッパン</t>
    </rPh>
    <phoneticPr fontId="2"/>
  </si>
  <si>
    <t>鉄道技術開発</t>
  </si>
  <si>
    <t>交通運輸技術開発推進制度</t>
    <rPh sb="0" eb="2">
      <t>コウツウ</t>
    </rPh>
    <rPh sb="2" eb="4">
      <t>ウンユ</t>
    </rPh>
    <rPh sb="4" eb="6">
      <t>ギジュツ</t>
    </rPh>
    <rPh sb="6" eb="8">
      <t>カイハツ</t>
    </rPh>
    <rPh sb="8" eb="10">
      <t>スイシン</t>
    </rPh>
    <rPh sb="10" eb="12">
      <t>セイド</t>
    </rPh>
    <phoneticPr fontId="2"/>
  </si>
  <si>
    <t>交通分野における高度な制御・管理システムの総合的な技術開発の推進</t>
    <rPh sb="0" eb="2">
      <t>コウツウ</t>
    </rPh>
    <rPh sb="2" eb="4">
      <t>ブンヤ</t>
    </rPh>
    <rPh sb="8" eb="10">
      <t>コウド</t>
    </rPh>
    <rPh sb="11" eb="13">
      <t>セイギョ</t>
    </rPh>
    <rPh sb="14" eb="16">
      <t>カンリ</t>
    </rPh>
    <rPh sb="21" eb="24">
      <t>ソウゴウテキ</t>
    </rPh>
    <rPh sb="25" eb="27">
      <t>ギジュツ</t>
    </rPh>
    <rPh sb="27" eb="29">
      <t>カイハツ</t>
    </rPh>
    <rPh sb="30" eb="32">
      <t>スイシン</t>
    </rPh>
    <phoneticPr fontId="2"/>
  </si>
  <si>
    <t>社会資本等の維持管理効率化・高度化のための情報蓄積・利活用技術の開発</t>
    <rPh sb="0" eb="2">
      <t>シャカイ</t>
    </rPh>
    <rPh sb="2" eb="4">
      <t>シホン</t>
    </rPh>
    <rPh sb="4" eb="5">
      <t>トウ</t>
    </rPh>
    <rPh sb="6" eb="8">
      <t>イジ</t>
    </rPh>
    <rPh sb="8" eb="10">
      <t>カンリ</t>
    </rPh>
    <rPh sb="10" eb="13">
      <t>コウリツカ</t>
    </rPh>
    <rPh sb="14" eb="17">
      <t>コウドカ</t>
    </rPh>
    <rPh sb="21" eb="23">
      <t>ジョウホウ</t>
    </rPh>
    <rPh sb="23" eb="25">
      <t>チクセキ</t>
    </rPh>
    <rPh sb="26" eb="29">
      <t>リカツヨウ</t>
    </rPh>
    <rPh sb="29" eb="31">
      <t>ギジュツ</t>
    </rPh>
    <rPh sb="32" eb="34">
      <t>カイハツ</t>
    </rPh>
    <phoneticPr fontId="2"/>
  </si>
  <si>
    <t>電力依存度低減に資する建築物の評価・設計技術の開発</t>
    <rPh sb="0" eb="2">
      <t>デンリョク</t>
    </rPh>
    <rPh sb="2" eb="5">
      <t>イゾンド</t>
    </rPh>
    <rPh sb="5" eb="7">
      <t>テイゲン</t>
    </rPh>
    <rPh sb="8" eb="9">
      <t>シ</t>
    </rPh>
    <rPh sb="11" eb="14">
      <t>ケンチクブツ</t>
    </rPh>
    <rPh sb="15" eb="17">
      <t>ヒョウカ</t>
    </rPh>
    <rPh sb="18" eb="20">
      <t>セッケイ</t>
    </rPh>
    <rPh sb="20" eb="22">
      <t>ギジュツ</t>
    </rPh>
    <rPh sb="23" eb="25">
      <t>カイハツ</t>
    </rPh>
    <phoneticPr fontId="2"/>
  </si>
  <si>
    <t>災害拠点建築物の機能継続技術の開発</t>
    <rPh sb="0" eb="2">
      <t>サイガイ</t>
    </rPh>
    <rPh sb="2" eb="4">
      <t>キョテン</t>
    </rPh>
    <rPh sb="4" eb="7">
      <t>ケンチクブツ</t>
    </rPh>
    <rPh sb="8" eb="10">
      <t>キノウ</t>
    </rPh>
    <rPh sb="10" eb="12">
      <t>ケイゾク</t>
    </rPh>
    <rPh sb="12" eb="14">
      <t>ギジュツ</t>
    </rPh>
    <rPh sb="15" eb="17">
      <t>カイハツ</t>
    </rPh>
    <phoneticPr fontId="2"/>
  </si>
  <si>
    <t>建設技術の研究開発等共通経費</t>
    <rPh sb="0" eb="2">
      <t>ケンセツ</t>
    </rPh>
    <rPh sb="2" eb="4">
      <t>ギジュツ</t>
    </rPh>
    <rPh sb="5" eb="7">
      <t>ケンキュウ</t>
    </rPh>
    <rPh sb="7" eb="10">
      <t>カイハツナド</t>
    </rPh>
    <rPh sb="10" eb="12">
      <t>キョウツウ</t>
    </rPh>
    <rPh sb="12" eb="14">
      <t>ケイヒ</t>
    </rPh>
    <phoneticPr fontId="2"/>
  </si>
  <si>
    <t>中古住宅流通促進・ストック再生に向けた既存住宅等の性能評価技術の開発</t>
  </si>
  <si>
    <t>高度な国土管理のための複数の衛星測位システム（マルチGNSS）による高精度測位技術の開発</t>
  </si>
  <si>
    <t>(項）気象研究所
（事項）気象業務に関する技術の研究開発に必要な経費</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2"/>
  </si>
  <si>
    <t>（項）技術研究開発推進費
　（大事項）地理地殻活動の研究に必要な経費</t>
    <rPh sb="1" eb="2">
      <t>コウ</t>
    </rPh>
    <rPh sb="3" eb="5">
      <t>ギジュツ</t>
    </rPh>
    <rPh sb="5" eb="7">
      <t>ケンキュウ</t>
    </rPh>
    <rPh sb="7" eb="9">
      <t>カイハツ</t>
    </rPh>
    <rPh sb="9" eb="12">
      <t>スイシンヒ</t>
    </rPh>
    <rPh sb="15" eb="16">
      <t>ダイ</t>
    </rPh>
    <rPh sb="16" eb="18">
      <t>ジコウ</t>
    </rPh>
    <rPh sb="19" eb="21">
      <t>チリ</t>
    </rPh>
    <rPh sb="21" eb="23">
      <t>チカク</t>
    </rPh>
    <rPh sb="23" eb="25">
      <t>カツドウ</t>
    </rPh>
    <rPh sb="26" eb="28">
      <t>ケンキュウ</t>
    </rPh>
    <rPh sb="29" eb="31">
      <t>ヒツヨウ</t>
    </rPh>
    <rPh sb="32" eb="34">
      <t>ケイヒ</t>
    </rPh>
    <phoneticPr fontId="2"/>
  </si>
  <si>
    <t>新26-066</t>
    <rPh sb="0" eb="1">
      <t>シン</t>
    </rPh>
    <phoneticPr fontId="2"/>
  </si>
  <si>
    <t>（項）技術研究開発推進費
　（大事項）社会資本整備関連技術の試験研究等に必要な経費</t>
    <rPh sb="1" eb="2">
      <t>コウ</t>
    </rPh>
    <rPh sb="3" eb="5">
      <t>ギジュツ</t>
    </rPh>
    <rPh sb="5" eb="7">
      <t>ケンキュウ</t>
    </rPh>
    <rPh sb="7" eb="9">
      <t>カイハツ</t>
    </rPh>
    <rPh sb="9" eb="11">
      <t>スイシン</t>
    </rPh>
    <rPh sb="11" eb="12">
      <t>ヒ</t>
    </rPh>
    <rPh sb="15" eb="16">
      <t>ダイ</t>
    </rPh>
    <rPh sb="16" eb="18">
      <t>ジコウ</t>
    </rPh>
    <rPh sb="19" eb="21">
      <t>シャカイ</t>
    </rPh>
    <rPh sb="21" eb="23">
      <t>シホン</t>
    </rPh>
    <rPh sb="23" eb="25">
      <t>セイビ</t>
    </rPh>
    <rPh sb="25" eb="27">
      <t>カンレン</t>
    </rPh>
    <rPh sb="27" eb="29">
      <t>ギジュツ</t>
    </rPh>
    <rPh sb="30" eb="32">
      <t>シケン</t>
    </rPh>
    <rPh sb="32" eb="35">
      <t>ケンキュウトウ</t>
    </rPh>
    <rPh sb="36" eb="38">
      <t>ヒツヨウ</t>
    </rPh>
    <rPh sb="39" eb="41">
      <t>ケイヒ</t>
    </rPh>
    <phoneticPr fontId="2"/>
  </si>
  <si>
    <t>新26-065</t>
    <rPh sb="0" eb="1">
      <t>シン</t>
    </rPh>
    <phoneticPr fontId="2"/>
  </si>
  <si>
    <t>国土技術政策総合研究所</t>
    <rPh sb="0" eb="11">
      <t>コ</t>
    </rPh>
    <phoneticPr fontId="2"/>
  </si>
  <si>
    <t>新26-064</t>
    <rPh sb="0" eb="1">
      <t>シン</t>
    </rPh>
    <phoneticPr fontId="2"/>
  </si>
  <si>
    <t>新26-063</t>
    <rPh sb="0" eb="1">
      <t>シン</t>
    </rPh>
    <phoneticPr fontId="2"/>
  </si>
  <si>
    <t>新26-062</t>
    <rPh sb="0" eb="1">
      <t>シン</t>
    </rPh>
    <phoneticPr fontId="2"/>
  </si>
  <si>
    <t>新26-061</t>
    <rPh sb="0" eb="1">
      <t>シン</t>
    </rPh>
    <phoneticPr fontId="2"/>
  </si>
  <si>
    <t>新26-060</t>
    <rPh sb="0" eb="1">
      <t>シン</t>
    </rPh>
    <phoneticPr fontId="2"/>
  </si>
  <si>
    <t>国土技術政策総合研究所</t>
    <rPh sb="0" eb="2">
      <t>コクド</t>
    </rPh>
    <rPh sb="2" eb="4">
      <t>ギジュツ</t>
    </rPh>
    <rPh sb="4" eb="6">
      <t>セイサク</t>
    </rPh>
    <rPh sb="6" eb="8">
      <t>ソウゴウ</t>
    </rPh>
    <rPh sb="8" eb="11">
      <t>ケンキュウショ</t>
    </rPh>
    <phoneticPr fontId="2"/>
  </si>
  <si>
    <t>（項）独立行政法人港湾空港技術研究所施設整備費
　（大事項）独立行政法人港湾空港技術研究所施設整備に必要な経費</t>
    <rPh sb="1" eb="2">
      <t>コウ</t>
    </rPh>
    <rPh sb="3" eb="5">
      <t>ドクリツ</t>
    </rPh>
    <rPh sb="5" eb="7">
      <t>ギョウセイ</t>
    </rPh>
    <rPh sb="7" eb="9">
      <t>ホウジン</t>
    </rPh>
    <rPh sb="9" eb="11">
      <t>コウワン</t>
    </rPh>
    <rPh sb="11" eb="13">
      <t>クウコウ</t>
    </rPh>
    <rPh sb="13" eb="15">
      <t>ギジュツ</t>
    </rPh>
    <rPh sb="15" eb="18">
      <t>ケンキュウショ</t>
    </rPh>
    <rPh sb="18" eb="20">
      <t>シセツ</t>
    </rPh>
    <rPh sb="20" eb="23">
      <t>セイビヒ</t>
    </rPh>
    <rPh sb="30" eb="32">
      <t>ドクリツ</t>
    </rPh>
    <rPh sb="32" eb="34">
      <t>ギョウセイ</t>
    </rPh>
    <rPh sb="34" eb="36">
      <t>ホウジン</t>
    </rPh>
    <rPh sb="36" eb="38">
      <t>コウワン</t>
    </rPh>
    <rPh sb="38" eb="40">
      <t>クウコウ</t>
    </rPh>
    <rPh sb="40" eb="42">
      <t>ギジュツ</t>
    </rPh>
    <rPh sb="42" eb="45">
      <t>ケンキュウショ</t>
    </rPh>
    <rPh sb="45" eb="47">
      <t>シセツ</t>
    </rPh>
    <rPh sb="47" eb="49">
      <t>セイビ</t>
    </rPh>
    <rPh sb="50" eb="52">
      <t>ヒツヨウ</t>
    </rPh>
    <rPh sb="53" eb="55">
      <t>ケイヒ</t>
    </rPh>
    <phoneticPr fontId="2"/>
  </si>
  <si>
    <t>（項）独立行政法人海上技術安全研究所施設整備費
　（大事項）独立行政法人海上技術安全研究所施設整備に必要な経費</t>
    <rPh sb="1" eb="2">
      <t>コウ</t>
    </rPh>
    <rPh sb="26" eb="29">
      <t>ダイジコウ</t>
    </rPh>
    <phoneticPr fontId="2"/>
  </si>
  <si>
    <t>（項）独立行政法人海上技術安全研究所運営費
　（大事項）独立行政法人海上技術安全研究所運営費交付金に必要な経費</t>
    <rPh sb="1" eb="2">
      <t>コウ</t>
    </rPh>
    <rPh sb="24" eb="27">
      <t>ダイジコウ</t>
    </rPh>
    <phoneticPr fontId="2"/>
  </si>
  <si>
    <t>（項）独立行政法人交通安全環境研究所
     施設整備費
　（大事項）独立行政法人交通安全環境研究所
           施設整備に必要な経費</t>
    <rPh sb="24" eb="26">
      <t>シセツ</t>
    </rPh>
    <rPh sb="26" eb="29">
      <t>セイビヒ</t>
    </rPh>
    <rPh sb="32" eb="33">
      <t>ダイ</t>
    </rPh>
    <rPh sb="63" eb="65">
      <t>シセツ</t>
    </rPh>
    <rPh sb="65" eb="67">
      <t>セイビ</t>
    </rPh>
    <phoneticPr fontId="2"/>
  </si>
  <si>
    <t>（項）技術研究開発推進費
　（大事項）技術研究開発の推進に必要な経費</t>
  </si>
  <si>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10"/>
  </si>
  <si>
    <t>（項）技術研究開発推進費
　（大事項）技術研究開発の推進に必要な経費</t>
    <rPh sb="15" eb="16">
      <t>ダイ</t>
    </rPh>
    <phoneticPr fontId="2"/>
  </si>
  <si>
    <t>都市行政情報データベース運営経費</t>
    <rPh sb="0" eb="2">
      <t>トシ</t>
    </rPh>
    <rPh sb="2" eb="4">
      <t>ギョウセイ</t>
    </rPh>
    <rPh sb="4" eb="6">
      <t>ジョウホウ</t>
    </rPh>
    <rPh sb="12" eb="14">
      <t>ウンエイ</t>
    </rPh>
    <rPh sb="14" eb="16">
      <t>ケイヒ</t>
    </rPh>
    <phoneticPr fontId="16"/>
  </si>
  <si>
    <t>情報通信技術を活用した公共交通活性化の推進</t>
    <rPh sb="0" eb="4">
      <t>ジョウホウツウシン</t>
    </rPh>
    <rPh sb="4" eb="6">
      <t>ギジュツ</t>
    </rPh>
    <rPh sb="7" eb="9">
      <t>カツヨウ</t>
    </rPh>
    <rPh sb="11" eb="13">
      <t>コウキョウ</t>
    </rPh>
    <rPh sb="13" eb="15">
      <t>コウツウ</t>
    </rPh>
    <rPh sb="15" eb="18">
      <t>カッセイカ</t>
    </rPh>
    <rPh sb="19" eb="21">
      <t>スイシン</t>
    </rPh>
    <phoneticPr fontId="2"/>
  </si>
  <si>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2"/>
  </si>
  <si>
    <t>（項）情報化推進費
　（大事項）情報化の推進に必要な経費</t>
    <rPh sb="1" eb="2">
      <t>コウ</t>
    </rPh>
    <rPh sb="3" eb="6">
      <t>ジョウホウカ</t>
    </rPh>
    <rPh sb="6" eb="9">
      <t>スイシンヒ</t>
    </rPh>
    <rPh sb="12" eb="14">
      <t>ダイジ</t>
    </rPh>
    <rPh sb="14" eb="15">
      <t>コウ</t>
    </rPh>
    <rPh sb="16" eb="19">
      <t>ジョウホウカ</t>
    </rPh>
    <rPh sb="20" eb="22">
      <t>スイシン</t>
    </rPh>
    <rPh sb="23" eb="25">
      <t>ヒツヨウ</t>
    </rPh>
    <rPh sb="26" eb="28">
      <t>ケイヒ</t>
    </rPh>
    <phoneticPr fontId="10"/>
  </si>
  <si>
    <t>国際港湾機関分担金</t>
    <rPh sb="0" eb="2">
      <t>コクサイ</t>
    </rPh>
    <rPh sb="2" eb="4">
      <t>コウワン</t>
    </rPh>
    <rPh sb="4" eb="6">
      <t>キカン</t>
    </rPh>
    <rPh sb="6" eb="9">
      <t>ブンタンキン</t>
    </rPh>
    <phoneticPr fontId="1"/>
  </si>
  <si>
    <t>国際社会における交通連携の確保</t>
    <rPh sb="0" eb="2">
      <t>コクサイ</t>
    </rPh>
    <rPh sb="2" eb="4">
      <t>シャカイ</t>
    </rPh>
    <rPh sb="8" eb="10">
      <t>コウツウ</t>
    </rPh>
    <rPh sb="10" eb="12">
      <t>レンケイ</t>
    </rPh>
    <rPh sb="13" eb="15">
      <t>カクホ</t>
    </rPh>
    <phoneticPr fontId="2"/>
  </si>
  <si>
    <t>国際交通分野における途上国の経済活性化と我が国企業競争力強化のための支援</t>
  </si>
  <si>
    <t>交通関係国際会議等に必要な経費</t>
  </si>
  <si>
    <t>建設分野における国際協力、連携の推進</t>
    <rPh sb="0" eb="2">
      <t>ケンセツ</t>
    </rPh>
    <rPh sb="2" eb="4">
      <t>ブンヤ</t>
    </rPh>
    <rPh sb="8" eb="10">
      <t>コクサイ</t>
    </rPh>
    <rPh sb="10" eb="12">
      <t>キョウリョク</t>
    </rPh>
    <rPh sb="13" eb="15">
      <t>レンケイ</t>
    </rPh>
    <rPh sb="16" eb="18">
      <t>スイシン</t>
    </rPh>
    <phoneticPr fontId="2"/>
  </si>
  <si>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4">
      <t>スイシン</t>
    </rPh>
    <rPh sb="14" eb="15">
      <t>ヒ</t>
    </rPh>
    <rPh sb="22" eb="25">
      <t>ソウゴウテキ</t>
    </rPh>
    <rPh sb="25" eb="27">
      <t>ブツリュウ</t>
    </rPh>
    <rPh sb="27" eb="29">
      <t>タイケイ</t>
    </rPh>
    <rPh sb="29" eb="31">
      <t>セイビ</t>
    </rPh>
    <rPh sb="32" eb="34">
      <t>スイシン</t>
    </rPh>
    <rPh sb="35" eb="37">
      <t>ヒツヨウ</t>
    </rPh>
    <rPh sb="38" eb="40">
      <t>ケイヒ</t>
    </rPh>
    <phoneticPr fontId="2"/>
  </si>
  <si>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10"/>
  </si>
  <si>
    <t>（項）国際協力費
　（大事項）国際協力に必要な経費</t>
  </si>
  <si>
    <t>（項）国際協力費
（大事項）国際協力に必要な経費</t>
    <rPh sb="1" eb="2">
      <t>コウ</t>
    </rPh>
    <rPh sb="3" eb="5">
      <t>コクサイ</t>
    </rPh>
    <rPh sb="5" eb="7">
      <t>キョウリョク</t>
    </rPh>
    <rPh sb="7" eb="8">
      <t>ヒ</t>
    </rPh>
    <rPh sb="8" eb="9">
      <t>シャヒ</t>
    </rPh>
    <rPh sb="10" eb="13">
      <t>ダイジコウ</t>
    </rPh>
    <rPh sb="14" eb="16">
      <t>コクサイ</t>
    </rPh>
    <rPh sb="16" eb="18">
      <t>キョウリョク</t>
    </rPh>
    <rPh sb="19" eb="21">
      <t>ヒツヨウ</t>
    </rPh>
    <rPh sb="22" eb="24">
      <t>ケイヒ</t>
    </rPh>
    <phoneticPr fontId="2"/>
  </si>
  <si>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2"/>
  </si>
  <si>
    <t>官庁営繕費</t>
    <rPh sb="0" eb="2">
      <t>カンチョウ</t>
    </rPh>
    <rPh sb="2" eb="4">
      <t>エイゼン</t>
    </rPh>
    <rPh sb="4" eb="5">
      <t>ヒ</t>
    </rPh>
    <phoneticPr fontId="2"/>
  </si>
  <si>
    <t>（項）官庁施設保全等推進費
　（事項）官庁施設の適正な保全等の推進
　　　　　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40" eb="42">
      <t>ヒツヨウ</t>
    </rPh>
    <rPh sb="43" eb="45">
      <t>ケイヒ</t>
    </rPh>
    <phoneticPr fontId="2"/>
  </si>
  <si>
    <t>官庁営繕</t>
    <rPh sb="0" eb="2">
      <t>カンチョウ</t>
    </rPh>
    <rPh sb="2" eb="4">
      <t>エイゼン</t>
    </rPh>
    <phoneticPr fontId="2"/>
  </si>
  <si>
    <t>（項）官庁営繕費
　（事項）環境等に配慮した便利で安全な
　　　　　官庁施設の整備に必要な経費
　（事項）民間資金等を活用した官庁営繕に
　　　　　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34" eb="36">
      <t>カンチョウ</t>
    </rPh>
    <rPh sb="36" eb="38">
      <t>シセツ</t>
    </rPh>
    <rPh sb="39" eb="41">
      <t>セイビ</t>
    </rPh>
    <rPh sb="42" eb="44">
      <t>ヒツヨウ</t>
    </rPh>
    <rPh sb="45" eb="47">
      <t>ケイヒ</t>
    </rPh>
    <rPh sb="50" eb="52">
      <t>ジコウ</t>
    </rPh>
    <rPh sb="53" eb="55">
      <t>ミンカン</t>
    </rPh>
    <rPh sb="55" eb="57">
      <t>シキン</t>
    </rPh>
    <rPh sb="57" eb="58">
      <t>トウ</t>
    </rPh>
    <rPh sb="59" eb="61">
      <t>カツヨウ</t>
    </rPh>
    <rPh sb="63" eb="65">
      <t>カンチョウ</t>
    </rPh>
    <rPh sb="65" eb="67">
      <t>エイゼン</t>
    </rPh>
    <rPh sb="74" eb="76">
      <t>ヒツヨウ</t>
    </rPh>
    <rPh sb="77" eb="79">
      <t>ケイヒ</t>
    </rPh>
    <phoneticPr fontId="2"/>
  </si>
  <si>
    <t>気象官署施設整備</t>
    <rPh sb="0" eb="2">
      <t>キショウ</t>
    </rPh>
    <rPh sb="2" eb="4">
      <t>カンショ</t>
    </rPh>
    <rPh sb="4" eb="6">
      <t>シセツ</t>
    </rPh>
    <rPh sb="6" eb="8">
      <t>セイビ</t>
    </rPh>
    <phoneticPr fontId="1"/>
  </si>
  <si>
    <t>国土地理院施設整備に必要な経費</t>
  </si>
  <si>
    <t>港湾・空港関連施設整備費</t>
    <rPh sb="0" eb="2">
      <t>コウワン</t>
    </rPh>
    <rPh sb="3" eb="5">
      <t>クウコウ</t>
    </rPh>
    <rPh sb="5" eb="7">
      <t>カンレン</t>
    </rPh>
    <rPh sb="7" eb="9">
      <t>シセツ</t>
    </rPh>
    <rPh sb="9" eb="12">
      <t>セイビヒ</t>
    </rPh>
    <phoneticPr fontId="2"/>
  </si>
  <si>
    <t>北海道開発局施設整備費</t>
    <rPh sb="0" eb="3">
      <t>ホッカイドウ</t>
    </rPh>
    <rPh sb="3" eb="6">
      <t>カイハツキョク</t>
    </rPh>
    <rPh sb="6" eb="8">
      <t>シセツ</t>
    </rPh>
    <rPh sb="8" eb="11">
      <t>セイビヒ</t>
    </rPh>
    <phoneticPr fontId="2"/>
  </si>
  <si>
    <t>港湾関係災害復旧事業費</t>
    <rPh sb="0" eb="2">
      <t>コウワン</t>
    </rPh>
    <rPh sb="2" eb="4">
      <t>カンケイ</t>
    </rPh>
    <rPh sb="4" eb="6">
      <t>サイガイ</t>
    </rPh>
    <rPh sb="6" eb="8">
      <t>フッキュウ</t>
    </rPh>
    <rPh sb="8" eb="11">
      <t>ジギョウヒ</t>
    </rPh>
    <phoneticPr fontId="1"/>
  </si>
  <si>
    <t>自動車検査登録事務所等の施設の整備</t>
    <phoneticPr fontId="2"/>
  </si>
  <si>
    <t>再保険金及保険金の支払</t>
    <phoneticPr fontId="2"/>
  </si>
  <si>
    <t>鉄道施設災害復旧事業</t>
    <rPh sb="2" eb="4">
      <t>シセツ</t>
    </rPh>
    <rPh sb="8" eb="10">
      <t>ジギョウ</t>
    </rPh>
    <phoneticPr fontId="2"/>
  </si>
  <si>
    <t>世界道路協会等の運営に必要な政府会員分担金</t>
  </si>
  <si>
    <t>河川等災害復旧事業</t>
    <rPh sb="0" eb="2">
      <t>カセン</t>
    </rPh>
    <rPh sb="2" eb="3">
      <t>トウ</t>
    </rPh>
    <rPh sb="3" eb="5">
      <t>サイガイ</t>
    </rPh>
    <rPh sb="5" eb="7">
      <t>フッキュウ</t>
    </rPh>
    <rPh sb="7" eb="9">
      <t>ジギョウ</t>
    </rPh>
    <phoneticPr fontId="2"/>
  </si>
  <si>
    <t>国営公園災害復旧事業</t>
    <rPh sb="0" eb="2">
      <t>コクエイ</t>
    </rPh>
    <rPh sb="2" eb="4">
      <t>コウエン</t>
    </rPh>
    <rPh sb="4" eb="6">
      <t>サイガイ</t>
    </rPh>
    <rPh sb="6" eb="8">
      <t>フッキュウ</t>
    </rPh>
    <rPh sb="8" eb="10">
      <t>ジギョウ</t>
    </rPh>
    <phoneticPr fontId="2"/>
  </si>
  <si>
    <t>都市防災関連事業</t>
    <rPh sb="0" eb="2">
      <t>トシ</t>
    </rPh>
    <rPh sb="2" eb="4">
      <t>ボウサイ</t>
    </rPh>
    <rPh sb="4" eb="6">
      <t>カンレン</t>
    </rPh>
    <rPh sb="6" eb="8">
      <t>ジギョウ</t>
    </rPh>
    <phoneticPr fontId="13"/>
  </si>
  <si>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2"/>
  </si>
  <si>
    <t>国土交通本省施設整備</t>
    <rPh sb="0" eb="2">
      <t>コクド</t>
    </rPh>
    <rPh sb="2" eb="4">
      <t>コウツウ</t>
    </rPh>
    <rPh sb="4" eb="6">
      <t>ホンショウ</t>
    </rPh>
    <rPh sb="6" eb="8">
      <t>シセツ</t>
    </rPh>
    <rPh sb="8" eb="10">
      <t>セイビ</t>
    </rPh>
    <phoneticPr fontId="2"/>
  </si>
  <si>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2"/>
  </si>
  <si>
    <t>（項）国土地理院施設費
　（大事項）国土地理院施設整備に必要な経費</t>
    <rPh sb="3" eb="8">
      <t>コ</t>
    </rPh>
    <rPh sb="8" eb="11">
      <t>シセツヒ</t>
    </rPh>
    <rPh sb="14" eb="15">
      <t>ダイ</t>
    </rPh>
    <rPh sb="18" eb="23">
      <t>コ</t>
    </rPh>
    <rPh sb="23" eb="25">
      <t>シセツ</t>
    </rPh>
    <rPh sb="25" eb="27">
      <t>セイビ</t>
    </rPh>
    <rPh sb="28" eb="30">
      <t>ヒツヨウ</t>
    </rPh>
    <rPh sb="31" eb="33">
      <t>ケイヒ</t>
    </rPh>
    <phoneticPr fontId="2"/>
  </si>
  <si>
    <t>（項）国土技術政策総合研究所施設費
　（大事項）国土技術政策総合研究所施設整備に必要な経費</t>
    <rPh sb="1" eb="2">
      <t>コウ</t>
    </rPh>
    <rPh sb="3" eb="5">
      <t>コクド</t>
    </rPh>
    <rPh sb="5" eb="7">
      <t>ギジュツ</t>
    </rPh>
    <rPh sb="7" eb="9">
      <t>セイサク</t>
    </rPh>
    <rPh sb="9" eb="11">
      <t>ソウゴウ</t>
    </rPh>
    <rPh sb="11" eb="14">
      <t>ケンキュウショ</t>
    </rPh>
    <rPh sb="14" eb="17">
      <t>シセツヒ</t>
    </rPh>
    <rPh sb="20" eb="21">
      <t>ダイ</t>
    </rPh>
    <rPh sb="21" eb="23">
      <t>ジコウ</t>
    </rPh>
    <rPh sb="24" eb="26">
      <t>コクド</t>
    </rPh>
    <rPh sb="26" eb="28">
      <t>ギジュツ</t>
    </rPh>
    <rPh sb="28" eb="30">
      <t>セイサク</t>
    </rPh>
    <rPh sb="30" eb="32">
      <t>ソウゴウ</t>
    </rPh>
    <rPh sb="32" eb="35">
      <t>ケンキュウショ</t>
    </rPh>
    <rPh sb="35" eb="37">
      <t>シセツ</t>
    </rPh>
    <rPh sb="37" eb="39">
      <t>セイビ</t>
    </rPh>
    <rPh sb="40" eb="42">
      <t>ヒツヨウ</t>
    </rPh>
    <rPh sb="43" eb="45">
      <t>ケイヒ</t>
    </rPh>
    <phoneticPr fontId="2"/>
  </si>
  <si>
    <t>（項）施設整備費
　（大事項）施設整備に必要な経費</t>
    <rPh sb="11" eb="12">
      <t>ダイ</t>
    </rPh>
    <phoneticPr fontId="2"/>
  </si>
  <si>
    <t>（項）再保険及保険費
　（大事項）再保険金及保険金支払等に必要な経費</t>
    <rPh sb="13" eb="14">
      <t>ダイ</t>
    </rPh>
    <phoneticPr fontId="2"/>
  </si>
  <si>
    <t>（項）国土交通本省共通費
　（大事項）戦傷病者等無賃乗車船等の国庫負担に必要な経費</t>
  </si>
  <si>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2"/>
  </si>
  <si>
    <t>（項）河川等災害復旧事業費
　（大事項）河川等災害復旧事業に必要な経費</t>
    <rPh sb="34" eb="35">
      <t>ヒ</t>
    </rPh>
    <phoneticPr fontId="2"/>
  </si>
  <si>
    <t>（項）河川等災害復旧事業費
　（大事項）河川等災害復旧事業に必要な経費
（項）河川等災害関連事業費
　（大事項）河川等災害関連事業に必要な経費</t>
  </si>
  <si>
    <t>（項）国土交通本省共通費
　（事項）民間資金等を活用した官庁施設
　　　　　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9" eb="41">
      <t>ウンエイ</t>
    </rPh>
    <rPh sb="42" eb="44">
      <t>ヒツヨウ</t>
    </rPh>
    <rPh sb="45" eb="47">
      <t>ケイヒ</t>
    </rPh>
    <phoneticPr fontId="2"/>
  </si>
  <si>
    <t>（項）国土交通本省施設費
　（大事項）国土交通本省施設整備に必要な経費</t>
    <rPh sb="1" eb="2">
      <t>コウ</t>
    </rPh>
    <rPh sb="3" eb="5">
      <t>コクド</t>
    </rPh>
    <rPh sb="5" eb="7">
      <t>コウツウ</t>
    </rPh>
    <rPh sb="7" eb="9">
      <t>ホンショウ</t>
    </rPh>
    <rPh sb="9" eb="11">
      <t>シセツ</t>
    </rPh>
    <rPh sb="15" eb="17">
      <t>ダイジ</t>
    </rPh>
    <rPh sb="17" eb="18">
      <t>コウ</t>
    </rPh>
    <rPh sb="19" eb="21">
      <t>コクド</t>
    </rPh>
    <rPh sb="21" eb="23">
      <t>コウツウ</t>
    </rPh>
    <rPh sb="23" eb="25">
      <t>ホンショウ</t>
    </rPh>
    <rPh sb="25" eb="27">
      <t>シセツ</t>
    </rPh>
    <rPh sb="27" eb="29">
      <t>セイビ</t>
    </rPh>
    <rPh sb="30" eb="32">
      <t>ヒツヨウ</t>
    </rPh>
    <rPh sb="33" eb="35">
      <t>ケイヒ</t>
    </rPh>
    <phoneticPr fontId="2"/>
  </si>
  <si>
    <t>道路災害復旧事業</t>
    <rPh sb="0" eb="2">
      <t>ドウロ</t>
    </rPh>
    <rPh sb="2" eb="4">
      <t>サイガイ</t>
    </rPh>
    <rPh sb="4" eb="6">
      <t>フッキュウ</t>
    </rPh>
    <rPh sb="6" eb="8">
      <t>ジギョウ</t>
    </rPh>
    <phoneticPr fontId="2"/>
  </si>
  <si>
    <t>広域観光周遊ルート形成促進事業</t>
    <rPh sb="0" eb="2">
      <t>コウイキ</t>
    </rPh>
    <rPh sb="2" eb="4">
      <t>カンコウ</t>
    </rPh>
    <rPh sb="4" eb="6">
      <t>シュウユウ</t>
    </rPh>
    <rPh sb="9" eb="11">
      <t>ケイセイ</t>
    </rPh>
    <rPh sb="11" eb="13">
      <t>ソクシン</t>
    </rPh>
    <rPh sb="13" eb="15">
      <t>ジギョウ</t>
    </rPh>
    <phoneticPr fontId="2"/>
  </si>
  <si>
    <t>港湾施設長寿命化計画費</t>
    <rPh sb="0" eb="2">
      <t>コウワン</t>
    </rPh>
    <rPh sb="2" eb="4">
      <t>シセツ</t>
    </rPh>
    <rPh sb="4" eb="7">
      <t>チョウジュミョウ</t>
    </rPh>
    <rPh sb="7" eb="8">
      <t>カ</t>
    </rPh>
    <rPh sb="8" eb="10">
      <t>ケイカク</t>
    </rPh>
    <rPh sb="10" eb="11">
      <t>ヒ</t>
    </rPh>
    <phoneticPr fontId="2"/>
  </si>
  <si>
    <t>鉄道施設総合安全対策事業（鉄道施設老朽化対策事業）</t>
    <rPh sb="13" eb="15">
      <t>テツドウ</t>
    </rPh>
    <rPh sb="15" eb="17">
      <t>シセツ</t>
    </rPh>
    <rPh sb="17" eb="20">
      <t>ロウキュウカ</t>
    </rPh>
    <rPh sb="20" eb="22">
      <t>タイサク</t>
    </rPh>
    <rPh sb="22" eb="24">
      <t>ジギョウ</t>
    </rPh>
    <phoneticPr fontId="2"/>
  </si>
  <si>
    <t>関西国際空港整備事業</t>
    <rPh sb="0" eb="2">
      <t>カンサイ</t>
    </rPh>
    <rPh sb="2" eb="4">
      <t>コクサイ</t>
    </rPh>
    <rPh sb="4" eb="6">
      <t>クウコウ</t>
    </rPh>
    <rPh sb="6" eb="8">
      <t>セイビ</t>
    </rPh>
    <rPh sb="8" eb="10">
      <t>ジギョウ</t>
    </rPh>
    <phoneticPr fontId="1"/>
  </si>
  <si>
    <t>中部国際空港整備事業</t>
    <rPh sb="0" eb="2">
      <t>チュウブ</t>
    </rPh>
    <rPh sb="2" eb="4">
      <t>コクサイ</t>
    </rPh>
    <rPh sb="4" eb="6">
      <t>クウコウ</t>
    </rPh>
    <rPh sb="6" eb="8">
      <t>セイビ</t>
    </rPh>
    <rPh sb="8" eb="10">
      <t>ジギョウ</t>
    </rPh>
    <phoneticPr fontId="1"/>
  </si>
  <si>
    <t>まちづくり関連事業【268再掲】</t>
    <phoneticPr fontId="2"/>
  </si>
  <si>
    <t>（独）鉄道建設・運輸施設整備支援機構運営費交付金　【284再掲】</t>
    <rPh sb="29" eb="31">
      <t>サイケイ</t>
    </rPh>
    <phoneticPr fontId="2"/>
  </si>
  <si>
    <t>行革推進会議
平成２６年対象
平成２７年対象</t>
    <rPh sb="0" eb="2">
      <t>ギョウカク</t>
    </rPh>
    <rPh sb="2" eb="4">
      <t>スイシン</t>
    </rPh>
    <rPh sb="4" eb="6">
      <t>カイギ</t>
    </rPh>
    <rPh sb="7" eb="9">
      <t>ヘイセイ</t>
    </rPh>
    <rPh sb="11" eb="12">
      <t>ネン</t>
    </rPh>
    <rPh sb="12" eb="14">
      <t>タイショウ</t>
    </rPh>
    <rPh sb="15" eb="17">
      <t>ヘイセイ</t>
    </rPh>
    <rPh sb="19" eb="20">
      <t>ネン</t>
    </rPh>
    <rPh sb="20" eb="22">
      <t>タイショウ</t>
    </rPh>
    <phoneticPr fontId="2"/>
  </si>
  <si>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phoneticPr fontId="2"/>
  </si>
  <si>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
　（大事項）港湾環境整備事業に必要な経費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（大事項）農業生産基盤保全管理・整備事業に必要な経費
　（大事項）農業競争力強化基盤整備事業に必要な経費
　（大事項）農地等保全事業に必要な経費
　（大事項）農山漁村地域整備事業に必要な経費
　（大事項）森林整備事業に必要な経費
　（大事項）水産基盤整備に必要な経費
　（大事項）社会資本総合整備事業に必要な経費
（項）北海道農業生産基盤保全管理・整備事業費食料安定供給特別会計へ繰入
　（大事項）農業生産基盤保全管理・整備事業の財源の食料安定供給特別会計国営土地改良事業勘定へ繰入れに必要な経費</t>
    <rPh sb="1" eb="2">
      <t>コウ</t>
    </rPh>
    <rPh sb="3" eb="6">
      <t>ホッカイドウ</t>
    </rPh>
    <rPh sb="6" eb="8">
      <t>クウコウ</t>
    </rPh>
    <rPh sb="8" eb="10">
      <t>セイビ</t>
    </rPh>
    <rPh sb="10" eb="13">
      <t>ジギョウヒ</t>
    </rPh>
    <rPh sb="13" eb="16">
      <t>ジドウシャ</t>
    </rPh>
    <rPh sb="16" eb="18">
      <t>アンゼン</t>
    </rPh>
    <rPh sb="18" eb="20">
      <t>トクベツ</t>
    </rPh>
    <rPh sb="20" eb="22">
      <t>カイケイ</t>
    </rPh>
    <rPh sb="23" eb="25">
      <t>クリイレ</t>
    </rPh>
    <rPh sb="28" eb="29">
      <t>ダイ</t>
    </rPh>
    <rPh sb="29" eb="31">
      <t>ジコウ</t>
    </rPh>
    <rPh sb="32" eb="34">
      <t>クウコウ</t>
    </rPh>
    <rPh sb="34" eb="36">
      <t>セイビ</t>
    </rPh>
    <rPh sb="36" eb="38">
      <t>ジギョウ</t>
    </rPh>
    <rPh sb="39" eb="41">
      <t>ザイゲン</t>
    </rPh>
    <rPh sb="42" eb="45">
      <t>ジドウシャ</t>
    </rPh>
    <rPh sb="45" eb="47">
      <t>アンゼン</t>
    </rPh>
    <rPh sb="47" eb="49">
      <t>トクベツ</t>
    </rPh>
    <rPh sb="49" eb="51">
      <t>カイケイ</t>
    </rPh>
    <rPh sb="51" eb="53">
      <t>クウコウ</t>
    </rPh>
    <rPh sb="53" eb="55">
      <t>セイビ</t>
    </rPh>
    <rPh sb="58" eb="60">
      <t>クリイレ</t>
    </rPh>
    <rPh sb="62" eb="64">
      <t>ヒツヨウ</t>
    </rPh>
    <rPh sb="65" eb="67">
      <t>ケイヒ</t>
    </rPh>
    <rPh sb="69" eb="70">
      <t>コウ</t>
    </rPh>
    <rPh sb="71" eb="74">
      <t>コウクウキ</t>
    </rPh>
    <rPh sb="74" eb="76">
      <t>ネンリョウ</t>
    </rPh>
    <rPh sb="76" eb="77">
      <t>ゼイ</t>
    </rPh>
    <rPh sb="77" eb="79">
      <t>ザイゲン</t>
    </rPh>
    <rPh sb="79" eb="82">
      <t>ホッカイドウ</t>
    </rPh>
    <rPh sb="82" eb="84">
      <t>クウコウ</t>
    </rPh>
    <rPh sb="84" eb="86">
      <t>セイビ</t>
    </rPh>
    <rPh sb="86" eb="89">
      <t>ジギョウヒ</t>
    </rPh>
    <rPh sb="89" eb="92">
      <t>ジドウシャ</t>
    </rPh>
    <rPh sb="92" eb="94">
      <t>アンゼン</t>
    </rPh>
    <rPh sb="94" eb="96">
      <t>トクベツ</t>
    </rPh>
    <rPh sb="96" eb="98">
      <t>カイケイ</t>
    </rPh>
    <rPh sb="99" eb="101">
      <t>クリイレ</t>
    </rPh>
    <rPh sb="104" eb="105">
      <t>ダイ</t>
    </rPh>
    <rPh sb="105" eb="107">
      <t>ジコウ</t>
    </rPh>
    <rPh sb="108" eb="111">
      <t>コウクウキ</t>
    </rPh>
    <rPh sb="111" eb="113">
      <t>ネンリョウ</t>
    </rPh>
    <rPh sb="113" eb="114">
      <t>ゼイ</t>
    </rPh>
    <rPh sb="114" eb="116">
      <t>ザイゲン</t>
    </rPh>
    <rPh sb="117" eb="119">
      <t>クウコウ</t>
    </rPh>
    <rPh sb="119" eb="121">
      <t>セイビ</t>
    </rPh>
    <rPh sb="121" eb="123">
      <t>ジギョウ</t>
    </rPh>
    <rPh sb="124" eb="125">
      <t>カカ</t>
    </rPh>
    <rPh sb="126" eb="129">
      <t>ジドウシャ</t>
    </rPh>
    <rPh sb="129" eb="131">
      <t>アンゼン</t>
    </rPh>
    <rPh sb="133" eb="135">
      <t>カイケイ</t>
    </rPh>
    <rPh sb="137" eb="139">
      <t>セイビ</t>
    </rPh>
    <rPh sb="139" eb="141">
      <t>カンジョウ</t>
    </rPh>
    <rPh sb="142" eb="144">
      <t>クリイレ</t>
    </rPh>
    <rPh sb="146" eb="148">
      <t>ヒツヨウ</t>
    </rPh>
    <rPh sb="149" eb="151">
      <t>ケイヒ</t>
    </rPh>
    <rPh sb="153" eb="154">
      <t>コウ</t>
    </rPh>
    <rPh sb="155" eb="158">
      <t>ホッカイドウ</t>
    </rPh>
    <rPh sb="158" eb="160">
      <t>カイハツ</t>
    </rPh>
    <rPh sb="160" eb="163">
      <t>ジギョウヒ</t>
    </rPh>
    <rPh sb="166" eb="167">
      <t>ダイ</t>
    </rPh>
    <rPh sb="167" eb="169">
      <t>ジコウ</t>
    </rPh>
    <rPh sb="170" eb="172">
      <t>カイガン</t>
    </rPh>
    <rPh sb="172" eb="174">
      <t>ジギョウ</t>
    </rPh>
    <rPh sb="175" eb="177">
      <t>ヒツヨウ</t>
    </rPh>
    <rPh sb="178" eb="180">
      <t>ケイヒ</t>
    </rPh>
    <rPh sb="183" eb="184">
      <t>ダイ</t>
    </rPh>
    <rPh sb="184" eb="186">
      <t>ジコウ</t>
    </rPh>
    <rPh sb="187" eb="189">
      <t>チサン</t>
    </rPh>
    <rPh sb="189" eb="191">
      <t>ジギョウ</t>
    </rPh>
    <rPh sb="192" eb="194">
      <t>ヒツヨウ</t>
    </rPh>
    <rPh sb="195" eb="197">
      <t>ケイヒ</t>
    </rPh>
    <rPh sb="204" eb="206">
      <t>カセン</t>
    </rPh>
    <rPh sb="206" eb="208">
      <t>セイビ</t>
    </rPh>
    <rPh sb="223" eb="226">
      <t>タモクテキ</t>
    </rPh>
    <rPh sb="228" eb="230">
      <t>ケンセツ</t>
    </rPh>
    <rPh sb="245" eb="247">
      <t>ソウゴウ</t>
    </rPh>
    <rPh sb="247" eb="249">
      <t>リュウイキ</t>
    </rPh>
    <rPh sb="249" eb="251">
      <t>ボウサイ</t>
    </rPh>
    <rPh sb="266" eb="268">
      <t>サボウ</t>
    </rPh>
    <rPh sb="283" eb="285">
      <t>チイキ</t>
    </rPh>
    <rPh sb="285" eb="287">
      <t>レンケイ</t>
    </rPh>
    <rPh sb="287" eb="289">
      <t>ドウロ</t>
    </rPh>
    <rPh sb="304" eb="306">
      <t>ドウロ</t>
    </rPh>
    <rPh sb="306" eb="308">
      <t>コウシン</t>
    </rPh>
    <rPh sb="308" eb="310">
      <t>ボウサイ</t>
    </rPh>
    <rPh sb="310" eb="312">
      <t>タイサク</t>
    </rPh>
    <rPh sb="312" eb="314">
      <t>ジギョウ</t>
    </rPh>
    <rPh sb="314" eb="315">
      <t>オヨ</t>
    </rPh>
    <rPh sb="316" eb="318">
      <t>イジ</t>
    </rPh>
    <rPh sb="318" eb="320">
      <t>カンリ</t>
    </rPh>
    <rPh sb="333" eb="335">
      <t>ドウロ</t>
    </rPh>
    <rPh sb="335" eb="337">
      <t>コウツウ</t>
    </rPh>
    <rPh sb="337" eb="340">
      <t>エンカツカ</t>
    </rPh>
    <rPh sb="355" eb="357">
      <t>コウワン</t>
    </rPh>
    <rPh sb="372" eb="374">
      <t>コウワン</t>
    </rPh>
    <rPh sb="374" eb="376">
      <t>カンキョウ</t>
    </rPh>
    <rPh sb="376" eb="378">
      <t>セイビ</t>
    </rPh>
    <rPh sb="393" eb="395">
      <t>トシ</t>
    </rPh>
    <rPh sb="395" eb="396">
      <t>ミズ</t>
    </rPh>
    <rPh sb="396" eb="398">
      <t>カンキョウ</t>
    </rPh>
    <rPh sb="398" eb="400">
      <t>セイビ</t>
    </rPh>
    <rPh sb="415" eb="417">
      <t>ドウロ</t>
    </rPh>
    <rPh sb="417" eb="419">
      <t>カンキョウ</t>
    </rPh>
    <rPh sb="419" eb="421">
      <t>カイゼン</t>
    </rPh>
    <rPh sb="436" eb="438">
      <t>ドウロ</t>
    </rPh>
    <rPh sb="438" eb="440">
      <t>コウツウ</t>
    </rPh>
    <rPh sb="440" eb="442">
      <t>アンゼン</t>
    </rPh>
    <rPh sb="442" eb="444">
      <t>タイサク</t>
    </rPh>
    <rPh sb="455" eb="456">
      <t>ダイ</t>
    </rPh>
    <rPh sb="456" eb="458">
      <t>ジコウ</t>
    </rPh>
    <rPh sb="459" eb="461">
      <t>スイドウ</t>
    </rPh>
    <rPh sb="461" eb="463">
      <t>シセツ</t>
    </rPh>
    <rPh sb="463" eb="465">
      <t>セイビ</t>
    </rPh>
    <rPh sb="466" eb="468">
      <t>ヒツヨウ</t>
    </rPh>
    <rPh sb="469" eb="471">
      <t>ケイヒ</t>
    </rPh>
    <rPh sb="474" eb="475">
      <t>ダイ</t>
    </rPh>
    <rPh sb="475" eb="477">
      <t>ジコウ</t>
    </rPh>
    <rPh sb="478" eb="480">
      <t>リョウコウ</t>
    </rPh>
    <rPh sb="481" eb="482">
      <t>ミドリ</t>
    </rPh>
    <rPh sb="482" eb="483">
      <t>ユタ</t>
    </rPh>
    <rPh sb="485" eb="489">
      <t>トシクウカン</t>
    </rPh>
    <rPh sb="490" eb="492">
      <t>ケイセイ</t>
    </rPh>
    <rPh sb="492" eb="493">
      <t>トウ</t>
    </rPh>
    <rPh sb="497" eb="499">
      <t>コクエイ</t>
    </rPh>
    <rPh sb="499" eb="501">
      <t>コウエン</t>
    </rPh>
    <rPh sb="501" eb="502">
      <t>トウ</t>
    </rPh>
    <rPh sb="502" eb="504">
      <t>ジギョウ</t>
    </rPh>
    <rPh sb="505" eb="507">
      <t>ヒツヨウ</t>
    </rPh>
    <rPh sb="513" eb="514">
      <t>ダイ</t>
    </rPh>
    <rPh sb="514" eb="516">
      <t>ジコウ</t>
    </rPh>
    <rPh sb="517" eb="520">
      <t>ハイキブツ</t>
    </rPh>
    <rPh sb="520" eb="522">
      <t>ショリ</t>
    </rPh>
    <rPh sb="522" eb="524">
      <t>シセツ</t>
    </rPh>
    <rPh sb="524" eb="526">
      <t>セイビ</t>
    </rPh>
    <rPh sb="527" eb="529">
      <t>ヒツヨウ</t>
    </rPh>
    <rPh sb="530" eb="532">
      <t>ケイヒ</t>
    </rPh>
    <rPh sb="535" eb="536">
      <t>ダイ</t>
    </rPh>
    <rPh sb="536" eb="538">
      <t>ジコウ</t>
    </rPh>
    <rPh sb="539" eb="541">
      <t>ノウギョウ</t>
    </rPh>
    <rPh sb="541" eb="543">
      <t>セイサン</t>
    </rPh>
    <rPh sb="543" eb="545">
      <t>キバン</t>
    </rPh>
    <rPh sb="545" eb="547">
      <t>ホゼン</t>
    </rPh>
    <rPh sb="547" eb="549">
      <t>カンリ</t>
    </rPh>
    <rPh sb="550" eb="552">
      <t>セイビ</t>
    </rPh>
    <rPh sb="552" eb="554">
      <t>ジギョウ</t>
    </rPh>
    <rPh sb="555" eb="557">
      <t>ヒツヨウ</t>
    </rPh>
    <rPh sb="558" eb="560">
      <t>ケイヒ</t>
    </rPh>
    <rPh sb="563" eb="564">
      <t>ダイ</t>
    </rPh>
    <rPh sb="564" eb="566">
      <t>ジコウ</t>
    </rPh>
    <rPh sb="567" eb="569">
      <t>ノウギョウ</t>
    </rPh>
    <rPh sb="569" eb="572">
      <t>キョウソウリョク</t>
    </rPh>
    <rPh sb="572" eb="574">
      <t>キョウカ</t>
    </rPh>
    <rPh sb="574" eb="576">
      <t>キバン</t>
    </rPh>
    <rPh sb="576" eb="578">
      <t>セイビ</t>
    </rPh>
    <rPh sb="578" eb="580">
      <t>ジギョウ</t>
    </rPh>
    <rPh sb="581" eb="583">
      <t>ヒツヨウ</t>
    </rPh>
    <rPh sb="584" eb="586">
      <t>ケイヒ</t>
    </rPh>
    <rPh sb="589" eb="590">
      <t>ダイ</t>
    </rPh>
    <rPh sb="590" eb="592">
      <t>ジコウ</t>
    </rPh>
    <rPh sb="593" eb="595">
      <t>ノウチ</t>
    </rPh>
    <rPh sb="595" eb="596">
      <t>トウ</t>
    </rPh>
    <rPh sb="596" eb="598">
      <t>ホゼン</t>
    </rPh>
    <rPh sb="598" eb="600">
      <t>ジギョウ</t>
    </rPh>
    <rPh sb="601" eb="603">
      <t>ヒツヨウ</t>
    </rPh>
    <rPh sb="604" eb="606">
      <t>ケイヒ</t>
    </rPh>
    <rPh sb="609" eb="610">
      <t>ダイ</t>
    </rPh>
    <rPh sb="610" eb="612">
      <t>ジコウ</t>
    </rPh>
    <rPh sb="613" eb="615">
      <t>ノウサン</t>
    </rPh>
    <rPh sb="615" eb="617">
      <t>ギョソン</t>
    </rPh>
    <rPh sb="617" eb="619">
      <t>チイキ</t>
    </rPh>
    <rPh sb="619" eb="621">
      <t>セイビ</t>
    </rPh>
    <rPh sb="621" eb="623">
      <t>ジギョウ</t>
    </rPh>
    <rPh sb="624" eb="626">
      <t>ヒツヨウ</t>
    </rPh>
    <rPh sb="627" eb="629">
      <t>ケイヒ</t>
    </rPh>
    <rPh sb="632" eb="633">
      <t>ダイ</t>
    </rPh>
    <rPh sb="633" eb="635">
      <t>ジコウ</t>
    </rPh>
    <rPh sb="636" eb="638">
      <t>シンリン</t>
    </rPh>
    <rPh sb="638" eb="640">
      <t>セイビ</t>
    </rPh>
    <rPh sb="640" eb="642">
      <t>ジギョウ</t>
    </rPh>
    <rPh sb="643" eb="645">
      <t>ヒツヨウ</t>
    </rPh>
    <rPh sb="646" eb="648">
      <t>ケイヒ</t>
    </rPh>
    <rPh sb="651" eb="652">
      <t>ダイ</t>
    </rPh>
    <rPh sb="652" eb="654">
      <t>ジコウ</t>
    </rPh>
    <rPh sb="655" eb="657">
      <t>スイサン</t>
    </rPh>
    <rPh sb="657" eb="659">
      <t>キバン</t>
    </rPh>
    <rPh sb="659" eb="661">
      <t>セイビ</t>
    </rPh>
    <rPh sb="662" eb="664">
      <t>ヒツヨウ</t>
    </rPh>
    <rPh sb="665" eb="667">
      <t>ケイヒ</t>
    </rPh>
    <rPh sb="670" eb="671">
      <t>ダイ</t>
    </rPh>
    <rPh sb="671" eb="673">
      <t>ジコウ</t>
    </rPh>
    <rPh sb="674" eb="676">
      <t>シャカイ</t>
    </rPh>
    <rPh sb="676" eb="678">
      <t>シホン</t>
    </rPh>
    <rPh sb="678" eb="680">
      <t>ソウゴウ</t>
    </rPh>
    <rPh sb="680" eb="682">
      <t>セイビ</t>
    </rPh>
    <rPh sb="682" eb="684">
      <t>ジギョウ</t>
    </rPh>
    <rPh sb="685" eb="687">
      <t>ヒツヨウ</t>
    </rPh>
    <rPh sb="688" eb="690">
      <t>ケイヒ</t>
    </rPh>
    <rPh sb="692" eb="693">
      <t>コウ</t>
    </rPh>
    <rPh sb="694" eb="697">
      <t>ホッカイドウ</t>
    </rPh>
    <rPh sb="697" eb="699">
      <t>ノウギョウ</t>
    </rPh>
    <rPh sb="699" eb="701">
      <t>セイサン</t>
    </rPh>
    <rPh sb="701" eb="703">
      <t>キバン</t>
    </rPh>
    <rPh sb="703" eb="705">
      <t>ホゼン</t>
    </rPh>
    <rPh sb="705" eb="707">
      <t>カンリ</t>
    </rPh>
    <rPh sb="708" eb="710">
      <t>セイビ</t>
    </rPh>
    <rPh sb="710" eb="712">
      <t>ジギョウ</t>
    </rPh>
    <rPh sb="712" eb="713">
      <t>ヒ</t>
    </rPh>
    <rPh sb="713" eb="715">
      <t>ショクリョウ</t>
    </rPh>
    <rPh sb="715" eb="717">
      <t>アンテイ</t>
    </rPh>
    <rPh sb="717" eb="719">
      <t>キョウキュウ</t>
    </rPh>
    <rPh sb="719" eb="721">
      <t>トクベツ</t>
    </rPh>
    <rPh sb="721" eb="723">
      <t>カイケイ</t>
    </rPh>
    <rPh sb="724" eb="726">
      <t>クリイレ</t>
    </rPh>
    <rPh sb="729" eb="730">
      <t>ダイ</t>
    </rPh>
    <rPh sb="730" eb="732">
      <t>ジコウ</t>
    </rPh>
    <rPh sb="733" eb="735">
      <t>ノウギョウ</t>
    </rPh>
    <rPh sb="735" eb="737">
      <t>セイサン</t>
    </rPh>
    <rPh sb="737" eb="739">
      <t>キバン</t>
    </rPh>
    <rPh sb="739" eb="741">
      <t>ホゼン</t>
    </rPh>
    <rPh sb="741" eb="743">
      <t>カンリ</t>
    </rPh>
    <rPh sb="744" eb="746">
      <t>セイビ</t>
    </rPh>
    <rPh sb="746" eb="748">
      <t>ジギョウ</t>
    </rPh>
    <rPh sb="749" eb="751">
      <t>ザイゲン</t>
    </rPh>
    <rPh sb="752" eb="754">
      <t>ショクリョウ</t>
    </rPh>
    <rPh sb="754" eb="756">
      <t>アンテイ</t>
    </rPh>
    <rPh sb="756" eb="758">
      <t>キョウキュウ</t>
    </rPh>
    <rPh sb="758" eb="760">
      <t>トクベツ</t>
    </rPh>
    <rPh sb="760" eb="762">
      <t>カイケイ</t>
    </rPh>
    <rPh sb="762" eb="764">
      <t>コクエイ</t>
    </rPh>
    <rPh sb="764" eb="766">
      <t>トチ</t>
    </rPh>
    <rPh sb="766" eb="768">
      <t>カイリョウ</t>
    </rPh>
    <rPh sb="768" eb="770">
      <t>ジギョウ</t>
    </rPh>
    <rPh sb="770" eb="772">
      <t>カンジョウ</t>
    </rPh>
    <rPh sb="773" eb="775">
      <t>クリイレ</t>
    </rPh>
    <rPh sb="777" eb="779">
      <t>ヒツヨウ</t>
    </rPh>
    <rPh sb="780" eb="782">
      <t>ケイヒ</t>
    </rPh>
    <phoneticPr fontId="2"/>
  </si>
  <si>
    <t>（項）北海道開発事業費
　（大事項）港湾事業に必要な経費
　（大事項）水産基盤整備に必要な経費
　（大事項）社会資本総合整備事業に必要な経費</t>
    <rPh sb="1" eb="2">
      <t>コウ</t>
    </rPh>
    <rPh sb="3" eb="6">
      <t>ホッカイドウ</t>
    </rPh>
    <rPh sb="6" eb="8">
      <t>カイハツ</t>
    </rPh>
    <rPh sb="8" eb="11">
      <t>ジギョウヒ</t>
    </rPh>
    <rPh sb="14" eb="15">
      <t>ダイ</t>
    </rPh>
    <rPh sb="15" eb="17">
      <t>ジコウ</t>
    </rPh>
    <rPh sb="18" eb="20">
      <t>コウワン</t>
    </rPh>
    <rPh sb="20" eb="22">
      <t>ジギョウ</t>
    </rPh>
    <rPh sb="23" eb="25">
      <t>ヒツヨウ</t>
    </rPh>
    <rPh sb="26" eb="28">
      <t>ケイヒ</t>
    </rPh>
    <rPh sb="50" eb="51">
      <t>ダイ</t>
    </rPh>
    <rPh sb="51" eb="53">
      <t>ジコウ</t>
    </rPh>
    <rPh sb="54" eb="56">
      <t>シャカイ</t>
    </rPh>
    <rPh sb="56" eb="58">
      <t>シホン</t>
    </rPh>
    <rPh sb="58" eb="60">
      <t>ソウゴウ</t>
    </rPh>
    <rPh sb="60" eb="62">
      <t>セイビ</t>
    </rPh>
    <rPh sb="62" eb="64">
      <t>ジギョウ</t>
    </rPh>
    <rPh sb="65" eb="67">
      <t>ヒツヨウ</t>
    </rPh>
    <rPh sb="68" eb="70">
      <t>ケイヒ</t>
    </rPh>
    <phoneticPr fontId="2"/>
  </si>
  <si>
    <t>（項）河川等災害復旧事業費
　（大事項）河川等災害復旧事業に必要な経費
（項）河川等災害関連事業費
　（大事項）河川等災害関連事業に必要な経費</t>
    <rPh sb="1" eb="2">
      <t>コウ</t>
    </rPh>
    <rPh sb="3" eb="5">
      <t>カセン</t>
    </rPh>
    <rPh sb="5" eb="6">
      <t>トウ</t>
    </rPh>
    <rPh sb="6" eb="8">
      <t>サイガイ</t>
    </rPh>
    <rPh sb="8" eb="10">
      <t>フッキュウ</t>
    </rPh>
    <rPh sb="10" eb="13">
      <t>ジギョウヒ</t>
    </rPh>
    <rPh sb="20" eb="23">
      <t>カセントウ</t>
    </rPh>
    <rPh sb="23" eb="25">
      <t>サイガイ</t>
    </rPh>
    <rPh sb="25" eb="27">
      <t>フッキュウ</t>
    </rPh>
    <rPh sb="27" eb="29">
      <t>ジギョウ</t>
    </rPh>
    <rPh sb="30" eb="32">
      <t>ヒツヨウ</t>
    </rPh>
    <rPh sb="33" eb="35">
      <t>ケイヒ</t>
    </rPh>
    <rPh sb="44" eb="46">
      <t>カンレン</t>
    </rPh>
    <rPh sb="61" eb="63">
      <t>カンレン</t>
    </rPh>
    <rPh sb="63" eb="65">
      <t>ジギョウ</t>
    </rPh>
    <phoneticPr fontId="2"/>
  </si>
  <si>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2"/>
  </si>
  <si>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2"/>
  </si>
  <si>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2"/>
  </si>
  <si>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2"/>
  </si>
  <si>
    <t>国立研究開発法人海上技術安全研究所運営費交付金</t>
    <rPh sb="0" eb="2">
      <t>コクリツ</t>
    </rPh>
    <rPh sb="2" eb="4">
      <t>ケンキュウ</t>
    </rPh>
    <rPh sb="4" eb="6">
      <t>カイハツ</t>
    </rPh>
    <rPh sb="6" eb="8">
      <t>ホウジン</t>
    </rPh>
    <rPh sb="8" eb="10">
      <t>カイジョウ</t>
    </rPh>
    <rPh sb="10" eb="12">
      <t>ギジュツ</t>
    </rPh>
    <rPh sb="12" eb="14">
      <t>アンゼン</t>
    </rPh>
    <rPh sb="14" eb="17">
      <t>ケンキュウショ</t>
    </rPh>
    <rPh sb="17" eb="20">
      <t>ウンエイヒ</t>
    </rPh>
    <rPh sb="20" eb="23">
      <t>コウフキン</t>
    </rPh>
    <phoneticPr fontId="7"/>
  </si>
  <si>
    <t>国立研究開発法人海上技術安全研究所施設整備費補助金</t>
    <rPh sb="0" eb="2">
      <t>コクリツ</t>
    </rPh>
    <rPh sb="2" eb="4">
      <t>ケンキュウ</t>
    </rPh>
    <rPh sb="4" eb="6">
      <t>カイハツ</t>
    </rPh>
    <rPh sb="6" eb="8">
      <t>ホウジン</t>
    </rPh>
    <rPh sb="8" eb="10">
      <t>カイジョウ</t>
    </rPh>
    <rPh sb="10" eb="12">
      <t>ギジュツ</t>
    </rPh>
    <rPh sb="12" eb="14">
      <t>アンゼン</t>
    </rPh>
    <rPh sb="14" eb="17">
      <t>ケンキュウショ</t>
    </rPh>
    <rPh sb="17" eb="19">
      <t>シセツ</t>
    </rPh>
    <rPh sb="19" eb="22">
      <t>セイビヒ</t>
    </rPh>
    <rPh sb="22" eb="25">
      <t>ホジョキン</t>
    </rPh>
    <phoneticPr fontId="7"/>
  </si>
  <si>
    <t>国立研究開発法人港湾空港技術研究所運営費交付金（研究経費）</t>
    <rPh sb="0" eb="2">
      <t>コクリツ</t>
    </rPh>
    <rPh sb="2" eb="4">
      <t>ケンキュウ</t>
    </rPh>
    <rPh sb="4" eb="6">
      <t>カイハツ</t>
    </rPh>
    <rPh sb="6" eb="8">
      <t>ホウジン</t>
    </rPh>
    <rPh sb="17" eb="20">
      <t>ウンエイヒ</t>
    </rPh>
    <rPh sb="20" eb="23">
      <t>コウフキン</t>
    </rPh>
    <rPh sb="24" eb="26">
      <t>ケンキュウ</t>
    </rPh>
    <rPh sb="26" eb="28">
      <t>ケイヒ</t>
    </rPh>
    <phoneticPr fontId="2"/>
  </si>
  <si>
    <t>国立研究開発法人港湾空港技術研究所運営費交付金（研究経費を除く。）</t>
    <rPh sb="0" eb="2">
      <t>コクリツ</t>
    </rPh>
    <rPh sb="2" eb="4">
      <t>ケンキュウ</t>
    </rPh>
    <rPh sb="4" eb="6">
      <t>カイハツ</t>
    </rPh>
    <rPh sb="6" eb="8">
      <t>ホウジン</t>
    </rPh>
    <rPh sb="17" eb="20">
      <t>ウンエイヒ</t>
    </rPh>
    <rPh sb="20" eb="23">
      <t>コウフキン</t>
    </rPh>
    <rPh sb="24" eb="26">
      <t>ケンキュウ</t>
    </rPh>
    <rPh sb="26" eb="28">
      <t>ケイヒ</t>
    </rPh>
    <rPh sb="29" eb="30">
      <t>ノゾ</t>
    </rPh>
    <phoneticPr fontId="2"/>
  </si>
  <si>
    <t>国立研究開発法人港湾空港技術研究所施設整備費補助金</t>
    <rPh sb="0" eb="2">
      <t>コクリツ</t>
    </rPh>
    <rPh sb="2" eb="4">
      <t>ケンキュウ</t>
    </rPh>
    <rPh sb="4" eb="6">
      <t>カイハツ</t>
    </rPh>
    <rPh sb="6" eb="8">
      <t>ホウジン</t>
    </rPh>
    <rPh sb="17" eb="19">
      <t>シセツ</t>
    </rPh>
    <rPh sb="19" eb="21">
      <t>セイビ</t>
    </rPh>
    <rPh sb="22" eb="25">
      <t>ホジョキン</t>
    </rPh>
    <phoneticPr fontId="2"/>
  </si>
  <si>
    <t>国立研究開発法人電子航法研究所（運営費交付金）</t>
    <rPh sb="0" eb="2">
      <t>コクリツ</t>
    </rPh>
    <rPh sb="2" eb="4">
      <t>ケンキュウ</t>
    </rPh>
    <rPh sb="4" eb="6">
      <t>カイハツ</t>
    </rPh>
    <rPh sb="6" eb="8">
      <t>ホウジン</t>
    </rPh>
    <rPh sb="8" eb="10">
      <t>デンシ</t>
    </rPh>
    <rPh sb="10" eb="12">
      <t>コウホウ</t>
    </rPh>
    <rPh sb="12" eb="15">
      <t>ケンキュウショ</t>
    </rPh>
    <rPh sb="16" eb="19">
      <t>ウンエイヒ</t>
    </rPh>
    <rPh sb="19" eb="22">
      <t>コウフキン</t>
    </rPh>
    <phoneticPr fontId="1"/>
  </si>
  <si>
    <t>国立研究開発法人電子航法研究所（施設整備費）</t>
    <rPh sb="0" eb="2">
      <t>コクリツ</t>
    </rPh>
    <rPh sb="2" eb="4">
      <t>ケンキュウ</t>
    </rPh>
    <rPh sb="4" eb="6">
      <t>カイハツ</t>
    </rPh>
    <rPh sb="6" eb="8">
      <t>ホウジン</t>
    </rPh>
    <rPh sb="8" eb="10">
      <t>デンシ</t>
    </rPh>
    <rPh sb="10" eb="12">
      <t>コウホウ</t>
    </rPh>
    <rPh sb="12" eb="15">
      <t>ケンキュウショ</t>
    </rPh>
    <rPh sb="16" eb="18">
      <t>シセツ</t>
    </rPh>
    <rPh sb="18" eb="20">
      <t>セイビ</t>
    </rPh>
    <rPh sb="20" eb="21">
      <t>ヒ</t>
    </rPh>
    <phoneticPr fontId="1"/>
  </si>
  <si>
    <t>昭和31年度</t>
    <rPh sb="0" eb="2">
      <t>ショウワ</t>
    </rPh>
    <rPh sb="4" eb="6">
      <t>ネンド</t>
    </rPh>
    <phoneticPr fontId="2"/>
  </si>
  <si>
    <t>終了予定なし</t>
    <rPh sb="0" eb="2">
      <t>シュウリョウ</t>
    </rPh>
    <rPh sb="2" eb="4">
      <t>ヨテイ</t>
    </rPh>
    <phoneticPr fontId="2"/>
  </si>
  <si>
    <t>昭和52年度</t>
    <rPh sb="0" eb="2">
      <t>ショウワ</t>
    </rPh>
    <rPh sb="4" eb="6">
      <t>ネンド</t>
    </rPh>
    <phoneticPr fontId="2"/>
  </si>
  <si>
    <t>平成28年度</t>
    <rPh sb="0" eb="2">
      <t>ヘイセイ</t>
    </rPh>
    <rPh sb="4" eb="6">
      <t>ネンド</t>
    </rPh>
    <phoneticPr fontId="2"/>
  </si>
  <si>
    <t>平成17年度</t>
    <rPh sb="0" eb="2">
      <t>ヘイセイ</t>
    </rPh>
    <rPh sb="4" eb="6">
      <t>ネンド</t>
    </rPh>
    <phoneticPr fontId="2"/>
  </si>
  <si>
    <t>終了予定なし</t>
  </si>
  <si>
    <t>昭和56年度</t>
    <phoneticPr fontId="2"/>
  </si>
  <si>
    <t>平成14年度</t>
    <rPh sb="0" eb="2">
      <t>ヘイセイ</t>
    </rPh>
    <rPh sb="4" eb="6">
      <t>ネンド</t>
    </rPh>
    <phoneticPr fontId="2"/>
  </si>
  <si>
    <t>平成4年度</t>
    <rPh sb="0" eb="2">
      <t>ヘイセイ</t>
    </rPh>
    <rPh sb="3" eb="5">
      <t>ネンド</t>
    </rPh>
    <phoneticPr fontId="2"/>
  </si>
  <si>
    <t>平成2年度</t>
    <rPh sb="0" eb="2">
      <t>ヘイセイ</t>
    </rPh>
    <rPh sb="3" eb="5">
      <t>ネンド</t>
    </rPh>
    <phoneticPr fontId="2"/>
  </si>
  <si>
    <t>昭和31年度</t>
    <phoneticPr fontId="2"/>
  </si>
  <si>
    <t>昭和42年度</t>
    <phoneticPr fontId="2"/>
  </si>
  <si>
    <t>昭和50年度</t>
    <phoneticPr fontId="2"/>
  </si>
  <si>
    <t>平成15年度</t>
    <rPh sb="0" eb="2">
      <t>ヘイセイ</t>
    </rPh>
    <rPh sb="4" eb="6">
      <t>ネンド</t>
    </rPh>
    <phoneticPr fontId="2"/>
  </si>
  <si>
    <t>昭和34年度</t>
    <rPh sb="0" eb="2">
      <t>ショウワ</t>
    </rPh>
    <rPh sb="4" eb="6">
      <t>ネンド</t>
    </rPh>
    <phoneticPr fontId="2"/>
  </si>
  <si>
    <t>平成24年度</t>
    <rPh sb="0" eb="2">
      <t>ヘイセイ</t>
    </rPh>
    <rPh sb="4" eb="6">
      <t>ネンド</t>
    </rPh>
    <phoneticPr fontId="2"/>
  </si>
  <si>
    <t>昭和47年度</t>
    <rPh sb="0" eb="2">
      <t>ショウワ</t>
    </rPh>
    <rPh sb="4" eb="6">
      <t>ネンド</t>
    </rPh>
    <phoneticPr fontId="2"/>
  </si>
  <si>
    <t>昭和48年度</t>
    <rPh sb="0" eb="2">
      <t>ショウワ</t>
    </rPh>
    <rPh sb="4" eb="6">
      <t>ネンド</t>
    </rPh>
    <phoneticPr fontId="2"/>
  </si>
  <si>
    <t>水門・陸閘等の効果的・効率的な管理運用方法の検討等</t>
    <rPh sb="7" eb="10">
      <t>コウカテキ</t>
    </rPh>
    <rPh sb="11" eb="14">
      <t>コウリツテキ</t>
    </rPh>
    <rPh sb="15" eb="17">
      <t>カンリ</t>
    </rPh>
    <rPh sb="17" eb="19">
      <t>ウンヨウ</t>
    </rPh>
    <rPh sb="19" eb="21">
      <t>ホウホウ</t>
    </rPh>
    <rPh sb="22" eb="24">
      <t>ケントウ</t>
    </rPh>
    <rPh sb="24" eb="25">
      <t>トウ</t>
    </rPh>
    <phoneticPr fontId="2"/>
  </si>
  <si>
    <t>平成26年度</t>
    <rPh sb="0" eb="2">
      <t>ヘイセイ</t>
    </rPh>
    <rPh sb="4" eb="6">
      <t>ネンド</t>
    </rPh>
    <phoneticPr fontId="2"/>
  </si>
  <si>
    <t>平成27年度</t>
    <rPh sb="0" eb="2">
      <t>ヘイセイ</t>
    </rPh>
    <rPh sb="4" eb="6">
      <t>ネンド</t>
    </rPh>
    <phoneticPr fontId="2"/>
  </si>
  <si>
    <t>平成23年度</t>
    <rPh sb="0" eb="2">
      <t>ヘイセイ</t>
    </rPh>
    <rPh sb="4" eb="6">
      <t>ネンド</t>
    </rPh>
    <phoneticPr fontId="2"/>
  </si>
  <si>
    <t>海岸事業（東日本大震災関連）　【140再掲】</t>
    <rPh sb="19" eb="21">
      <t>サイケイ</t>
    </rPh>
    <phoneticPr fontId="2"/>
  </si>
  <si>
    <t>平成30年度</t>
    <rPh sb="0" eb="2">
      <t>ヘイセイ</t>
    </rPh>
    <rPh sb="4" eb="6">
      <t>ネンド</t>
    </rPh>
    <phoneticPr fontId="2"/>
  </si>
  <si>
    <t>平成29年度</t>
    <rPh sb="0" eb="2">
      <t>ヘイセイ</t>
    </rPh>
    <rPh sb="4" eb="6">
      <t>ネンド</t>
    </rPh>
    <phoneticPr fontId="2"/>
  </si>
  <si>
    <t>平成12年度</t>
    <rPh sb="0" eb="2">
      <t>ヘイセイ</t>
    </rPh>
    <rPh sb="4" eb="6">
      <t>ネンド</t>
    </rPh>
    <phoneticPr fontId="2"/>
  </si>
  <si>
    <t>平成20年度</t>
    <rPh sb="0" eb="2">
      <t>ヘイセイ</t>
    </rPh>
    <rPh sb="4" eb="6">
      <t>ネンド</t>
    </rPh>
    <phoneticPr fontId="2"/>
  </si>
  <si>
    <t>平成25年度</t>
    <rPh sb="0" eb="2">
      <t>ヘイセイ</t>
    </rPh>
    <rPh sb="4" eb="6">
      <t>ネンド</t>
    </rPh>
    <phoneticPr fontId="2"/>
  </si>
  <si>
    <t>昭和25年度</t>
    <rPh sb="0" eb="2">
      <t>ショウワ</t>
    </rPh>
    <rPh sb="4" eb="6">
      <t>ネンド</t>
    </rPh>
    <phoneticPr fontId="2"/>
  </si>
  <si>
    <t>平成13年度</t>
    <rPh sb="0" eb="2">
      <t>ヘイセイ</t>
    </rPh>
    <rPh sb="4" eb="6">
      <t>ネンド</t>
    </rPh>
    <phoneticPr fontId="2"/>
  </si>
  <si>
    <t>昭和30年度</t>
    <rPh sb="0" eb="2">
      <t>ショウワ</t>
    </rPh>
    <rPh sb="4" eb="6">
      <t>ネンド</t>
    </rPh>
    <phoneticPr fontId="2"/>
  </si>
  <si>
    <t>昭和26年度</t>
    <rPh sb="0" eb="2">
      <t>ショウワ</t>
    </rPh>
    <rPh sb="4" eb="6">
      <t>ネンド</t>
    </rPh>
    <phoneticPr fontId="2"/>
  </si>
  <si>
    <t>003</t>
    <phoneticPr fontId="2"/>
  </si>
  <si>
    <t>011</t>
    <phoneticPr fontId="2"/>
  </si>
  <si>
    <t>012</t>
    <phoneticPr fontId="2"/>
  </si>
  <si>
    <t>013</t>
    <phoneticPr fontId="2"/>
  </si>
  <si>
    <t>住宅建築技術高度化・展開推進事業</t>
    <phoneticPr fontId="2"/>
  </si>
  <si>
    <t>木造住宅施工技術体制整備事業</t>
    <rPh sb="0" eb="2">
      <t>モクゾウ</t>
    </rPh>
    <rPh sb="2" eb="4">
      <t>ジュウタク</t>
    </rPh>
    <rPh sb="4" eb="6">
      <t>セコウ</t>
    </rPh>
    <rPh sb="6" eb="8">
      <t>ギジュツ</t>
    </rPh>
    <rPh sb="8" eb="10">
      <t>タイセイ</t>
    </rPh>
    <rPh sb="10" eb="12">
      <t>セイビ</t>
    </rPh>
    <rPh sb="12" eb="14">
      <t>ジギョウ</t>
    </rPh>
    <phoneticPr fontId="2"/>
  </si>
  <si>
    <t>建築確認検査制度等の見直しに係る体制整備等支援事業</t>
    <phoneticPr fontId="2"/>
  </si>
  <si>
    <t>CLTを用いた木造建築基準の高度化推進事業</t>
    <phoneticPr fontId="2"/>
  </si>
  <si>
    <t>069</t>
    <phoneticPr fontId="2"/>
  </si>
  <si>
    <t>070</t>
    <phoneticPr fontId="2"/>
  </si>
  <si>
    <t>110</t>
    <phoneticPr fontId="2"/>
  </si>
  <si>
    <t>平成19年度</t>
    <rPh sb="0" eb="2">
      <t>ヘイセイ</t>
    </rPh>
    <rPh sb="4" eb="6">
      <t>ネンド</t>
    </rPh>
    <phoneticPr fontId="2"/>
  </si>
  <si>
    <t>平成21年度</t>
    <rPh sb="0" eb="2">
      <t>ヘイセイ</t>
    </rPh>
    <rPh sb="4" eb="6">
      <t>ネンド</t>
    </rPh>
    <phoneticPr fontId="2"/>
  </si>
  <si>
    <t>昭和49年度</t>
    <rPh sb="0" eb="2">
      <t>ショウワ</t>
    </rPh>
    <rPh sb="4" eb="6">
      <t>ネンド</t>
    </rPh>
    <phoneticPr fontId="2"/>
  </si>
  <si>
    <t>平成9年度</t>
    <rPh sb="0" eb="2">
      <t>ヘイセイ</t>
    </rPh>
    <rPh sb="3" eb="5">
      <t>ネンド</t>
    </rPh>
    <phoneticPr fontId="2"/>
  </si>
  <si>
    <t>平成5年度
平成19年度</t>
    <rPh sb="0" eb="2">
      <t>ヘイセイ</t>
    </rPh>
    <rPh sb="3" eb="5">
      <t>ネンド</t>
    </rPh>
    <rPh sb="6" eb="8">
      <t>ヘイセイ</t>
    </rPh>
    <rPh sb="10" eb="12">
      <t>ネンド</t>
    </rPh>
    <phoneticPr fontId="2"/>
  </si>
  <si>
    <t>昭和45年度</t>
    <rPh sb="0" eb="2">
      <t>ショウワ</t>
    </rPh>
    <rPh sb="4" eb="6">
      <t>ネンド</t>
    </rPh>
    <phoneticPr fontId="2"/>
  </si>
  <si>
    <t>昭和62年度</t>
    <rPh sb="0" eb="2">
      <t>ショウワ</t>
    </rPh>
    <rPh sb="4" eb="6">
      <t>ネンド</t>
    </rPh>
    <phoneticPr fontId="2"/>
  </si>
  <si>
    <t>昭和54年度</t>
    <rPh sb="0" eb="2">
      <t>ショウワ</t>
    </rPh>
    <rPh sb="4" eb="6">
      <t>ネンド</t>
    </rPh>
    <phoneticPr fontId="2"/>
  </si>
  <si>
    <t>平成20年度
（一部昭和54年度）</t>
    <rPh sb="0" eb="2">
      <t>ヘイセイ</t>
    </rPh>
    <rPh sb="4" eb="6">
      <t>ネンド</t>
    </rPh>
    <rPh sb="8" eb="10">
      <t>イチブ</t>
    </rPh>
    <rPh sb="10" eb="12">
      <t>ショウワ</t>
    </rPh>
    <rPh sb="14" eb="16">
      <t>ネンド</t>
    </rPh>
    <phoneticPr fontId="2"/>
  </si>
  <si>
    <t>平成32年度</t>
    <rPh sb="0" eb="2">
      <t>ヘイセイ</t>
    </rPh>
    <rPh sb="4" eb="6">
      <t>ネンド</t>
    </rPh>
    <phoneticPr fontId="2"/>
  </si>
  <si>
    <t>平成22年度</t>
    <rPh sb="0" eb="2">
      <t>ヘイセイ</t>
    </rPh>
    <rPh sb="4" eb="6">
      <t>ネンド</t>
    </rPh>
    <phoneticPr fontId="2"/>
  </si>
  <si>
    <t>平成33年度</t>
    <rPh sb="0" eb="2">
      <t>ヘイセイ</t>
    </rPh>
    <rPh sb="4" eb="6">
      <t>ネンド</t>
    </rPh>
    <phoneticPr fontId="2"/>
  </si>
  <si>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7" eb="18">
      <t>ダイ</t>
    </rPh>
    <rPh sb="18" eb="20">
      <t>ジコウ</t>
    </rPh>
    <rPh sb="21" eb="23">
      <t>チキュウ</t>
    </rPh>
    <rPh sb="23" eb="26">
      <t>オンダンカ</t>
    </rPh>
    <rPh sb="26" eb="28">
      <t>ボウシ</t>
    </rPh>
    <rPh sb="28" eb="29">
      <t>トウ</t>
    </rPh>
    <rPh sb="30" eb="32">
      <t>カンキョウ</t>
    </rPh>
    <rPh sb="33" eb="35">
      <t>ホゼン</t>
    </rPh>
    <rPh sb="36" eb="38">
      <t>ヒツヨウ</t>
    </rPh>
    <rPh sb="39" eb="41">
      <t>ケイヒ</t>
    </rPh>
    <phoneticPr fontId="2"/>
  </si>
  <si>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2"/>
  </si>
  <si>
    <t>新26-013</t>
    <rPh sb="0" eb="1">
      <t>シン</t>
    </rPh>
    <phoneticPr fontId="2"/>
  </si>
  <si>
    <t>昭和41年度</t>
    <rPh sb="0" eb="2">
      <t>ショウワ</t>
    </rPh>
    <rPh sb="4" eb="6">
      <t>ネンド</t>
    </rPh>
    <phoneticPr fontId="2"/>
  </si>
  <si>
    <t>平成16年度</t>
    <rPh sb="0" eb="2">
      <t>ヘイセイ</t>
    </rPh>
    <rPh sb="4" eb="6">
      <t>ネンド</t>
    </rPh>
    <phoneticPr fontId="2"/>
  </si>
  <si>
    <t>（項）都市・地域づくり推進費
  （大事項）都市・地域づくりの推進に必要な経費</t>
    <rPh sb="1" eb="2">
      <t>コウ</t>
    </rPh>
    <rPh sb="3" eb="5">
      <t>トシ</t>
    </rPh>
    <rPh sb="6" eb="8">
      <t>チイキ</t>
    </rPh>
    <rPh sb="11" eb="13">
      <t>スイシン</t>
    </rPh>
    <rPh sb="13" eb="14">
      <t>ヒ</t>
    </rPh>
    <rPh sb="18" eb="19">
      <t>ダイ</t>
    </rPh>
    <rPh sb="19" eb="21">
      <t>ジコウ</t>
    </rPh>
    <rPh sb="22" eb="24">
      <t>トシ</t>
    </rPh>
    <rPh sb="25" eb="27">
      <t>チイキ</t>
    </rPh>
    <rPh sb="31" eb="33">
      <t>スイシン</t>
    </rPh>
    <rPh sb="34" eb="36">
      <t>ヒツヨウ</t>
    </rPh>
    <rPh sb="37" eb="39">
      <t>ケイヒ</t>
    </rPh>
    <phoneticPr fontId="2"/>
  </si>
  <si>
    <t>昭和27年度</t>
    <rPh sb="0" eb="2">
      <t>ショウワ</t>
    </rPh>
    <rPh sb="4" eb="6">
      <t>ネンド</t>
    </rPh>
    <phoneticPr fontId="2"/>
  </si>
  <si>
    <t>昭和58年度</t>
    <rPh sb="0" eb="2">
      <t>ショウワ</t>
    </rPh>
    <rPh sb="4" eb="6">
      <t>ネンド</t>
    </rPh>
    <phoneticPr fontId="2"/>
  </si>
  <si>
    <t>（項）河川等災害復旧事業費
　（大事項）河川等災害復旧事業に必要な経費</t>
    <phoneticPr fontId="2"/>
  </si>
  <si>
    <t>（項）災害情報整備推進費
　（大事項）災害時における情報伝達手段等の整備に必要な経費</t>
  </si>
  <si>
    <t>-</t>
  </si>
  <si>
    <t>平成28年度（予定）</t>
    <rPh sb="0" eb="2">
      <t>ヘイセイ</t>
    </rPh>
    <rPh sb="4" eb="6">
      <t>ネンド</t>
    </rPh>
    <rPh sb="7" eb="9">
      <t>ヨテイ</t>
    </rPh>
    <phoneticPr fontId="2"/>
  </si>
  <si>
    <t>平成18年度</t>
    <rPh sb="0" eb="2">
      <t>ヘイセイ</t>
    </rPh>
    <rPh sb="4" eb="6">
      <t>ネンド</t>
    </rPh>
    <phoneticPr fontId="2"/>
  </si>
  <si>
    <t>研究開発の評価等経費</t>
  </si>
  <si>
    <t>建設技術の研究開発助成経費</t>
  </si>
  <si>
    <t>－</t>
  </si>
  <si>
    <t>「小さな拠点」を核とした「ふるさと集落生活圏」形成推進事業（集落活性化推進事業費補助金）</t>
    <rPh sb="1" eb="2">
      <t>チイ</t>
    </rPh>
    <rPh sb="4" eb="6">
      <t>キョテン</t>
    </rPh>
    <rPh sb="8" eb="9">
      <t>カク</t>
    </rPh>
    <rPh sb="17" eb="19">
      <t>シュウラク</t>
    </rPh>
    <rPh sb="19" eb="22">
      <t>セイカツケン</t>
    </rPh>
    <rPh sb="23" eb="25">
      <t>ケイセイ</t>
    </rPh>
    <rPh sb="25" eb="27">
      <t>スイシン</t>
    </rPh>
    <rPh sb="27" eb="29">
      <t>ジギョウ</t>
    </rPh>
    <rPh sb="30" eb="32">
      <t>シュウラク</t>
    </rPh>
    <rPh sb="32" eb="35">
      <t>カッセイカ</t>
    </rPh>
    <rPh sb="35" eb="37">
      <t>スイシン</t>
    </rPh>
    <rPh sb="37" eb="40">
      <t>ジギョウヒ</t>
    </rPh>
    <rPh sb="40" eb="43">
      <t>ホジョキン</t>
    </rPh>
    <phoneticPr fontId="2"/>
  </si>
  <si>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2"/>
  </si>
  <si>
    <t>土地分類基本調査</t>
    <rPh sb="4" eb="6">
      <t>キホン</t>
    </rPh>
    <phoneticPr fontId="2"/>
  </si>
  <si>
    <t>水基本調査</t>
    <phoneticPr fontId="2"/>
  </si>
  <si>
    <t>昭和63年度</t>
    <rPh sb="0" eb="2">
      <t>ショウワ</t>
    </rPh>
    <rPh sb="4" eb="6">
      <t>ネンド</t>
    </rPh>
    <phoneticPr fontId="2"/>
  </si>
  <si>
    <t>新26-59</t>
    <rPh sb="0" eb="1">
      <t>シン</t>
    </rPh>
    <phoneticPr fontId="2"/>
  </si>
  <si>
    <t>昭和55年度</t>
    <rPh sb="0" eb="2">
      <t>ショウワ</t>
    </rPh>
    <rPh sb="4" eb="6">
      <t>ネンド</t>
    </rPh>
    <phoneticPr fontId="2"/>
  </si>
  <si>
    <t>昭和44年度</t>
    <rPh sb="0" eb="2">
      <t>ショウワ</t>
    </rPh>
    <rPh sb="4" eb="6">
      <t>ネンド</t>
    </rPh>
    <phoneticPr fontId="2"/>
  </si>
  <si>
    <t>総合的な交通体系の効果的な整備の推進</t>
    <phoneticPr fontId="2"/>
  </si>
  <si>
    <t>昭和42年度</t>
    <rPh sb="0" eb="2">
      <t>ショウワ</t>
    </rPh>
    <rPh sb="4" eb="6">
      <t>ネンド</t>
    </rPh>
    <phoneticPr fontId="2"/>
  </si>
  <si>
    <t>昭和元年度以前</t>
    <rPh sb="0" eb="2">
      <t>ショウワ</t>
    </rPh>
    <rPh sb="2" eb="4">
      <t>ガンネン</t>
    </rPh>
    <rPh sb="4" eb="5">
      <t>ド</t>
    </rPh>
    <rPh sb="5" eb="7">
      <t>イゼン</t>
    </rPh>
    <phoneticPr fontId="2"/>
  </si>
  <si>
    <t>昭和28年度</t>
    <rPh sb="0" eb="2">
      <t>ショウワ</t>
    </rPh>
    <rPh sb="4" eb="6">
      <t>ネンド</t>
    </rPh>
    <phoneticPr fontId="2"/>
  </si>
  <si>
    <t>平成10年度</t>
    <rPh sb="0" eb="2">
      <t>ヘイセイ</t>
    </rPh>
    <rPh sb="4" eb="6">
      <t>ネンド</t>
    </rPh>
    <phoneticPr fontId="2"/>
  </si>
  <si>
    <t>昭和53年度</t>
    <rPh sb="0" eb="2">
      <t>ショウワ</t>
    </rPh>
    <rPh sb="4" eb="6">
      <t>ネンド</t>
    </rPh>
    <phoneticPr fontId="2"/>
  </si>
  <si>
    <t>予備費（2,102百万円）</t>
    <rPh sb="0" eb="3">
      <t>ヨビヒ</t>
    </rPh>
    <rPh sb="9" eb="11">
      <t>ヒャクマン</t>
    </rPh>
    <rPh sb="11" eb="12">
      <t>エン</t>
    </rPh>
    <phoneticPr fontId="2"/>
  </si>
  <si>
    <t>176-2</t>
    <phoneticPr fontId="2"/>
  </si>
  <si>
    <t>自転車ネットワークの着実な推進に係る検討経費</t>
    <phoneticPr fontId="2"/>
  </si>
  <si>
    <t>道路事業における官民連携施策に係る調査・検討業務</t>
    <phoneticPr fontId="2"/>
  </si>
  <si>
    <t>（項）国立研究開発法人港湾空港技術研究所運営費
　（大事項）独立行政法人港湾空港技術研究所運営費交付金に必要な経費</t>
    <rPh sb="1" eb="2">
      <t>コウ</t>
    </rPh>
    <rPh sb="3" eb="5">
      <t>コクリツ</t>
    </rPh>
    <rPh sb="5" eb="7">
      <t>ケンキュウ</t>
    </rPh>
    <rPh sb="7" eb="9">
      <t>カイハツ</t>
    </rPh>
    <rPh sb="9" eb="11">
      <t>ホウジン</t>
    </rPh>
    <rPh sb="11" eb="13">
      <t>コウワン</t>
    </rPh>
    <rPh sb="13" eb="15">
      <t>クウコウ</t>
    </rPh>
    <rPh sb="15" eb="17">
      <t>ギジュツ</t>
    </rPh>
    <rPh sb="17" eb="20">
      <t>ケンキュウショ</t>
    </rPh>
    <rPh sb="20" eb="23">
      <t>ウンエイヒ</t>
    </rPh>
    <rPh sb="30" eb="32">
      <t>ドクリツ</t>
    </rPh>
    <rPh sb="32" eb="34">
      <t>ギョウセイ</t>
    </rPh>
    <rPh sb="34" eb="36">
      <t>ホウジン</t>
    </rPh>
    <rPh sb="36" eb="38">
      <t>コウワン</t>
    </rPh>
    <rPh sb="38" eb="40">
      <t>クウコウ</t>
    </rPh>
    <rPh sb="40" eb="42">
      <t>ギジュツ</t>
    </rPh>
    <rPh sb="42" eb="45">
      <t>ケンキュウショ</t>
    </rPh>
    <rPh sb="45" eb="48">
      <t>ウンエイヒ</t>
    </rPh>
    <rPh sb="48" eb="51">
      <t>コウフキン</t>
    </rPh>
    <rPh sb="52" eb="54">
      <t>ヒツヨウ</t>
    </rPh>
    <rPh sb="55" eb="57">
      <t>ケイヒ</t>
    </rPh>
    <phoneticPr fontId="2"/>
  </si>
  <si>
    <t>国際バルク貨物輸送効率化のための新たな港湾計画手法の開発</t>
    <phoneticPr fontId="2"/>
  </si>
  <si>
    <t>昭和28年度以前</t>
    <rPh sb="0" eb="2">
      <t>ショウワ</t>
    </rPh>
    <rPh sb="4" eb="6">
      <t>ネンド</t>
    </rPh>
    <rPh sb="6" eb="8">
      <t>イゼン</t>
    </rPh>
    <phoneticPr fontId="2"/>
  </si>
  <si>
    <t>昭和27年度</t>
    <phoneticPr fontId="2"/>
  </si>
  <si>
    <t>（独）航空大学校運営費交付金</t>
    <rPh sb="1" eb="2">
      <t>ドク</t>
    </rPh>
    <rPh sb="3" eb="5">
      <t>コウクウ</t>
    </rPh>
    <rPh sb="5" eb="8">
      <t>ダイガッコウ</t>
    </rPh>
    <rPh sb="8" eb="11">
      <t>ウンエイヒ</t>
    </rPh>
    <rPh sb="11" eb="14">
      <t>コウフキン</t>
    </rPh>
    <phoneticPr fontId="1"/>
  </si>
  <si>
    <t>（独）航空大学校施設整備費</t>
    <rPh sb="1" eb="2">
      <t>ドク</t>
    </rPh>
    <rPh sb="3" eb="5">
      <t>コウクウ</t>
    </rPh>
    <rPh sb="5" eb="8">
      <t>ダイガッコウ</t>
    </rPh>
    <rPh sb="8" eb="10">
      <t>シセツ</t>
    </rPh>
    <rPh sb="10" eb="12">
      <t>セイビ</t>
    </rPh>
    <rPh sb="12" eb="13">
      <t>ヒ</t>
    </rPh>
    <phoneticPr fontId="1"/>
  </si>
  <si>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2"/>
  </si>
  <si>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2"/>
  </si>
  <si>
    <t>地方航空路線活性化プログラム</t>
    <phoneticPr fontId="2"/>
  </si>
  <si>
    <t>地域公共交通維持・活性化推進事業</t>
    <phoneticPr fontId="2"/>
  </si>
  <si>
    <t>（項）国立研究開発法人電子航法研究所施設整備費
　（大事項）国立研究開発法人電子航法研究所施設整備に必要な経費</t>
    <rPh sb="1" eb="2">
      <t>コウ</t>
    </rPh>
    <rPh sb="3" eb="5">
      <t>コクリツ</t>
    </rPh>
    <rPh sb="5" eb="7">
      <t>ケンキュウ</t>
    </rPh>
    <rPh sb="7" eb="9">
      <t>カイハツ</t>
    </rPh>
    <rPh sb="9" eb="11">
      <t>ホウジン</t>
    </rPh>
    <rPh sb="11" eb="13">
      <t>デンシ</t>
    </rPh>
    <rPh sb="13" eb="15">
      <t>コウホウ</t>
    </rPh>
    <rPh sb="15" eb="18">
      <t>ケンキュウショ</t>
    </rPh>
    <rPh sb="18" eb="20">
      <t>シセツ</t>
    </rPh>
    <rPh sb="20" eb="23">
      <t>セイビヒ</t>
    </rPh>
    <rPh sb="26" eb="27">
      <t>ダイ</t>
    </rPh>
    <rPh sb="27" eb="29">
      <t>ジコウ</t>
    </rPh>
    <rPh sb="30" eb="32">
      <t>コクリツ</t>
    </rPh>
    <rPh sb="32" eb="34">
      <t>ケンキュウ</t>
    </rPh>
    <rPh sb="34" eb="36">
      <t>カイハツ</t>
    </rPh>
    <rPh sb="36" eb="38">
      <t>ホウジン</t>
    </rPh>
    <rPh sb="38" eb="40">
      <t>デンシ</t>
    </rPh>
    <rPh sb="40" eb="42">
      <t>コウホウ</t>
    </rPh>
    <rPh sb="42" eb="45">
      <t>ケンキュウショ</t>
    </rPh>
    <rPh sb="45" eb="47">
      <t>シセツ</t>
    </rPh>
    <rPh sb="47" eb="49">
      <t>セイビ</t>
    </rPh>
    <rPh sb="50" eb="52">
      <t>ヒツヨウ</t>
    </rPh>
    <rPh sb="53" eb="55">
      <t>ケイヒ</t>
    </rPh>
    <phoneticPr fontId="2"/>
  </si>
  <si>
    <t>（項）国立研究開発法人電子航法研究所運営費
　（大事項）国立研究開発法人電子航法研究所運営費交付金に必要な経費</t>
    <rPh sb="1" eb="2">
      <t>コウ</t>
    </rPh>
    <rPh sb="3" eb="5">
      <t>コクリツ</t>
    </rPh>
    <rPh sb="5" eb="7">
      <t>ケンキュウ</t>
    </rPh>
    <rPh sb="7" eb="9">
      <t>カイハツ</t>
    </rPh>
    <rPh sb="9" eb="11">
      <t>ホウジン</t>
    </rPh>
    <rPh sb="11" eb="13">
      <t>デンシ</t>
    </rPh>
    <rPh sb="13" eb="15">
      <t>コウホウ</t>
    </rPh>
    <rPh sb="15" eb="18">
      <t>ケンキュウショ</t>
    </rPh>
    <rPh sb="18" eb="21">
      <t>ウンエイヒ</t>
    </rPh>
    <rPh sb="24" eb="25">
      <t>ダイ</t>
    </rPh>
    <rPh sb="25" eb="27">
      <t>ジコウ</t>
    </rPh>
    <rPh sb="28" eb="30">
      <t>コクリツ</t>
    </rPh>
    <rPh sb="30" eb="32">
      <t>ケンキュウ</t>
    </rPh>
    <rPh sb="32" eb="34">
      <t>カイハツ</t>
    </rPh>
    <rPh sb="34" eb="36">
      <t>ホウジン</t>
    </rPh>
    <rPh sb="36" eb="38">
      <t>デンシ</t>
    </rPh>
    <rPh sb="38" eb="40">
      <t>コウホウ</t>
    </rPh>
    <rPh sb="40" eb="42">
      <t>ケンキュウ</t>
    </rPh>
    <rPh sb="42" eb="43">
      <t>ショ</t>
    </rPh>
    <rPh sb="43" eb="46">
      <t>ウンエイヒ</t>
    </rPh>
    <rPh sb="46" eb="49">
      <t>コウフキン</t>
    </rPh>
    <rPh sb="50" eb="52">
      <t>ヒツヨウ</t>
    </rPh>
    <rPh sb="53" eb="55">
      <t>ケイヒ</t>
    </rPh>
    <phoneticPr fontId="2"/>
  </si>
  <si>
    <t>平成25年度</t>
    <rPh sb="0" eb="2">
      <t>ヘイセイ</t>
    </rPh>
    <rPh sb="4" eb="5">
      <t>ネン</t>
    </rPh>
    <rPh sb="5" eb="6">
      <t>ド</t>
    </rPh>
    <phoneticPr fontId="2"/>
  </si>
  <si>
    <t>（項）社会資本整備・管理効率化推進費
　（大事項）社会資本整備・管理等の効率的な推進に必要な経費</t>
    <phoneticPr fontId="2"/>
  </si>
  <si>
    <t>都市生活空間の可変的利用方策に関する調査研究</t>
    <phoneticPr fontId="2"/>
  </si>
  <si>
    <t>広域災害発生時における貨物・旅客輸送の課題に関する調査研究</t>
    <phoneticPr fontId="2"/>
  </si>
  <si>
    <t>社会構造の変化に対応した交通サービスの在り方に関する調査研究</t>
    <phoneticPr fontId="2"/>
  </si>
  <si>
    <t>踏切保安設備整備費補助金</t>
    <rPh sb="0" eb="2">
      <t>フミキリ</t>
    </rPh>
    <rPh sb="2" eb="4">
      <t>ホアン</t>
    </rPh>
    <rPh sb="4" eb="6">
      <t>セツビ</t>
    </rPh>
    <rPh sb="6" eb="8">
      <t>セイビ</t>
    </rPh>
    <rPh sb="8" eb="9">
      <t>ヒ</t>
    </rPh>
    <rPh sb="9" eb="12">
      <t>ホジョキン</t>
    </rPh>
    <phoneticPr fontId="1"/>
  </si>
  <si>
    <t>戦傷病者等無賃乗車船等負担金</t>
    <rPh sb="11" eb="14">
      <t>フタンキン</t>
    </rPh>
    <phoneticPr fontId="2"/>
  </si>
  <si>
    <t>平成17年度</t>
    <phoneticPr fontId="2"/>
  </si>
  <si>
    <t>昭和32年度</t>
    <rPh sb="0" eb="2">
      <t>ショウワ</t>
    </rPh>
    <rPh sb="4" eb="6">
      <t>ネンド</t>
    </rPh>
    <phoneticPr fontId="2"/>
  </si>
  <si>
    <t>平成23年度</t>
    <rPh sb="0" eb="2">
      <t>ヘイセイ</t>
    </rPh>
    <phoneticPr fontId="2"/>
  </si>
  <si>
    <t>昭和23年度</t>
    <rPh sb="0" eb="2">
      <t>ショウワ</t>
    </rPh>
    <rPh sb="4" eb="6">
      <t>ネンド</t>
    </rPh>
    <phoneticPr fontId="2"/>
  </si>
  <si>
    <t>昭和56年度</t>
    <rPh sb="0" eb="2">
      <t>ショウワ</t>
    </rPh>
    <rPh sb="4" eb="5">
      <t>ネン</t>
    </rPh>
    <rPh sb="5" eb="6">
      <t>ド</t>
    </rPh>
    <phoneticPr fontId="2"/>
  </si>
  <si>
    <t>昭和53年度</t>
    <rPh sb="0" eb="2">
      <t>ショウワ</t>
    </rPh>
    <rPh sb="4" eb="5">
      <t>ネン</t>
    </rPh>
    <rPh sb="5" eb="6">
      <t>ド</t>
    </rPh>
    <phoneticPr fontId="2"/>
  </si>
  <si>
    <t>（項）都市水環境整備事業費
　（大事項）都市水環境整備事業に必要な経費
（項）河川整備事業費
　（大事項）河川整備事業に必要な経費
（項）総合流域防災事業費
　（大事項）総合流域防災事業に必要な経費</t>
  </si>
  <si>
    <t>昭和24年度</t>
    <rPh sb="0" eb="2">
      <t>ショウワ</t>
    </rPh>
    <rPh sb="4" eb="6">
      <t>ネンド</t>
    </rPh>
    <phoneticPr fontId="2"/>
  </si>
  <si>
    <t>昭和37年度</t>
    <rPh sb="0" eb="2">
      <t>ショウワ</t>
    </rPh>
    <rPh sb="4" eb="6">
      <t>ネンド</t>
    </rPh>
    <phoneticPr fontId="2"/>
  </si>
  <si>
    <t>昭和60年度</t>
    <rPh sb="0" eb="2">
      <t>ショウワ</t>
    </rPh>
    <rPh sb="4" eb="6">
      <t>ネンド</t>
    </rPh>
    <phoneticPr fontId="2"/>
  </si>
  <si>
    <t>昭和61年度</t>
    <rPh sb="0" eb="2">
      <t>ショウワ</t>
    </rPh>
    <rPh sb="4" eb="6">
      <t>ネンド</t>
    </rPh>
    <phoneticPr fontId="2"/>
  </si>
  <si>
    <t>昭和50年度</t>
    <rPh sb="0" eb="2">
      <t>ショウワ</t>
    </rPh>
    <rPh sb="4" eb="6">
      <t>ネンド</t>
    </rPh>
    <phoneticPr fontId="2"/>
  </si>
  <si>
    <t>（項）住宅・市街地防災対策費
　（大事項）住宅・市街地の防災性の向上に必要な経費</t>
    <rPh sb="35" eb="37">
      <t>ヒツヨウ</t>
    </rPh>
    <rPh sb="38" eb="40">
      <t>ケイヒ</t>
    </rPh>
    <phoneticPr fontId="2"/>
  </si>
  <si>
    <t>平成7年度</t>
    <rPh sb="0" eb="2">
      <t>ヘイセイ</t>
    </rPh>
    <rPh sb="3" eb="5">
      <t>ネンド</t>
    </rPh>
    <phoneticPr fontId="2"/>
  </si>
  <si>
    <t>昭和25年度
（直轄）
昭和15年度
（補助）</t>
    <rPh sb="0" eb="2">
      <t>ショウワ</t>
    </rPh>
    <rPh sb="4" eb="6">
      <t>ネンド</t>
    </rPh>
    <rPh sb="8" eb="10">
      <t>チョッカツ</t>
    </rPh>
    <rPh sb="12" eb="14">
      <t>ショウワ</t>
    </rPh>
    <rPh sb="16" eb="18">
      <t>ネンド</t>
    </rPh>
    <rPh sb="20" eb="22">
      <t>ホジョ</t>
    </rPh>
    <phoneticPr fontId="2"/>
  </si>
  <si>
    <t>昭和36年度</t>
    <rPh sb="0" eb="2">
      <t>ショウワ</t>
    </rPh>
    <rPh sb="4" eb="6">
      <t>ネンド</t>
    </rPh>
    <phoneticPr fontId="2"/>
  </si>
  <si>
    <t>（項)水害・土砂災害対策費
　(大事項)水害・土砂災害の防止・減災の推進に必要な経費</t>
    <rPh sb="40" eb="42">
      <t>ケイヒ</t>
    </rPh>
    <phoneticPr fontId="2"/>
  </si>
  <si>
    <t>（項）国土技術政策総合研究所施設費
　（大事項）国土技術政策総合研究所施設整備に必要な経費</t>
  </si>
  <si>
    <t>（項）技術研究開発推進費
　（大事項）社会資本整備関連技術の試験研究等に必要な経費</t>
  </si>
  <si>
    <t>下水道施設の戦略的な耐震対策優先度評価手法に関する調査</t>
  </si>
  <si>
    <t>項）技術研究開発推進費
　（大事項）社会資本整備関連技術の試験研究等に必要な経費</t>
  </si>
  <si>
    <t>地域の住宅生産技術に対応した省エネルギー技術の評価手法に関する研究</t>
  </si>
  <si>
    <t>地震時の市街地火災等に対する都市の脆弱部分及び防災対策効果の評価に関する研究</t>
  </si>
  <si>
    <t>昭和33年度</t>
    <rPh sb="0" eb="2">
      <t>ショウワ</t>
    </rPh>
    <rPh sb="4" eb="6">
      <t>ネンド</t>
    </rPh>
    <phoneticPr fontId="2"/>
  </si>
  <si>
    <t>昭和43年度</t>
    <rPh sb="0" eb="2">
      <t>ショウワ</t>
    </rPh>
    <rPh sb="4" eb="6">
      <t>ネンド</t>
    </rPh>
    <phoneticPr fontId="2"/>
  </si>
  <si>
    <t>030-3</t>
    <phoneticPr fontId="2"/>
  </si>
  <si>
    <t>道路事業（補助・除雪）</t>
    <phoneticPr fontId="2"/>
  </si>
  <si>
    <t>低コスト手法の活用・普及等を通じた実効性のある無電柱化の推進に努めるべき。</t>
  </si>
  <si>
    <t>平成27年度をもって事業終了。</t>
    <phoneticPr fontId="2"/>
  </si>
  <si>
    <t>事業の目的、事業概要を丁寧に説明するとともに、事業の有効性について不断の検証に努めるべき。</t>
    <phoneticPr fontId="2"/>
  </si>
  <si>
    <t>生活道路等の交通安全対策は急務の課題であり、国の積極的な関与の下、関係機関との密な連携等による対策の推進に努めるべき。</t>
    <phoneticPr fontId="2"/>
  </si>
  <si>
    <t>道路構造物の老朽化が進む中、適切かつ効率的なメンテナンスサイクルの実施に万全を期すべき。</t>
    <phoneticPr fontId="2"/>
  </si>
  <si>
    <t>地域の基幹ネットワークとなる地域高規格道路の効果的な整備促進に引き続き努めるべき。</t>
    <phoneticPr fontId="2"/>
  </si>
  <si>
    <t>高速道路を「賢く使う」取組みも含め、高速道路の効果的・効率的な整備・活用に一層取り組むべき。</t>
    <phoneticPr fontId="2"/>
  </si>
  <si>
    <t>除雪作業のコスト縮減は重要な取組みであり、適切に推進すべき。</t>
    <phoneticPr fontId="2"/>
  </si>
  <si>
    <t>平成26年度をもって事業終了。</t>
    <phoneticPr fontId="2"/>
  </si>
  <si>
    <t>・一者応札となった理由を分析し、来年度以降は対策を講じることを求める。</t>
    <phoneticPr fontId="2"/>
  </si>
  <si>
    <t>交通事故や交通渋滞のITS活用による改善という目的に対し、本件検討がどのように寄与するかの説明に十分努める必要がある。</t>
    <phoneticPr fontId="2"/>
  </si>
  <si>
    <t>本調査が、アウトプット（低騒音舗装の整備延長割合）にどう寄与するのか判断できない。事業の目的、事業概要を丁寧に説明すべきである。</t>
    <phoneticPr fontId="2"/>
  </si>
  <si>
    <t>・一者応札となった理由を分析し、来年度以降の事業で対策を講じることを求める。</t>
    <phoneticPr fontId="2"/>
  </si>
  <si>
    <t>・不法占用対策を検討する本事業において、成果指標を「占用許可申請等受付件数」とするのは適切でなく、再設定が求められる。
・一者応札となった理由を分析し、今後の事業で対策を講じることを求める。</t>
    <phoneticPr fontId="2"/>
  </si>
  <si>
    <t>「事業全体の抜本的な改善」
・老朽施設が今後増えていく中で、代替交通手段の有無を含む公共交通としての鉄道の必要性、鉄道事業者の事業継続の可能性・能力など多様な観点から事業を評価した上で、補助対象を決定するよう見直すべき。
・「鉄道施設総合安全対策事業（鉄道施設老朽化対策事業）」と「鉄道施設安全対策事業（鉄道施設の戦略的維持管理・更新の推進）」を一つのパッケージとすることも視野に入れ、鉄道施設の安全対策が効果的に促進される補助制度に見直すべき。</t>
    <phoneticPr fontId="2"/>
  </si>
  <si>
    <t>公開プロセスの結果を踏まえ、補助対象事業の決定プロセスの見直しを図るとともに、補助制度の統合も視野に入れた見直しを行うべきである。</t>
  </si>
  <si>
    <t>長期的な工事計画を踏まえた、戦略的な箇所付け、工事実施に努め、より効率的・効果的に事業を実施すべきである。</t>
    <phoneticPr fontId="2"/>
  </si>
  <si>
    <t>昨年度の所見を踏まえ、具体的な成果指標等が設定されたことは評価できるが、成果実績が上がっていないため、引き続き事業効果の説明に努めるべきである。</t>
    <phoneticPr fontId="2"/>
  </si>
  <si>
    <t>・事業の目的、事業概要についてより丁寧な説明を求める。
・一者応札となった理由を分析し、来年度以降の事業では対策を講じることを求める。</t>
    <phoneticPr fontId="2"/>
  </si>
  <si>
    <t>随意契約とした合理的理由を明記すべきである。</t>
    <phoneticPr fontId="2"/>
  </si>
  <si>
    <t>引き続きコストの縮減に努めつつ効率的に事業を行って欲しい。</t>
    <phoneticPr fontId="2"/>
  </si>
  <si>
    <t>国・地方を通じたライフサイクルコストの縮減に向けた取組を一層推進すべき。</t>
    <phoneticPr fontId="2"/>
  </si>
  <si>
    <t>必要性、効率性、有効性に留意しつつ、適切に実施すべき。</t>
    <phoneticPr fontId="2"/>
  </si>
  <si>
    <t>・一者応札の理由を分析し、来年度以降の事業では対策を講じることが求められる。</t>
    <phoneticPr fontId="2"/>
  </si>
  <si>
    <t>我が国の道路技術・政策への実のある展開が図られるよう、諸外国の最新技術・知見等の収集等を効果的に図っていくべき。</t>
    <phoneticPr fontId="2"/>
  </si>
  <si>
    <t>結果的に1者入札である点に改善の余地がある。国民生活の安全・安心の確保の観点から優先度の高い事業であるが、他の事業で従来から指摘されている成果実績の取り方が、改善されていない。アウトカム指標として、工程を明らかにした上で気候変動への適応方策の提案量や更にそれらの方策を適用した件数及びその効果を設定するなどして、気候変動等の要因に適切に対応しうる中長期計画の策定に資するようにすべき。更にB/C　成果実績・活動実績の把握方法として、流域の選択の段階を可視化できないか。発生災害との関連性の事後フィードバックができないかも含め検討できればなお良い。</t>
  </si>
  <si>
    <t>高い成果目標が達成されているので、これを維持する努力を継続して頂きたい。</t>
    <phoneticPr fontId="2"/>
  </si>
  <si>
    <t>事業の実施に当たっては、これまでの成果がしっかりと活用されるよう、事業内容を工夫するとともに、建設リサイクル推進計画を推進する上で特に課題となっている分野等に重点をおいて取り組むべき。</t>
    <phoneticPr fontId="2"/>
  </si>
  <si>
    <t xml:space="preserve">老朽化対策についての自治体の体制整備は急務であり、本事業の成果が全国の自治体でしっかりと活用されるよう、事業の実施に当たっては十分な工夫をすべき。
</t>
    <phoneticPr fontId="2"/>
  </si>
  <si>
    <t>・Ｈ26年度で終了の事業であるが、成果の普及・活用にしっかりと取り組むべき。</t>
    <phoneticPr fontId="2"/>
  </si>
  <si>
    <t>・毎年度費用対効果を含め事業効果の検証をしっかりと行い、次年度の事業内容に反映すべき。
・事業の成果・効果については、レビューの中で具体的に示すべき。</t>
    <phoneticPr fontId="2"/>
  </si>
  <si>
    <t>・平成26年度に実施した現場検証・評価の結果についての検証をしっかりと行い、次年度の事業内容に反映すべき。
・事業の成果・効果については、レビューの中で具体的に示すべき。
・調査費として大きな金額の発注が一本で行われており、業務の発注方法等において、コスト削減や効率化に向けた工夫が行われるべき。</t>
    <phoneticPr fontId="2"/>
  </si>
  <si>
    <t>インフラ長寿命化基本計画（行動計画）の内容を国民に分かりやすく説明し、インフラ維持に関する今後の展望を理解してもらう必要がある。</t>
    <phoneticPr fontId="2"/>
  </si>
  <si>
    <t>Ｈ２６年度で事業終了であるが、事業効果の検証をするとともに、外部有識者の所見も踏まえ、成果の活用促進を図るべき。</t>
    <phoneticPr fontId="2"/>
  </si>
  <si>
    <t>事業の成果の活用が図られるよう、利用者ニーズを把握しつつ、事業内容を工夫するとともに、成果の普及に努めるべき。</t>
    <phoneticPr fontId="2"/>
  </si>
  <si>
    <t>引き続き、本事業の成果が国・都道府県・市町村の計画やプログラムに反映されるよう、努めて頂きたい。</t>
    <phoneticPr fontId="2"/>
  </si>
  <si>
    <t>H27年度で終了予定の事業であるが、事業の成果がしっかりと活用されるよう取り組むべき。</t>
    <phoneticPr fontId="2"/>
  </si>
  <si>
    <t>・事業の成果・効果については、レビューの中で具体的に示すべき。
・成果が活用されるよう、関係者との連携をより一層強化すべき。
・事業の効果の検証をしっかりと行い、次年度の事業内容に反映すべき。</t>
    <phoneticPr fontId="2"/>
  </si>
  <si>
    <t>国民のニーズを踏まえた、技術先行ではない、事業の展開を図って頂きたい。</t>
    <phoneticPr fontId="2"/>
  </si>
  <si>
    <t>調査項目については、引き続き必要性の高いものに重点化しつつ、適切に事業を執行する必要がある。</t>
    <phoneticPr fontId="2"/>
  </si>
  <si>
    <t>フラット３５Ｓの金利引下げについては、政策誘導効果を踏まえ、メリハリをつけた引下げのあり方を検討する必要がある。</t>
    <phoneticPr fontId="2"/>
  </si>
  <si>
    <t>新法の施行を見据え、より優先度の高い調査に重点化し、効果的な事業執行を行うよう見直していく必要がある。</t>
    <phoneticPr fontId="2"/>
  </si>
  <si>
    <t>これまでのチーム所見を踏まえて改善が見られるが、引き続き政策目的の実現に寄与する事業となるよう適宜の見直しを行っていく必要がある。</t>
    <phoneticPr fontId="2"/>
  </si>
  <si>
    <t>本制度の終了後、本制度による省エネ性能の高い住宅の普及促進や住宅投資の拡大等について、効果の検証が必要である。</t>
    <phoneticPr fontId="2"/>
  </si>
  <si>
    <t>新たな事業が、政策目的に合致したものとなっているか、注視していく必要がある。</t>
    <phoneticPr fontId="2"/>
  </si>
  <si>
    <t>平成26年度（事業初年度）の出資金は100％執行されている。このような事業（特に新規事業）につき予算が（当初から）適正に執行されているかについて、URから報告させて確認する場合の、かかる確認方法の合理性・有効性が担保されているかについても留意すべきである。</t>
  </si>
  <si>
    <t>出資金は確実に執行されているが、出資金により政策目的である医療福祉拠点の整備が着実に推進されているかどうか、継続的に確認していく必要がある。</t>
    <phoneticPr fontId="2"/>
  </si>
  <si>
    <t>平成26年度の執行率は平成25年度よりは改善したものの、67％と依然改善の余地がある。空き家解消対策は地域における非常にきめ細かな対応が要求されるものであり、解消が有効裡に実行されるには地域との連携が必須である。公募における周知徹底が図れていないてのも、地域との密接な連携という観点が欠如している可能性もあり、地方自治体との連携の仕方につき検討の余地があるのではないか。（なお、①相談体制の整備と②空家ビジネスの育成・普及という2つの補助対象がどのように有機的に機能するのか、という点が若干疑問である。）</t>
    <phoneticPr fontId="2"/>
  </si>
  <si>
    <t>空き家対策は重要な課題であるが、効果的な対策のためには地域との連携が必須であり、地方自治体が民間事業者等と連携した取組を進めることが必要。</t>
    <phoneticPr fontId="2"/>
  </si>
  <si>
    <t>補助金の交付件数は1件とされているものの、実際にはそこから複数団体に対する事業の再委託がされている。各委託先の概要・事業、委託費、使途等も正確に把握した上で、各委託先における事業の実効性等も検証する必要はないか。</t>
    <phoneticPr fontId="2"/>
  </si>
  <si>
    <t>本事業により地方公共団体における体制整備や耐震診断・耐震改修計画作成側（設計者・建築主等向け）の体制整備が進捗したか、その効果を検証する必要がある。</t>
    <phoneticPr fontId="2"/>
  </si>
  <si>
    <t>成功事例の蓄積等の事業と成果目標や成果指標が直接的にマッチしているのか、より適正な指標等はないのか。</t>
    <phoneticPr fontId="2"/>
  </si>
  <si>
    <t>マンションの適切な維持管理は引き続き重要な課題であり、成功事例の分析や事例の公表・周知などを適切に行う必要がある。</t>
    <phoneticPr fontId="2"/>
  </si>
  <si>
    <t>事業最終年度となるが、依然としてコーディネートに期間を要しているという点につき、引き続き効率的・効果的な執行の阻害要因となっていることから、正確な原因分析と改善策の策定が必要ではないか。</t>
  </si>
  <si>
    <t>相談や研修の実施状況、モデル的取組や研究の成果が適切に公表・周知されていくのか等事業の効果を確認する必要がある。</t>
    <phoneticPr fontId="2"/>
  </si>
  <si>
    <t>重要な事業と認識しているが、事業番号0014と本事業の成果指標が一部重なっており、その点において各事業の内容が適正か、予算の適正な執行をどのように検証するのかが不明。また、住宅建築分野の産業の海外展開推進にかかる成果目標や成果指標がないため、かかる事業の効率的な執行をどのように検討すべきか。</t>
    <phoneticPr fontId="2"/>
  </si>
  <si>
    <t>重要な事業であると認識している。但し、事業番号0014及び新26-003と本事業の成果目標及び成果指標が一部重なっており、その点において各事業の内容が適正か、予算の適正な執行をどのように検証するのかが不明であるし、本事業に関しては成果目標・指標が適切であるか疑問（支援事業、団体、講習・研修や人の数など、他に考えられないか）。</t>
    <phoneticPr fontId="2"/>
  </si>
  <si>
    <t>本事業の目的である、新規大工技能者の育成や大工技能者の技術力の向上に係る成果目標の設定を検討する必要がある。</t>
    <phoneticPr fontId="2"/>
  </si>
  <si>
    <t>補助金交付件数が1件のみであり、公募による選定と言っても応募数が不明である。仮に複数応募がなかった場合には、引き続き、支出先の適正な事業の執行を担保すべく厳格な確認が必要である。</t>
    <phoneticPr fontId="2"/>
  </si>
  <si>
    <t>引き続き契約時における透明性を確保するとともに、建築確認検査制度等の見直し内容の周知、建築確認審査側・申請者側の資質向上等も進捗状況を確認しつつ、効果的・効率的な取組を行う必要がある。</t>
    <phoneticPr fontId="2"/>
  </si>
  <si>
    <t>成果目標・成果指標が本事業を適正に評価するのに合理的なのか（究極的な目的がCLTを用いた建築物の設計法の確立のために必要な知見を得るということであれば、論文の数以外に、一定の基準の確立等、他に考えられないか）。</t>
    <phoneticPr fontId="2"/>
  </si>
  <si>
    <t>本事業により収集されたデータ等が、CLTを用いた建築物の設計法の確立及び基準の高度化に活用されるよう、適切な分析、情報の公開等が必要である。</t>
    <phoneticPr fontId="2"/>
  </si>
  <si>
    <t>大規模災害時に大量に発生する帰宅困難者及び負傷者を一時的に受け入れる施設の確保は重要な課題であり、そのための事業要件が適切に設定されているか検討する必要がある。</t>
    <phoneticPr fontId="2"/>
  </si>
  <si>
    <t>下記の過去のレビューにおいて成果目標の設定が適切でないとされ、その後対処したとの記載があるが、このレビューシートには反映しておらず、成果の実績が不明である。また、補助事業の重複等の問題についても改善解決したとの記載があるが、その他の点も再度確認する必要があるのかもしれない。事業主体が成果実績を報告しないのであれば、何らかのモニタリングを補足する措置が必要ではないか。</t>
    <phoneticPr fontId="2"/>
  </si>
  <si>
    <t>成果目標の設定については、引き続き、外部にわかりやすいように説明していく必要がある。事業についても、関係各省庁と連携して、効果的・効率的な運用を図る。</t>
    <phoneticPr fontId="2"/>
  </si>
  <si>
    <t>事業の成果が他地域にも普及・展開していくことが肝要であり、調査においても、汎用性を検討するとともに、その普及・展開策の検討を行う。</t>
    <phoneticPr fontId="2"/>
  </si>
  <si>
    <t>調査成果の利活用拡大のため、関係者及び一般への周知が必要であり、利用者のニーズを踏まえた上で利活用の優良事例を提示するなど、その啓発に努める。</t>
    <phoneticPr fontId="2"/>
  </si>
  <si>
    <t>新しい国土形成計画（全国計画、広域地方計画）がH27年度に策定される見込みであり、新たな計画の思想を踏まえ、その具体化に向けてどのような調査・研究が必要であるか、検討を行う。</t>
    <phoneticPr fontId="2"/>
  </si>
  <si>
    <t>支出の効率化は図られていると思われる。研究の成果を国土計画の策定・推進等に効果的に活用すべき。更に、研究の課題の中でのウェイト付けを試みることができないか。</t>
    <phoneticPr fontId="2"/>
  </si>
  <si>
    <t>外務有識者から指摘のあったウェイト付け等について、検討する。単発の調査で終わることなく成果の積み重ねを図る方法について検討する。</t>
    <phoneticPr fontId="2"/>
  </si>
  <si>
    <t>新しい国土形成計画（全国計画、広域地方計画）がH27年度に策定される見込みであり、新たな計画の思想を踏まえてどのようなモニタリングが必要であるか、検討を行う。</t>
    <phoneticPr fontId="2"/>
  </si>
  <si>
    <t>整備するデータ項目については、政策的な優先度や緊急度等の観点から、引き続き精査を行う。利活用拡大のため、ユーザーの裾野が広がるような工夫を検討する。</t>
    <phoneticPr fontId="2"/>
  </si>
  <si>
    <t>ヒアリング等を行い、利用者のニーズを把握・分析することにより、システムの利活用拡大に努める。データの選定について、引き続き必要性の高いものに重点化する。</t>
    <phoneticPr fontId="2"/>
  </si>
  <si>
    <t>事業に対するニーズをしっかり把握・分析し、効果的・効率的な事業の実施に努める。</t>
    <phoneticPr fontId="2"/>
  </si>
  <si>
    <t>適切な進捗管理を行うなど、調査の効率的な執行に努める。</t>
    <phoneticPr fontId="2"/>
  </si>
  <si>
    <t>拠出金による事業が当局の政策目的と合致するよう、引き続き、拠出先との密接な連携及び調整に努める。また、我が国の国土政策・地域政策にどのように還元していくか、検討を行う。</t>
    <phoneticPr fontId="2"/>
  </si>
  <si>
    <t>我が国の国土政策・地域政策に反映できるよう、調査テーマや内容を精査する。調査の効果を高めるため、その成果の利活用拡大を図る。</t>
    <phoneticPr fontId="2"/>
  </si>
  <si>
    <t>予定通り終了している。</t>
    <phoneticPr fontId="2"/>
  </si>
  <si>
    <t>社会ニーズを踏まえた優先度の高い事業であるため、何のための調査なのか政策目的を実現するための工程・経路を精査し、その成果に至るまでを指標化して管理することが望まれる。たとえば、広域ブロックの形成により何がどう変わるのか、より具体的に示し、それを成果と考えたり、成果に至るまでの工程・経路を示した上で、そのフェーズを成果として見ることもできる。本事業も少なくとも成果についての説明責任は発生しており、何らかの定量化を試みて測定・管理すべき。一部、一者入札になっている支出があるが、改善の余地がないか検討すべき。</t>
    <phoneticPr fontId="2"/>
  </si>
  <si>
    <t>事業の効果的・効率的な実施に努めるとともに、利用者の利便性のさらなる向上を図る。</t>
    <phoneticPr fontId="2"/>
  </si>
  <si>
    <t>地方公共団体の利用数が増加しており、成果があがっているように見えるが、更にその内容についても精査し、更に利便性を高めるように運用して頂きたい。引き続きコスト縮減に向けた取組を継続。</t>
    <phoneticPr fontId="2"/>
  </si>
  <si>
    <t>引き続き、利用者のニーズ等を把握・分析し、システムの利便性向上やコンテンツの充実、利用者の拡大を図る。</t>
    <phoneticPr fontId="2"/>
  </si>
  <si>
    <t>民間の動向等を把握した上で、対象とするテーマを重点化するなど、事業の効果的・効率的な実施に努める。G空間EXPOについては、より多くの方に理解していただけるよう、コンテンツをさらに充実させる。</t>
    <phoneticPr fontId="2"/>
  </si>
  <si>
    <t>離島振興事業を構成する各種の公共事業については、成果指標を一括して設定するのは困難である。離島振興法の趣旨を踏まえ、各事業の防災減災に関する成果目標を設定して重点を絞ることが必要であろう。離島に係る公共事業の総合性の確保、計画的かつ効率的な事業執行の観点から、国土交通省に一括計上されているので、不用率の増加についても十分に検証して、発注手続の早期化・計画と実績について実行管理を強化するなど、効率的効果的に執行すべき。</t>
    <phoneticPr fontId="2"/>
  </si>
  <si>
    <t>効率的・効果的な執行に向けて、進捗状況を把握するとともに、必要に応じて是正措置を要求するなど、適切な執行管理に努める。</t>
    <phoneticPr fontId="2"/>
  </si>
  <si>
    <t>奄美群島振興開発事業を構成する各種の公共事業については、各所管において事業の重点化など必要な見直しを行うこととするが、奄美群島振興開発計画に基づく事業については引き続き国土交通省に一括計上する仕組みとして、奄美群島に係る公共事業の総合性の確保、計画的かつ効率的な事業執行を図る。</t>
    <phoneticPr fontId="2"/>
  </si>
  <si>
    <t>東京都や小笠原村のニーズをよく把握・分析し、引き続き、政策目的に照らして真に必要なもの、緊急性の高いものに重点化を図る。</t>
    <phoneticPr fontId="2"/>
  </si>
  <si>
    <t>平成２６年度で事業終了。引き続き成果の積極的な普及に努める。</t>
    <rPh sb="12" eb="13">
      <t>ヒ</t>
    </rPh>
    <rPh sb="14" eb="15">
      <t>ツヅ</t>
    </rPh>
    <rPh sb="16" eb="18">
      <t>セイカ</t>
    </rPh>
    <rPh sb="19" eb="22">
      <t>セッキョクテキ</t>
    </rPh>
    <rPh sb="23" eb="25">
      <t>フキュウ</t>
    </rPh>
    <rPh sb="26" eb="27">
      <t>ツト</t>
    </rPh>
    <phoneticPr fontId="2"/>
  </si>
  <si>
    <t>昨年から一者応札の状況が改善されていないので、競争性の確保について、早急に対策を講じるべき。
活動指標及び単位当たりコストが記載されていないため、事業の有効性について判断できない。活動指標については、例えば各年度の検討項目数など、事業の進捗を測ることが出来る指標の設定及び成果指標・活動指標１単位当たりのコストの記載を検討すべき。</t>
    <rPh sb="34" eb="36">
      <t>ソウキュウ</t>
    </rPh>
    <rPh sb="37" eb="39">
      <t>タイサク</t>
    </rPh>
    <rPh sb="40" eb="41">
      <t>コウ</t>
    </rPh>
    <rPh sb="51" eb="52">
      <t>オヨ</t>
    </rPh>
    <rPh sb="53" eb="55">
      <t>タンイ</t>
    </rPh>
    <rPh sb="55" eb="56">
      <t>ア</t>
    </rPh>
    <rPh sb="62" eb="64">
      <t>キサイ</t>
    </rPh>
    <rPh sb="73" eb="75">
      <t>ジギョウ</t>
    </rPh>
    <rPh sb="76" eb="79">
      <t>ユウコウセイ</t>
    </rPh>
    <rPh sb="83" eb="85">
      <t>ハンダン</t>
    </rPh>
    <rPh sb="90" eb="92">
      <t>カツドウ</t>
    </rPh>
    <rPh sb="92" eb="94">
      <t>シヒョウ</t>
    </rPh>
    <rPh sb="132" eb="134">
      <t>セッテイ</t>
    </rPh>
    <rPh sb="134" eb="135">
      <t>オヨ</t>
    </rPh>
    <rPh sb="136" eb="138">
      <t>セイカ</t>
    </rPh>
    <rPh sb="138" eb="140">
      <t>シヒョウ</t>
    </rPh>
    <rPh sb="141" eb="143">
      <t>カツドウ</t>
    </rPh>
    <rPh sb="143" eb="145">
      <t>シヒョウ</t>
    </rPh>
    <rPh sb="146" eb="148">
      <t>タンイ</t>
    </rPh>
    <rPh sb="148" eb="149">
      <t>ア</t>
    </rPh>
    <rPh sb="156" eb="158">
      <t>キサイ</t>
    </rPh>
    <rPh sb="159" eb="161">
      <t>ケントウ</t>
    </rPh>
    <phoneticPr fontId="2"/>
  </si>
  <si>
    <t>一者応札が多い理由を検証し、発注にあたって競争性の確保に努めるとともに、繰越しが多い理由を検証し、効率的・効果的な事業の実施に努める。</t>
    <phoneticPr fontId="2"/>
  </si>
  <si>
    <t>平成２５年度に比べて、執行率が改善したことは評価できる。引き続き本経費が有効活用されるよう、関係機関に周知を行うとともに、フォローアップの強化により、事業効果の把握・検証に努めるべき。</t>
    <phoneticPr fontId="2"/>
  </si>
  <si>
    <t>公益法人の一者応札の割合が高いので、発注の競争性が確保されるよう、見直しを行う。
各事業担当部局や各事業所管省庁との連携を密に行い、事業目標に向けた進捗率や実績を把握するとともに、北海道総合開発計画の改定に合わせて、真に北海道の発展に資する事業となるよう見直しを行う。</t>
    <phoneticPr fontId="2"/>
  </si>
  <si>
    <t>昨年度の推進チーム所見を踏まえ、内閣府所管の基金による振興対策事業との関係や市町における国費の使途について、詳細に記載されており、改善が見られる。
成果指標については目標値に改善がみられるが、依然として１００％を上回る達成率となっているため、目標値が妥当であるか再検討すべき。</t>
    <rPh sb="0" eb="3">
      <t>サクネンド</t>
    </rPh>
    <rPh sb="4" eb="6">
      <t>スイシン</t>
    </rPh>
    <rPh sb="9" eb="11">
      <t>ショケン</t>
    </rPh>
    <rPh sb="12" eb="13">
      <t>フ</t>
    </rPh>
    <rPh sb="16" eb="19">
      <t>ナイカクフ</t>
    </rPh>
    <rPh sb="19" eb="21">
      <t>ショカン</t>
    </rPh>
    <rPh sb="22" eb="24">
      <t>キキン</t>
    </rPh>
    <rPh sb="27" eb="29">
      <t>シンコウ</t>
    </rPh>
    <rPh sb="29" eb="31">
      <t>タイサク</t>
    </rPh>
    <rPh sb="31" eb="33">
      <t>ジギョウ</t>
    </rPh>
    <rPh sb="35" eb="37">
      <t>カンケイ</t>
    </rPh>
    <rPh sb="38" eb="39">
      <t>シ</t>
    </rPh>
    <rPh sb="39" eb="40">
      <t>マチ</t>
    </rPh>
    <rPh sb="44" eb="46">
      <t>コクヒ</t>
    </rPh>
    <rPh sb="47" eb="49">
      <t>シト</t>
    </rPh>
    <rPh sb="54" eb="56">
      <t>ショウサイ</t>
    </rPh>
    <rPh sb="57" eb="59">
      <t>キサイ</t>
    </rPh>
    <rPh sb="65" eb="67">
      <t>カイゼン</t>
    </rPh>
    <rPh sb="68" eb="69">
      <t>ミ</t>
    </rPh>
    <rPh sb="74" eb="76">
      <t>セイカ</t>
    </rPh>
    <rPh sb="76" eb="78">
      <t>シヒョウ</t>
    </rPh>
    <rPh sb="83" eb="86">
      <t>モクヒョウチ</t>
    </rPh>
    <rPh sb="87" eb="89">
      <t>カイゼン</t>
    </rPh>
    <rPh sb="96" eb="98">
      <t>イゼン</t>
    </rPh>
    <rPh sb="106" eb="108">
      <t>ウワマワ</t>
    </rPh>
    <rPh sb="109" eb="112">
      <t>タッセイリツ</t>
    </rPh>
    <rPh sb="121" eb="124">
      <t>モクヒョウチ</t>
    </rPh>
    <rPh sb="125" eb="127">
      <t>ダトウ</t>
    </rPh>
    <rPh sb="131" eb="134">
      <t>サイケントウ</t>
    </rPh>
    <phoneticPr fontId="2"/>
  </si>
  <si>
    <t>成果実績が成果目標に向け着実に推移しており、評価できる。引き続き、アイヌの伝統等に関する普及啓発を促進するよう、効率的・効果的に施策を推進する。
また、入札者数が少ない理由を検証し、発注における競争性を高めるべきである。</t>
    <phoneticPr fontId="2"/>
  </si>
  <si>
    <t>入札者数拡大への工夫により、発注における競争性を高めるべき。
平成２６年度に計画通りに補修・整備が進まなかった理由を検証し、計画的な補修・整備に努めるべき。</t>
    <rPh sb="0" eb="3">
      <t>ニュウサツシャ</t>
    </rPh>
    <phoneticPr fontId="2"/>
  </si>
  <si>
    <t>平成２７年度で事業終了だが、外部有識者の指摘を踏まえ、レビューシートの記載を充実させる。</t>
    <rPh sb="14" eb="16">
      <t>ガイブ</t>
    </rPh>
    <rPh sb="16" eb="19">
      <t>ユウシキシャ</t>
    </rPh>
    <rPh sb="20" eb="22">
      <t>シテキ</t>
    </rPh>
    <rPh sb="23" eb="24">
      <t>フ</t>
    </rPh>
    <rPh sb="35" eb="37">
      <t>キサイ</t>
    </rPh>
    <rPh sb="38" eb="40">
      <t>ジュウジツ</t>
    </rPh>
    <phoneticPr fontId="2"/>
  </si>
  <si>
    <t>地域が策定する防災計画やハザードマップの基礎資料として活用されており、大規模化・激甚化する水害・土砂災害や大規模地震への対応に不可欠な事業である。引き続きコスト縮減に努めつつ、透明性・公平性・競争性の高い発注方法・発注先の選定に努める。</t>
    <phoneticPr fontId="2"/>
  </si>
  <si>
    <t>一者応札が多い理由を検証し、発注における競争性の確保に努めるべき。</t>
    <phoneticPr fontId="2"/>
  </si>
  <si>
    <t>公益法人について、一者応札が多い理由を検証し、発注における競争性の確保に努めるべき。</t>
    <phoneticPr fontId="2"/>
  </si>
  <si>
    <t>結果的に一者応札となっている契約が多くある点は改善の余地がないか検討されたい。引き続きコストの縮減を図る。本事業の目的には観測データの高い精度で維持とともに国民への情報提供があるが、観測データがどの程度利用されているかについても成果指標を設定して頂くと、よりわかりやすくなるのではないか。</t>
    <phoneticPr fontId="2"/>
  </si>
  <si>
    <t>昨年から一者応札が多い状況が改善されていない。一者応札が多い理由を検証し、発注における競争性の確保に努める。
外部有識者の所見を踏まえ、観測データの利用に関する成果指標を設定できないか検討すべき。</t>
    <rPh sb="37" eb="39">
      <t>ハッチュウ</t>
    </rPh>
    <rPh sb="43" eb="46">
      <t>キョウソウセイ</t>
    </rPh>
    <rPh sb="47" eb="49">
      <t>カクホ</t>
    </rPh>
    <rPh sb="55" eb="57">
      <t>ガイブ</t>
    </rPh>
    <rPh sb="57" eb="60">
      <t>ユウシキシャ</t>
    </rPh>
    <rPh sb="61" eb="63">
      <t>ショケン</t>
    </rPh>
    <rPh sb="64" eb="65">
      <t>フ</t>
    </rPh>
    <rPh sb="68" eb="70">
      <t>カンソク</t>
    </rPh>
    <rPh sb="74" eb="76">
      <t>リヨウ</t>
    </rPh>
    <rPh sb="77" eb="78">
      <t>カン</t>
    </rPh>
    <rPh sb="80" eb="82">
      <t>セイカ</t>
    </rPh>
    <rPh sb="82" eb="84">
      <t>シヒョウ</t>
    </rPh>
    <rPh sb="85" eb="87">
      <t>セッテイ</t>
    </rPh>
    <rPh sb="92" eb="94">
      <t>ケントウ</t>
    </rPh>
    <phoneticPr fontId="2"/>
  </si>
  <si>
    <t>昨年の行政事業レビュー推進チームの所見を踏まえ、定量的な成果目標が設定されている。引き続きコスト縮減に努めながら、確実に事業を実施していく。</t>
    <phoneticPr fontId="2"/>
  </si>
  <si>
    <t>昨年の行政事業レビュー推進チームの所見を踏まえて、成果目標について修正されているが、事業成果の活用実態を把握できる指標ではないため、指標の追加を検討すべき。
公益法人等に一者応札が多い理由を検証し、発注における競争性の確保に努める。</t>
    <rPh sb="42" eb="44">
      <t>ジギョウ</t>
    </rPh>
    <rPh sb="44" eb="46">
      <t>セイカ</t>
    </rPh>
    <rPh sb="47" eb="49">
      <t>カツヨウ</t>
    </rPh>
    <rPh sb="49" eb="51">
      <t>ジッタイ</t>
    </rPh>
    <rPh sb="57" eb="59">
      <t>シヒョウ</t>
    </rPh>
    <rPh sb="69" eb="71">
      <t>ツイカ</t>
    </rPh>
    <rPh sb="72" eb="74">
      <t>ケントウ</t>
    </rPh>
    <phoneticPr fontId="2"/>
  </si>
  <si>
    <t>成果目標に向けて成果実績は着実に増加しているが、更なる事業成果の活用に向け、事業成果の周知に努める。
引き続き透明性・公平性・競争性の高い発注方法・発注先の選定に努める。</t>
    <phoneticPr fontId="2"/>
  </si>
  <si>
    <t>国民の利便性の向上や行政コストの低減に資する事業であり、社会のニーズが高い事業である。引き続き発注先の選定にあたり、透明性・公平性・競争性の高い発注方法・発注先の選定に努めるとともに、利用者にとって使いやすいものになるよう、内容の充実等の取組を進める。</t>
    <phoneticPr fontId="2"/>
  </si>
  <si>
    <t>平成２６年度で事業終了。引き続き、成果の積極的な普及を図る。</t>
    <rPh sb="20" eb="23">
      <t>セッキョクテキ</t>
    </rPh>
    <phoneticPr fontId="2"/>
  </si>
  <si>
    <t>平成２６年度で事業終了。引き続き、公共団体への技術支援等を通じて、研究成果の普及に努める。</t>
    <phoneticPr fontId="2"/>
  </si>
  <si>
    <t>平成２６年度で事業終了。引き続き成果の積極的な普及を図る。</t>
    <phoneticPr fontId="2"/>
  </si>
  <si>
    <t>本事業の成果を各地域の減災対策計画に活用して頂きたい。</t>
    <phoneticPr fontId="2"/>
  </si>
  <si>
    <t>一者応札の理由を検証し、発注における競争性の確保に努める。調査成果が広く活用されるよう、引き続き検討項目、調査対象等について所内審査を行うと共に、成果の普及を図る。
例えば「技術的課題」の内容を記載するなど、レビューシートが国民にとってよりわかりやすいものになるよう工夫すべき。</t>
    <rPh sb="133" eb="135">
      <t>クフウ</t>
    </rPh>
    <phoneticPr fontId="2"/>
  </si>
  <si>
    <t>一者応札の理由を検証し、発注における競争性の確保に努める。
例えば「技術的課題」の内容を記載するなど、レビューシートが国民にとってよりわかりやすいものになるよう工夫すべき。</t>
    <rPh sb="80" eb="82">
      <t>クフウ</t>
    </rPh>
    <phoneticPr fontId="2"/>
  </si>
  <si>
    <t>引き続き、技術研究開発課題の解決に向け、効率的・効果的に事業を実施する。
例えば「技術的課題」の内容を記載するなど、レビューシートが国民にとってよりわかりやすいものになるよう工夫すべき。</t>
    <rPh sb="37" eb="38">
      <t>タト</t>
    </rPh>
    <rPh sb="41" eb="44">
      <t>ギジュツテキ</t>
    </rPh>
    <rPh sb="44" eb="46">
      <t>カダイ</t>
    </rPh>
    <rPh sb="48" eb="50">
      <t>ナイヨウ</t>
    </rPh>
    <rPh sb="51" eb="53">
      <t>キサイ</t>
    </rPh>
    <rPh sb="66" eb="68">
      <t>コクミン</t>
    </rPh>
    <rPh sb="87" eb="89">
      <t>クフウ</t>
    </rPh>
    <phoneticPr fontId="2"/>
  </si>
  <si>
    <t>事業の成果が広く活用されるよう、社会情勢の変化や研究のニーズ等を把握し、研究課題の重点化に努める。
一社応札が多く落札率が高くなっているため、理由を検証し、効率的な事業の実施に努める。</t>
    <phoneticPr fontId="2"/>
  </si>
  <si>
    <t>今後の巨大地震に備えた減災対策や復興準備計画の検討に、本事業の成果を反映して頂きたい。</t>
    <phoneticPr fontId="2"/>
  </si>
  <si>
    <t>執行率が低い状態が続いているため、不用理由を分析しつつ、制度の見直しを行うべきである。</t>
    <phoneticPr fontId="2"/>
  </si>
  <si>
    <t>成果指標の見直し等も含め、調査研究が成果目標の達成に必要であることの説明に努めるべきである。</t>
    <phoneticPr fontId="2"/>
  </si>
  <si>
    <t>保安監査等の実施は必要ではあるが、保安監査の実施回数等が適当であることが分かる成果指標、活動指標を設定するなど、効果の検証に努めるべきである。</t>
    <phoneticPr fontId="2"/>
  </si>
  <si>
    <t>平成２７年度当初予算から、事業内容が「鉄道施設総合安全対策事業」（新27－020）に移行したことを踏まえ、本事業は平成２６年度予算の執行をもって終了し、平成２８年度予算要求を行わないこととするべきである。</t>
    <phoneticPr fontId="2"/>
  </si>
  <si>
    <t>公開プロセスの結果を踏まえ、補助対象事業の決定プロセスの見直しを図るとともに、補助制度の統合も視野に入れた見直しを行うべきである。</t>
    <phoneticPr fontId="2"/>
  </si>
  <si>
    <t>すでに達成してしまった成果目標を見直すなど、事業効果の説明に努めるべきである。</t>
    <phoneticPr fontId="2"/>
  </si>
  <si>
    <t>都心直結線調査や本州四国連絡橋維持修繕費の事業効果が分かるよう成果指標の見直しを図るなど、事業効果の説明に努めるべきである。</t>
    <phoneticPr fontId="2"/>
  </si>
  <si>
    <t>事業内容に見合った成果指標等を設定するなど、効果の説明に努めるべきである。</t>
    <phoneticPr fontId="2"/>
  </si>
  <si>
    <t>多様な事業メニューがあり、耐震補強に加え、新たに浸水対策も補助対象としているため、成果目標の追加設定も含め、引き続き事業効果の説明に努めるべきである。</t>
    <phoneticPr fontId="2"/>
  </si>
  <si>
    <t>成果目標年度が２７年度となっているため、成果目標の見直しを図るなど、事業効果の説明に努めるべきである。</t>
    <phoneticPr fontId="2"/>
  </si>
  <si>
    <t>意味のある重要な調査を行っている。但し、調査結果を活用した政策の反映数がゼロであることから、可及的に具体的制度等に反映されるよう努めたい。</t>
    <phoneticPr fontId="2"/>
  </si>
  <si>
    <t>外部有識者の所見を踏まえ、調査結果が早期に具体的制度等に反映されるよう努めるとともに、引き続き一般競争入札の活用等、コスト縮減に努めるべきである。</t>
    <phoneticPr fontId="2"/>
  </si>
  <si>
    <t>２７年度において予算額を見直した点や、成果目標を設定した点は評価できる。今後も引き続き、金利状況等を踏まえ、適切な額の算定に努めるべきである。</t>
    <phoneticPr fontId="2"/>
  </si>
  <si>
    <t>引き続き、成果目標の達成に向け、コスト縮減に努めるべきである。</t>
    <phoneticPr fontId="2"/>
  </si>
  <si>
    <t>このような調査・開発研究事業においては、年度計画どおりに研究開発を推進させるだけでなく、やはり研究成果がどの程度、実務に生かされるかも重要である。昭和６２年度から開始された事業であり、累積数でも良いので研究成果の実用化の実績を見える化してはどうか。</t>
    <phoneticPr fontId="2"/>
  </si>
  <si>
    <t>外部有識者の所見を踏まえ、研究結果がどの程度実用化のかが分かる成果指標を追加設定するなど、事業効果の説明に努めるべきである。</t>
    <phoneticPr fontId="2"/>
  </si>
  <si>
    <t>引き続き、成果目標の達成を図りつつ、事業の透明性の確保に努めるべきである。</t>
    <phoneticPr fontId="2"/>
  </si>
  <si>
    <t>成果目標を設定したことは評価できるが、執行率にばらつきがあることから、当初予算に必要な予算額を検証するなど、執行の効率化を図るとともに、コスト縮減に努めるべきである。</t>
    <phoneticPr fontId="2"/>
  </si>
  <si>
    <t>執行率が低いのは補助金の交付対象となる事案が発生しなかったことによるところであるが、システムの保守契約以外の外部支出についても調達内容を見直すなど、適正かつ効率的な予算執行を図るべきである。</t>
    <phoneticPr fontId="2"/>
  </si>
  <si>
    <t>調査成果について国際会議等でどのように有効活用されるのか把握し、事業実施の効率化を図るべきである。</t>
    <phoneticPr fontId="2"/>
  </si>
  <si>
    <t>毎年の委託調査内容・テーマ、委託先の活動について、もう少し丁寧に記載頂きたい。</t>
    <phoneticPr fontId="2"/>
  </si>
  <si>
    <t>外部支出については、効率的な予算執行を図るべきである。</t>
  </si>
  <si>
    <t>EQUASISの拠出金については、国際約束で決められた支出であるため、現状通りとするが、目標値が低く達成度が毎年高いため、目標値として機能していない。目標値の設定は目指すべき高い目標とするため、成果目標又は目標値を再設定するべきである。</t>
    <phoneticPr fontId="2"/>
  </si>
  <si>
    <t>目標値の設定は、目指すべき高い目標値とされたい。3年連続で大きく上回るものでは、目標値として機能していない可能性がある</t>
    <phoneticPr fontId="2"/>
  </si>
  <si>
    <t>執行率の上昇は評価できるが、目標値が低く達成度が毎年高いため、目標値として機能していない。目標値の設定は目指すべき高い目標とするため、成果目標又は目標値を再設定するべきである。</t>
    <phoneticPr fontId="2"/>
  </si>
  <si>
    <t>外部支出については、更に内容を精査し、効果的な予算執行を図るべきである。</t>
    <phoneticPr fontId="2"/>
  </si>
  <si>
    <t>目標値が低く達成度が毎年高いため、目標値として機能していない。目標値の設定は目指すべき高い目標とするため、成果目標又は目標値を再設定するべきである。</t>
    <phoneticPr fontId="2"/>
  </si>
  <si>
    <t>IMOの分担金は国際約束で決められた支出であるため、現状通りとするが、毎期増加傾向にある予算額の計算方法について記載すべきである。</t>
    <phoneticPr fontId="2"/>
  </si>
  <si>
    <t>分担金が毎期増加傾向にある理由を記載されたい</t>
    <phoneticPr fontId="2"/>
  </si>
  <si>
    <t>米国からの請求が正式に再開されたことを踏まえ、外務省、在米大使館等を通じ、とりまとめ国である米国の情報を入手する等、効果的な予算執行を図るべきである。</t>
    <phoneticPr fontId="2"/>
  </si>
  <si>
    <t>事業内容を精査し、真に必要なものに限定した上で、より効率的な予算執行が可能となるよう改善を図るべきである。</t>
    <phoneticPr fontId="2"/>
  </si>
  <si>
    <t>本事業については、平成２６年度の調査結果を踏まえてより具体的な成果が得られるよう関係各所との調整・検討に活かすこととし、終了することとする。</t>
    <phoneticPr fontId="2"/>
  </si>
  <si>
    <t>執行率の上昇は評価できる。給付金については、情報収集を行い、経済情勢の慎重な予測や減船の可能性を十分精査する等、引き続き適切な予算執行をすべきである。</t>
    <phoneticPr fontId="2"/>
  </si>
  <si>
    <t>執行率の上昇は評価できる。より実効性の高い事業内容への見直しを図る等、引き続き効率的・効果的な予算執行を図るべきである。</t>
    <phoneticPr fontId="2"/>
  </si>
  <si>
    <t>OECDの分担金は、国際約束で決められた支出であるため、現状通りとする。</t>
    <phoneticPr fontId="2"/>
  </si>
  <si>
    <t>支出先の使途を把握した上で、効率的な予算執行を図るべきである。</t>
    <phoneticPr fontId="2"/>
  </si>
  <si>
    <t>新形式LNG運搬船の普及に向けて、各国の船舶検査機関に対する働きかけなど、売り込むための施策を早急に行うとともに、アウトカム指標について、わかりやすく目標を設定すべきである。</t>
    <phoneticPr fontId="2"/>
  </si>
  <si>
    <t>船舶職員の資格を取得しようとする学生等に対し、ＳＴＣＷ条約の改正によって強制化される訓練に対応するために、シミュレータを積極的に活用すべきである。</t>
    <phoneticPr fontId="2"/>
  </si>
  <si>
    <t>平成28年度の港湾空港技術研究所及び電子航法研究所との統合にあたり、組織体制などの見直しを行い、効率的な研究所の運営を図るべきである。</t>
    <phoneticPr fontId="2"/>
  </si>
  <si>
    <t>効果的な予算執行の観点から、工事の実施状況等の管理・監督を確実に行うべきである。</t>
    <phoneticPr fontId="2"/>
  </si>
  <si>
    <t>引き続き航空機の安全運航確保や空港利用者の安全性に十分留意しつつ、市場化テスト推進や一者応札改善等競争性の確保を図り経費節減に取り組むべき。</t>
    <phoneticPr fontId="2"/>
  </si>
  <si>
    <t>航空保安対策の強化が求められる中、保安検査レベルの維持向上を図りつつ、これまでに調査した諸外国の保安検査の調査結果の検討を進めており、今後も引き続き航空保安検査体制の効果的且つ効率的な実行を図るための予算執行に取り組むべき。</t>
    <phoneticPr fontId="2"/>
  </si>
  <si>
    <t>航空気象業務のサービスの質を確保しつつ、引き続き空港出張所業務の効率化及び要員の効率的配置を推進するとともに、競争性の確保を
図りながら航空気象業務の一部民間委託化を推進し、コストの縮減に努めるべき。
また、これまで通信回線の契約等における改善が図られているが、引き続き調達の競争性を確保しつつコストの縮減に努めるべき。</t>
    <phoneticPr fontId="2"/>
  </si>
  <si>
    <t>監査結果の公表については、国土交通省のホームページにて平成１９年度から年１回行われており予防的安全対策が講じられている。
予算執行に関しては、検査等の回数が年々増加しており、厳しい予算状況の中ではあるが、引き続き、今後も安全対策のあり方を検討しつつ、新たな状況の変化にも対応した適切かつ合理的な執行を図るべき。</t>
    <phoneticPr fontId="2"/>
  </si>
  <si>
    <t>乗員政策等検討合同小委員会で指摘されている操縦士不足や今後の航空需要の増大を要因として、航空従事者技能証明試験の受験者は増加していく見込みではあるが、契約方法の見直しや出張計画の合理化等の方策を引き続き推進していくことにより、試験実施に伴う経費について更なる合理化に取り組むべき。</t>
    <phoneticPr fontId="2"/>
  </si>
  <si>
    <t>国産ジェット旅客機プロジェクトは、本年９～１０月の初飛行、平成２９年度第１四半期の初号機納入に向けて審査が本格化している。本プロジェクトが成功するよう、製造国政府として国産ジェット旅客機の安全性審査を迅速かつ確実に実施する必要がある。このため、引き続き効果的かつ効率的な予算執行に取り組むべき。</t>
    <phoneticPr fontId="2"/>
  </si>
  <si>
    <t>事業の優先度や緊急度を踏まえた精査を行い、首都圏空港（羽田・成田）について、首都圏の都市間競争力につながる事業に重点化を図るとともに、可能な限りコスト縮減方策の検討に努め、効率的、効果的な予算の執行に向けた取り組みをしつつ、首都圏空港整備事業を着実に推進すべき。</t>
    <phoneticPr fontId="2"/>
  </si>
  <si>
    <t>航空保安施設の更新等は、引き続き更新時期・優先度の精査、効果的な事業の実施・予算執行を行い、投資の選択・集中を行うべき。</t>
    <phoneticPr fontId="2"/>
  </si>
  <si>
    <t>重要かつ高質なハブ空港であるため、引き続き、適切な整備を行って頂きたい。</t>
    <phoneticPr fontId="2"/>
  </si>
  <si>
    <t>航空保安施設の更新等は、引き続き更新時期・優先度の精査、効果的な事業の実施・予算執行を行い、投資の選択・集中を行うべき。</t>
    <phoneticPr fontId="2"/>
  </si>
  <si>
    <t>　限られた予算の中、投資の選択と集中を行う観点から、引き続き対象となる事業について優先度の更なる精査を行い、真に必要なもの、緊急性の高いものに重点化を図り、効率的・効果的な予算の執行を図るべき。</t>
    <phoneticPr fontId="2"/>
  </si>
  <si>
    <t>【平成２７年度公開プロセスとりまとめ結果】
「事業内容の一部改善」
・アウトプット、アウトカム両指標について、例えば災害時の救急活動や輸送活動が平時と比べてどの程度できるかなど、事業の効果や達成度をわかりやすく表現できるものになるよう工夫すべき。
・地方管理空港等の中には緊急・救命拠点として重要と考えられる空港も含まれることから、15の国管理空港に限定せず、土木施設の耐震対策の優先順位の考え方について、例えば既存の道路ネットワークの状況など多様な観点も踏まえて見直すべき。
・本事業については、国民の地震に対する不安を解消するため、負担率の再検討を含めて、早期の事業執行をお願いしたい。</t>
    <phoneticPr fontId="2"/>
  </si>
  <si>
    <t>・アウトカム指標について、例えば災害時の救急活動や輸送活動が平時と比べてどの程度できるかなど、事業の効果や達成度をわかりやすく表現できるものになるよう工夫すべき。
・緊急・救命拠点として重要と考えられる空港について、例えば既存の道路ネットワークの状況など多様な観点も踏まえて優先順位の考え方を整理し、耐震対策事業を推進すべき。</t>
    <phoneticPr fontId="2"/>
  </si>
  <si>
    <t>　限られた予算の中、投資の選択と集中を行う観点から、引き続き対象となる事業について優先度の更なる精査を行い、真に必要なもの、緊急性の高いものに重点化を図り、効率的・効果的な予算の執行を図るべき。
　なお、地方の自助努力や空港運営の透明性を促す取組については引き続き実施すべき。</t>
    <phoneticPr fontId="2"/>
  </si>
  <si>
    <t>本事業によって、仙台空港において空港経営改革の実現に向けて事業者の公募選定手続が進められることとなった。また、仙台空港に続く案件として、高松空港において空港経営改革の実現に向けた具体的な検討が進められている。
なお、本事業における手続においては、先行する仙台空港の資料を基に他の空港における資料作成等の参考にする等、効率化に努めている。
予算執行については、透明性・公平性・競争性の確保に引き続き努めるべき。</t>
    <phoneticPr fontId="2"/>
  </si>
  <si>
    <t>離島住民の地域の生活及び経済活動のための交通基盤の維持という観点から優先度の高い事業である。対象となる機材の要件については、離島振興法などの関連法案で規定された離島への就航路線と限定されており、就航機材の具体的な経年化等を踏まえ、引き続き効果的な施策ができるよう執行に努めるべき。</t>
    <phoneticPr fontId="2"/>
  </si>
  <si>
    <t>将来の人口や経済の動向を勘案しながら、無理のないシナリオを検討し、取り組んで頂きたい。</t>
    <phoneticPr fontId="2"/>
  </si>
  <si>
    <t>地方航空路線の維持・活性化の観点から優先度の高い事業であり、取組内容について有識者からの評価等を踏まえ改善を図る等ＰＣＤＡを実践し、モデル的な調査として全国に波及できるよう効果的な取組の策定に努めるべき。</t>
    <phoneticPr fontId="2"/>
  </si>
  <si>
    <t>平成28年度の海上技術安全研究所及び港湾空港技術研究所との統合にあたり、組織体制などの見直しを行い、効率的な研究所の運営を図るべきである。</t>
    <phoneticPr fontId="2"/>
  </si>
  <si>
    <t>事業全体として、老朽化の程度を踏まえ緊急度の高いものに限定した修繕の実施、法定検査間隔の延伸等、適切なコストの縮減が認められる。
　引き続き、財政上の制約も踏まえつつ、業務遂行に必要不可欠な案件から計画的に修繕等の実施を図るべき。</t>
    <phoneticPr fontId="2"/>
  </si>
  <si>
    <t>引き続き、調達方式の見直し等によりコストの削減を図るべき。</t>
    <phoneticPr fontId="2"/>
  </si>
  <si>
    <t>尖閣諸島における領海警備体制の強化に必要不可欠な係留施設等の整備が重点的に進められている。
　引き続き施設の老朽化の程度等を踏まえ、財政上の制約を勘案し、コスト縮減に努めつつ業務遂行に必要不可欠な施設から計画的に整備を行っていくべきである。</t>
    <phoneticPr fontId="2"/>
  </si>
  <si>
    <t>航路標識の点検・保守業務の業務委託に係る経費等の削減効果を早期に発現させるため、廃止と撤去を区別し、廃止を急ぐとともに、休止や無償譲渡なども視野に入れて、廃止や撤去に至るまでのプロセスを見直すべき。</t>
    <phoneticPr fontId="2"/>
  </si>
  <si>
    <t>引き続き汎用性のある調達物への転換のほか、競争性を高めるための応札業者拡大の工夫を行い、また、観測用消耗品の調達等についても計画的に取りまとめて発注するなど、より一層のコスト削減に努めるべき。</t>
    <phoneticPr fontId="2"/>
  </si>
  <si>
    <t>・情報提供数が減少傾向である理由、他方で調査日数・予算が増額されている理由、両者の整合性について記載されたい。</t>
    <phoneticPr fontId="2"/>
  </si>
  <si>
    <t>【平成２７年度公開プロセスとりまとめ結果】　　　　　　　　　　　　　　　　　　　　　　　　　　　　　　　　　　　　　　　　　　　　　　　　　　　　　　　　　　　　　　　　　　　　　　　　　　　　　　　　　　　　　　　　　　　　　　　　　　　　　　　　　　　　　　　　　　　　　　　　　　　　　　　　　　　　　　　　　　　　　　　　　　　　　　　　　　　　　　　　　　　　　　　　　　　　　　　　　　　　　　　　　　　　　　　　　　　　　　　　　　　　　　　　　　　　　　　　　　　　　　　　　　　　　　　　　　　　　　　　　　　　　　　　　　　　　　　　　　　　　　　　　　　　　　「現状通り」　　　　　　　　　　　　　　　　　　　　　　　　　　　　　　　　　　　　　　　　　　　　　　　　　　　　　　　　　　　　　　　　　　　　　　　　　　　　　　　　　　　　　　　　　　　　　　　　　　　　　　　　　　　　　　　　　　　　　　・日本製の新形式ＬＮＧ運搬船の普及に向けて、例えば各国の船舶検査機関に対する働きかけなど、周知・売り込みのための施策を強力かつ早急に行うべき。　　　　　　　　　　　・アウトカム指標について、例えば国内造船所の総建造隻数やタンクの安全性の確認など、わかりやすく目標を設定するよう工夫すべき。</t>
    <phoneticPr fontId="2"/>
  </si>
  <si>
    <t>気象情報伝送処理システムの更新により、増大する気象データを迅速に加工・配信することが可能となり、情報通信処理基盤の強化が図られた。
引き続き、調達の競争性を確保しつつ、調達方法の改善を図り、コストの縮減に努めるべき。</t>
    <phoneticPr fontId="2"/>
  </si>
  <si>
    <t>台風、集中豪雨等による被害の防止・軽減に向けて、気象予測技術の向上を図るべき。
引き続き、調達の競争性を確保しつつ、調達方法の改善を図り、コストの縮減に努めるべき。</t>
    <phoneticPr fontId="2"/>
  </si>
  <si>
    <t>災害等予測の基本となる業務であり、引き続き、測定技術の向上とコスト管理の均衡を図るべき。</t>
    <phoneticPr fontId="2"/>
  </si>
  <si>
    <t>引き続き、調達の競争性を確保しつつ、調達方法の改善を図り、コストの縮減に努めるべき。</t>
  </si>
  <si>
    <t>引き続き、調達の競争性を確保しつつ、調達方法の改善を図り、コストの縮減に努めるべき。</t>
    <phoneticPr fontId="2"/>
  </si>
  <si>
    <t>常に効率的な方法で観測データの精度維持を図るべき。
引き続き、調達の競争性を確保しつつ、調達方法の改善を図り、コストの縮減に努めるべき。</t>
    <phoneticPr fontId="2"/>
  </si>
  <si>
    <t>地震活動等総合監視システムの更新により、他機関のデータも活用することによって、効率的かつ効果的な地震津波の観測・情報伝達の強化が図られた。
引き続き、調達の競争性を確保しつつ、調達方法の改善を図り、コストの縮減に努めるべき。</t>
    <phoneticPr fontId="2"/>
  </si>
  <si>
    <t>火山観測データを効率的かつ効果的に収集・解析するための体制の強化を図るべき。
引き続き、調達の競争性を確保しつつ、調達方法の改善を図り、コストの縮減に努めるべき。</t>
    <phoneticPr fontId="2"/>
  </si>
  <si>
    <t>日射観測（事業番号0095）との共同化による効率化を検討して欲しい。</t>
    <phoneticPr fontId="2"/>
  </si>
  <si>
    <t>外部有識者の所見を踏まえて、事業の共同化による効率化に努めるべき。
引き続き、調達の競争性を確保しつつ、調達方法の改善を図り、コストの縮減に努めるべき。</t>
    <phoneticPr fontId="2"/>
  </si>
  <si>
    <t>オゾン層・紫外線観測（事業番号0094）との共同化による効率化を検討して欲しい。</t>
    <phoneticPr fontId="2"/>
  </si>
  <si>
    <t>アウトカムの指標が悪化した原因を分析し、引き続き効果的に事業を行って欲しい。</t>
    <phoneticPr fontId="2"/>
  </si>
  <si>
    <t>アウトカムの指標が悪化した原因を分析すべき。
引き続き、調達の競争性を確保しつつ、調達方法の改善を図り、コストの縮減に努めるべき。</t>
    <phoneticPr fontId="2"/>
  </si>
  <si>
    <t>外部有識者の所見を踏まえた適切なアウトカムを再設定すべき。
気候変動に伴う異常気象等に対する監視・予測情報の強化を図るべき。
引き続き、調達の競争性を確保しつつ、調達方法の改善を図り、コストの縮減に努めるべき。</t>
    <phoneticPr fontId="2"/>
  </si>
  <si>
    <t>講演会の開催回数や、刊行物の刊行数はアウトカム指標として適当でなく、再設定が求められる。</t>
    <phoneticPr fontId="2"/>
  </si>
  <si>
    <t>本事業は平成２１年度から平成２３年度に締結した複数年度契約に基づくものであり、必要性・緊急性が高く、現状通りとする。</t>
    <phoneticPr fontId="2"/>
  </si>
  <si>
    <t>引き続き、世界気象機関（WMO）の事務局等に対し、事業の効率的な運営を求めるべき。</t>
    <phoneticPr fontId="2"/>
  </si>
  <si>
    <t>工事の実施にあたって、適正に施工されているか、厳正に監督・検査を行うとともに、建設コンサルタント等へ監督・検査業務の補助を委託すること等により、工事の監督及び検査体制の改善が図られた。
引き続き調達の競争性を確保しつつ、調達方法の改善を図り、コストの縮減に努めるべき。</t>
    <phoneticPr fontId="2"/>
  </si>
  <si>
    <t>国際約束で決められた分担金を支出しなければならないことから、現状通りとする。</t>
    <phoneticPr fontId="2"/>
  </si>
  <si>
    <t>引き続き各国際機関に対して効率的な運用を求めるべき。</t>
    <phoneticPr fontId="2"/>
  </si>
  <si>
    <t>より一層の予算執行効率化の観点から調達手法の改善（競争入札の導入、一者応札の抑制の取り組み等）を図るべき。</t>
    <phoneticPr fontId="2"/>
  </si>
  <si>
    <t>26年度で終了済み。</t>
    <phoneticPr fontId="2"/>
  </si>
  <si>
    <t>事業移管後も引き続きＪＮＴＯで行う訪日プロモーション事業と連携し効果的・効率的な事業実施に努めるべき。</t>
    <phoneticPr fontId="2"/>
  </si>
  <si>
    <t>より一層の予算執行効率化の観点から調達手法の改善（競争入札の導入、一者応札の抑制の取り組み等）を図るべき</t>
    <phoneticPr fontId="2"/>
  </si>
  <si>
    <t>観光庁で行うビジット・ジャパン事業、国際会議等（MICE）の誘致・開催の促進と連携し、効果的・効率的な事業実施に努めるべき。</t>
    <phoneticPr fontId="2"/>
  </si>
  <si>
    <t>26年度で終了済み</t>
    <phoneticPr fontId="2"/>
  </si>
  <si>
    <t>目標最終年度を前に、既に成果目標を達成しているものは、適切な数値を新たに設定すべき。</t>
    <phoneticPr fontId="2"/>
  </si>
  <si>
    <t>27年度で事業終了とするが、本事業により策定した手引き書の普及など、事業成果の活用促進に努めるべき。</t>
    <phoneticPr fontId="2"/>
  </si>
  <si>
    <t>h26事業が，①東南アジア横断集中プロモーション，②大幅な増加が期待できる市場での事業展開，による訪日外国人旅行者数の増加が目的である．しかしながら，成果目標及び成果実績は，訪日外国人旅行者の総数を示しており，ミスリーディングである．h26年度のプロモーション実施主要国が14カ国であるから，成果実績は，その14カ国からの外国人旅行者数の増加分を併記すべきである．また，本事業により増加した訪日外国人旅行者がもたらす経済効果に基づいた費用対効果を適宜示して，本事業を実施することの正当性を説明する必要がある．
　予算執行率が87%と低いのは問題がある．予算執行率が低い原因を究明し，それに基づいて何らかの措置を講じるべきである．予算額・執行額のh26列に翌年度への繰越しが記載されていないが問題ないのか，153百万円はどこに消えたのか．単位当たりコスト78.2円/人（＝1049百万円/1341万人）はおかしい．h26執行額1049百万円で，1341万人の訪日外国人旅行者を呼び込むことができたのか．</t>
    <phoneticPr fontId="2"/>
  </si>
  <si>
    <t>26年度で終了済み。
外部有識者の所見を今後の事業に活かすべき。</t>
    <phoneticPr fontId="2"/>
  </si>
  <si>
    <t>成果目標がJNTOサイトへの年間アクセスページビューが4億6000万とあるが，元々，本事業を実施される前からの増加分で評価しないと，本事業による成果指標・目標とはいえない．成果目標及び成果指標に工夫が必要である．</t>
    <phoneticPr fontId="2"/>
  </si>
  <si>
    <t>同じ目的の事業に「戦略的訪日拡大プランの推進（ビジット・ジャパン事業）」があり，活動実績として同じ14カ国が示されている．事業目的及び事業手法等が重複するのであれば，国費投入の正当性の観点から，ビジット・ジャパン事業と本事業の違いを明確に説明し，両事業とも必要であることを示すべきである．また，両事業の目的に沿った成果目標及び成果指標を示す必要がある．現在示している成果目標及び成果実績は，訪日外国人旅行者の総数を示しており，ミスリーディングである．h26年度のプロモーション実施主要国が14カ国であるから，成果実績は，そのプロモーションを実施した国からの外国人旅行者数の増加分を併記すべきである．また，単位当たりコスト22.4円/人（＝300百万円/1341万人）からは，h26執行額300百万円で，1341万人の訪日外国人旅行者を呼び込むことができたと解釈できるが，本当か．</t>
    <phoneticPr fontId="2"/>
  </si>
  <si>
    <t>調査結果の実際の事業への活用など、効果的な施策として効率的に執行できるよう努めるべき。</t>
    <phoneticPr fontId="2"/>
  </si>
  <si>
    <t>特になし</t>
    <rPh sb="0" eb="1">
      <t>トク</t>
    </rPh>
    <phoneticPr fontId="2"/>
  </si>
  <si>
    <t>今後、シミュレータの利用実績について記載されたい</t>
    <phoneticPr fontId="2"/>
  </si>
  <si>
    <t>事業終了予定年度はH28⇒H29に延長された理由を記載されたい。</t>
    <phoneticPr fontId="2"/>
  </si>
  <si>
    <t>国庫債務負担行為を活用するなど、一定のコスト縮減は図られているが、更に調達方法の改善を図るなど、コスト縮減に努めるべき。</t>
    <phoneticPr fontId="2"/>
  </si>
  <si>
    <t>一定のコスト縮減は認められるが、引き続き適切に業務を遂行するとともに、調達方法の最適化を図りコスト縮減に努める。</t>
    <phoneticPr fontId="2"/>
  </si>
  <si>
    <t>本事業は平成２６年度で終了している。</t>
    <phoneticPr fontId="2"/>
  </si>
  <si>
    <t>本事業の必要性は感じられるが，具体的に開発する内容をイメージできない．まず，事業目的・概要に，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開発手法を１つ開発するという最終目標を示すのではなく，そこに至るために積み上げる必要がある研究進捗状況等も併記してはどうか．また，一つのテーマに関する研究は研究報告を複数回経て，論文投稿等が行われる．本事業でも目的や対象に合わせて，複数研究テーマが同時並列的に行われていると考えられるので，活動指標･実績は研究プロジェクト単位で示してはどうか．
　単位当たりコストは，研究員一人当たりの執行額，あるいは研究プロジェクト1件あたりの執行額で表してはどうか．</t>
    <phoneticPr fontId="2"/>
  </si>
  <si>
    <t>外部有識者の所見を踏まえ、既存手法の問題点や事業目的・概要を明確化し、定量的な指標の設定ができないか検討すべきである。</t>
    <phoneticPr fontId="2"/>
  </si>
  <si>
    <t>本事業の必要性は感じられるが，具体的に開発する内容をイメージできない．まず，事業目的・概要に，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開発特許数や開発したシステムの導入事例数が考えられないか．また，活動実績としては，外部有識者による事後評価される研究進捗状況等を示してはどうか．
　単位当たりコストは，研究員一人当たりの執行額，あるいは研究プロジェクト1件あたりの執行額で表してはどうか．</t>
    <phoneticPr fontId="2"/>
  </si>
  <si>
    <t>外部有識者の所見を踏まえ、事業目的・概要を明確化し、定量的な指標の設定ができないか検討すべきである。</t>
    <phoneticPr fontId="2"/>
  </si>
  <si>
    <t>本事業の必要性は感じられるが，具体的に提案する新たな点検・補修方法をイメージできない．既存手法の何が問題であるのか等について，事業目的・概要で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新たに提案する点検・補修方法を導入すると，どの程度の改善効果が見込まれるのか等のシミュレーション結果等を活用したり，開発特許数が考えられないか．また，活動実績としては，外部有識者による事後評価される研究進捗状況等を示してはどうか．
　単位当たりコストは，研究員一人当たりの執行額，あるいは研究プロジェクト1件あたりの執行額で表してはどうか．</t>
    <phoneticPr fontId="2"/>
  </si>
  <si>
    <t>今後とも効率的かつ計画的に事業を実施すべきである。</t>
    <phoneticPr fontId="2"/>
  </si>
  <si>
    <t>事業完了に伴い終了。研究成果の公表等により実際の事業に活用すべき。</t>
    <phoneticPr fontId="2"/>
  </si>
  <si>
    <t>2050年の将来像を描くことを目的としつつ、諸外国の事例調査を調査する理由が不明である。将来像を「追体験」させるという事業概要も理解できない。</t>
    <phoneticPr fontId="2"/>
  </si>
  <si>
    <t>特になし</t>
    <phoneticPr fontId="2"/>
  </si>
  <si>
    <t>一者応札の理由を分析し、来年度以降の事業では対策を講じることが求められる。</t>
    <phoneticPr fontId="2"/>
  </si>
  <si>
    <t>事業名・目的が、事業概要に書かれている内容で達せられるとは読めない。事業概要にある「データベース化」の対象も不明である。</t>
    <phoneticPr fontId="2"/>
  </si>
  <si>
    <t>予算の効率的な配分の観点及び早期に事業の効果が発現できるよう、南海トラフ地震等の大規模地震・津波の影響を受ける地域に重点的に配慮するなど、優先順位付けを行ってより効率的、効果的な事業実施を進める。</t>
    <phoneticPr fontId="2"/>
  </si>
  <si>
    <t>h26行政事業レビューにて，「事業目的の達成が見込まれており，翌年度以降の事業実施の必要性が認められないため，今年度限りで事業を廃止する」とあるが，なぜh27年度で継続されているのか疑問である．h26行政事業レビューにおいて，h27事業廃止の理由は「事業目的の達成が見込まれていた」と判断されていたことであるから，継続する必要性があるのであれば，なぜ事業目的を達成できなかったのかについて点検・改善結果の「改善の方向性」で説明すべきである．
　h27行政事業レビューシートに記載されている成果目標及び成果指標は，本業務（①指針案の作成，②委託契約書等の標準案の作成）の成果目標及び成果指標として適切ではない．成果目標・成果指標は，本事業に直接的に関わるものに限定すべきである．例えば，これまでと比べて，何がどれだけ改善するのかを分かりやすい目標・指標にあらためる必要がある．</t>
    <phoneticPr fontId="2"/>
  </si>
  <si>
    <t>大規模災害が発生した際に、現場操作員が適確に措置を講ずることができるための指針等を作成されたい。
また、作成後も当該指針等が有効に機能しているかという観点から、不断の検証を図られたい。</t>
    <phoneticPr fontId="2"/>
  </si>
  <si>
    <t xml:space="preserve">成果指標が整備率となっているが，海岸堤防等の整備1%は後背人口規模によって整備効果が異なるため，これを踏まえた成果指標にすべきである．この考え方は，整備1%の費用がもたらす整備効果を比較することで，本事業の実施正当性だけでなく，個別プロジェクト単位で整備の優先順位を検討することが可能となり，一律に整備を実施するよりも早期に整備効果が発現することが期待される．h26年度行政事業レビューにおいて，事業の必要性や効果の説明の際に費用対効果について言及すべきとあるが，h27年度において改善されていない．なぜ費用対効果について言及しなかったのかについて点検・改善結果の「改善の方向性」で説明すべきである．
</t>
    <phoneticPr fontId="2"/>
  </si>
  <si>
    <t>全国防災事業に関する政府全体の方針に従い、平成27年度で事業終了とする。</t>
    <phoneticPr fontId="2"/>
  </si>
  <si>
    <t>港湾保安職員の人材育成に関し、日ASEAN港湾保安専門家会合や港湾保安監査デモンストレーションを通じ、各国の人材育成状況を検証したところ、策定された港湾保安監査プログラム等を利用し、保安担当者の能力の向上が確認された。
我が国を取り巻く国際情勢からしてテロ対策の強化が急務であるところ、国費を効率的に活用して対策を実施し、国際埠頭施設の管理者への周知徹底をされたい。
また、徹底状況を担当課室において検証し、確認されたい。</t>
    <phoneticPr fontId="2"/>
  </si>
  <si>
    <t>国費を効果的に活用し、万一災害が発生した際に施設等が使用できないといった事態を避けるため、普段から維持管理状況を検証し、担当課室において把握されたい。</t>
    <phoneticPr fontId="2"/>
  </si>
  <si>
    <t>訓練終了後に訓練参加者が集まり、訓練で判明した問題点や次回の実施に向けた改善点などの認識を共有するなど関係機関との連携について改善が図られている。
万一災害が発生した際に防災拠点が有効に活用されるよう、引き続き関係機関と連携して訓練内容の精査に努められたい。</t>
    <phoneticPr fontId="2"/>
  </si>
  <si>
    <t>国際競争力の強化、物流の効率化、老朽化対策等、緊急性の高い施策に重点化を図るとともに、引き続き、効率的な事業実施を図るべき。</t>
    <phoneticPr fontId="2"/>
  </si>
  <si>
    <t>引き続き、委員会や地元意見を尊重するとともに、十分な安全対策を行った上で事業を進められたい。
なお、今後事業を進めていく上では、探査結果や無害化処理弾数の実績を考慮し、これに応じた予算要求を行っていくよう努められたい。</t>
    <phoneticPr fontId="2"/>
  </si>
  <si>
    <t>引き続き競争性のある契約の確保や会議の効率的な運営を図られたい。
また、会議結果を広く国民に知れ渡るよう、さらなる効果的な予算執行に努められたい。</t>
    <phoneticPr fontId="2"/>
  </si>
  <si>
    <t>効率的な国際物流ネットワークの構築を目指すため、我が国のコンテナの移動動向に影響が大きい外国との接続を早期に進められたい。</t>
    <phoneticPr fontId="2"/>
  </si>
  <si>
    <t>成果目標及び成果指標の工夫が必要である．h27行政事業レビューシートに記載されている成果目標及び成果指標では本事業の成果を適切に評価できず，国費を投入する事の正当性を示すことができない．本事業の目的が，国際コンテナ戦略港湾への集貨促進であることから，成果目標及び成果実績は，本事業に直接関係する範囲内にとどめるべきである．例えば，作成したガイドラインに基づいて事業を実施した場合，内外貨物の積み替え作業などがどの程度効率化されるのか等，ガイドライン策定時に検討した指標などが考えられる．
　予算執行率が73%と低いのは問題がある．予算執行率が低い原因を究明し，それに基づいて何らかの措置を講じるべきである．レビューシートの事業の効率性「不用率が大きい場合・・・」の不用率が（１－予算執行率）であるならば，○印がついているのは不適切ではないか．また，予算額・執行額のh26列に翌年度への繰越しが記載されていないが問題ないのか，92百万円はどこに消えたのか．職員旅費として，執行額254百万円のうち21百万円（8.3%）が使われているが，多すぎるのではないか．委員等旅費が0.3百万円であるから，委員数の70倍の職員数の旅費が必要なのか．何名をどこまで，何泊で出張したのか概算を記載すべきである．</t>
    <phoneticPr fontId="2"/>
  </si>
  <si>
    <t>内航船から外航船への迅速な積替がなされるためのターミナルのガイドラインを作成し、その普及に努められたい。
また、作成後も当該指針等が有効に機能しているかという観点から、不断の検証を図られ、国際コンテナ戦略港湾のさらなる国際競争力強化に努められたい。</t>
    <phoneticPr fontId="2"/>
  </si>
  <si>
    <t>引き続き、社会・行政のニーズに対応した研究課題に迅速に対応し、かつ、研究成果を迅速に還元できるよう努めるとともに、研究の実施にあたっては、効率的に予算を執行されたい。</t>
    <phoneticPr fontId="2"/>
  </si>
  <si>
    <t>平成28年度の海上技術安全研究所及び電子航法研究所との統合にあたり、組織体制などの見直しを行い、効率的な研究所の運営を図るべきである。</t>
    <phoneticPr fontId="2"/>
  </si>
  <si>
    <t>成果目標及び指標のうち，研究成果とは具体的に何か．一般に，学会等における研究論文発表や学術論文への査読付き論文掲載がなどがあるが，同じレベルの成果ではないので，もしも合算しているのであれば，分けた方が良いだろう．また，単位当たりコストは，研究員一人当たりコスト，あるいは研究プロジェクト１件当たりコストが適切ではないか．</t>
    <phoneticPr fontId="2"/>
  </si>
  <si>
    <t>引き続き、社会・行政のニーズに応じた研究課題に迅速に対応するための緊急性の高い施設整備を実施するよう努められたい。</t>
    <phoneticPr fontId="2"/>
  </si>
  <si>
    <t>港湾関連技術の標準化について我が国が主導的な役割を果たすことができるよう、引き続き施策を遂行願い、その成果を積極的に公表願いたい。</t>
    <phoneticPr fontId="2"/>
  </si>
  <si>
    <t>引き続き、災害復旧に係る申請や報告などの事務手続きや採択された災害復旧事業の予算措置の対応が迅速に図れるように努めるべきである。</t>
    <phoneticPr fontId="2"/>
  </si>
  <si>
    <t>集計中とのことで成果目標等の達成度合いが不明であるが、引き続き、設定された目標の適正にかかる検証の継続が必要と思われる。</t>
  </si>
  <si>
    <t>平成２６年「秋のレビュー」の結果を踏まえ設定した成果指標に基づき、より効果的な補助を行うよう努めるべき。</t>
    <rPh sb="24" eb="26">
      <t>セイカ</t>
    </rPh>
    <rPh sb="26" eb="28">
      <t>シヒョウ</t>
    </rPh>
    <rPh sb="29" eb="30">
      <t>モト</t>
    </rPh>
    <rPh sb="46" eb="47">
      <t>ツト</t>
    </rPh>
    <phoneticPr fontId="2"/>
  </si>
  <si>
    <t>集計中とのことで成果目標等の達成度合いが不明であるが、引き続き、設定された目標の適切性にかかる検証の継続が必要と思われる。</t>
  </si>
  <si>
    <t>平成26年度から開始されたものの、執行実績がないまま、平成27年度限りで終了する事業のようであるが、そうすると本事業が本当に必要であるのか、内容の検証が必要ではないか（先進環境対応型ディーゼルトラックを加速度的に普及させる必要があり、財政支援が今後も必要との説明と矛盾しないか）。</t>
  </si>
  <si>
    <t>補助の確実な執行に努め、効果的に事業を遂行するべき。</t>
    <rPh sb="0" eb="2">
      <t>ホジョ</t>
    </rPh>
    <rPh sb="3" eb="5">
      <t>カクジツ</t>
    </rPh>
    <rPh sb="6" eb="8">
      <t>シッコウ</t>
    </rPh>
    <rPh sb="9" eb="10">
      <t>ツト</t>
    </rPh>
    <rPh sb="12" eb="15">
      <t>コウカテキ</t>
    </rPh>
    <rPh sb="16" eb="18">
      <t>ジギョウ</t>
    </rPh>
    <rPh sb="19" eb="21">
      <t>スイコウ</t>
    </rPh>
    <phoneticPr fontId="2"/>
  </si>
  <si>
    <t>引き続き、競争性のある契約方法を活用するなど実効性・効率性を高め、経費の合理化に努め、実施すべき。</t>
  </si>
  <si>
    <t>引き続き、競争性のある契約方法の活用や、必要性・優先度を精査し作業工数を見直すなど、実効性・効率性を高め、経費の合理化に努め、実施すべき。</t>
  </si>
  <si>
    <t>引き続き、平成２５年「秋のレビュー」の結果を踏まえ見直した制度を的確に運用し、効果的な施策として効率的に執行できるよう努めるべき。</t>
  </si>
  <si>
    <t>引き続き、自動車運送事業者に対する監査については、運送事業者監査総合情報システムを最大限活用し、効果的かつ効率的に監査を実施すべき。</t>
  </si>
  <si>
    <t>一般競争入札により競争性の確保を図っているものであるが、引き続き競争性を確保するとともに応札事業者がさらに増えるよう創意工夫を図るべき。</t>
  </si>
  <si>
    <t>引き続き、効率的予算執行に努め、効果的な研修に努められたい。</t>
  </si>
  <si>
    <t>引き続き執行方法等の改善を行い、より効率的、効果的な事業の実施を図るべき。</t>
    <rPh sb="0" eb="1">
      <t>ヒ</t>
    </rPh>
    <rPh sb="2" eb="3">
      <t>ツヅ</t>
    </rPh>
    <rPh sb="4" eb="6">
      <t>シッコウ</t>
    </rPh>
    <rPh sb="6" eb="8">
      <t>ホウホウ</t>
    </rPh>
    <rPh sb="8" eb="9">
      <t>トウ</t>
    </rPh>
    <rPh sb="10" eb="12">
      <t>カイゼン</t>
    </rPh>
    <rPh sb="13" eb="14">
      <t>オコナ</t>
    </rPh>
    <rPh sb="18" eb="21">
      <t>コウリツテキ</t>
    </rPh>
    <rPh sb="22" eb="25">
      <t>コウカテキ</t>
    </rPh>
    <rPh sb="26" eb="28">
      <t>ジギョウ</t>
    </rPh>
    <rPh sb="29" eb="31">
      <t>ジッシ</t>
    </rPh>
    <rPh sb="32" eb="33">
      <t>ハカ</t>
    </rPh>
    <phoneticPr fontId="2"/>
  </si>
  <si>
    <t>引き続きコスト縮減を図り、今後は、より効果的な予算執行となるよう事業を遂行するべき。</t>
  </si>
  <si>
    <t>ポスター及びチラシを作成し、効果的な啓発について改善されているが、調査の中ではリサイクル部品の品質に不安を感じているとの指摘があったことから、不安を払拭するような環境整備等の工夫を図るべき。</t>
  </si>
  <si>
    <t>定量的な成果指標として補償金予算額及び執行額があげられ目標値も掲載されているが、数値は事故の発生件数、被害者の状況に依拠するものであり、本来はこのような数値目標にはなじまない性質のものではないか。むしろ、迅速且つ適切な救済のための事務処理等を実現させるための目標や指標を検討すべきではないか。</t>
  </si>
  <si>
    <t>事業費の算出にあたっては、過去の執行状況等を十分に検証した上でその実勢を反映させること。また、事業の実施にあたっては、迅速且つ適切な救済を実現するよう必要な事務処理等を実施すること。</t>
  </si>
  <si>
    <t>よりきめ細かな支援を求める被害者のニーズを踏まえ、事業内容の充実について検討するとともに、制度の不知により利用ができない者が生じないよう、効果的な事業の実施及び周知に努めるべき。</t>
    <rPh sb="53" eb="55">
      <t>リヨウ</t>
    </rPh>
    <rPh sb="78" eb="79">
      <t>オヨ</t>
    </rPh>
    <rPh sb="80" eb="82">
      <t>シュウチ</t>
    </rPh>
    <phoneticPr fontId="2"/>
  </si>
  <si>
    <t>交通遺児に対して安定的給付を行うという事業目的に対して、現行の定量的な成果目標・指標を設定することは整合・対応していない。育成給付補てん金等の予算を抑え、徐々に減らして行くことと定量的な成果指標を設定することは別の問題であり、本事業の成果目標は、真に給付を必要とする各交通遺児に対して適正な給付がなされているかを検証できるものでなければならない。</t>
  </si>
  <si>
    <t>平成27年度以降、財政規律の観点から、国から事業実施団体への補助のあり方を抜本的に見直し、単年度の予算措置としたところ。引き続き、制度の不知により加入ができない者が生じないよう、事業の周知について効果的に行い、真に給付を必要とする各交通遺児に対して適正な給付がなされるよう、適切な事業の実施に努めるべき。</t>
    <rPh sb="0" eb="2">
      <t>ヘイセイ</t>
    </rPh>
    <rPh sb="4" eb="6">
      <t>ネンド</t>
    </rPh>
    <rPh sb="6" eb="8">
      <t>イコウ</t>
    </rPh>
    <rPh sb="19" eb="20">
      <t>クニ</t>
    </rPh>
    <rPh sb="22" eb="24">
      <t>ジギョウ</t>
    </rPh>
    <rPh sb="45" eb="48">
      <t>タンネンド</t>
    </rPh>
    <rPh sb="49" eb="51">
      <t>ヨサン</t>
    </rPh>
    <rPh sb="51" eb="53">
      <t>ソチ</t>
    </rPh>
    <rPh sb="60" eb="61">
      <t>ヒ</t>
    </rPh>
    <rPh sb="62" eb="63">
      <t>ツヅ</t>
    </rPh>
    <rPh sb="137" eb="139">
      <t>テキセツ</t>
    </rPh>
    <rPh sb="140" eb="142">
      <t>ジギョウ</t>
    </rPh>
    <rPh sb="143" eb="145">
      <t>ジッシ</t>
    </rPh>
    <rPh sb="146" eb="147">
      <t>ツト</t>
    </rPh>
    <phoneticPr fontId="2"/>
  </si>
  <si>
    <t>公平な制度運用が図られるよう、本事業に基づく制度の認知度を上げることが重要であり、周知の為の施策を積極的に進めて頂きたい。</t>
  </si>
  <si>
    <t>引き続き滞りなく適切に事業を行い、自動車事故被害者等の要望を考慮しながら介護料支給制度や短期入院・入所制度等の充実を図るべき。また、制度の不知により加入や申請ができない者が生じないよう、事業の周知について効果的に行うべき。</t>
    <rPh sb="53" eb="54">
      <t>トウ</t>
    </rPh>
    <phoneticPr fontId="2"/>
  </si>
  <si>
    <t>事業の執行にあたっては、自動車事故の発生防止対策として高い効果が見込まれる事業の提案が広くなされるよう、今後も公募内容・方法等の改善を行うなど、効果的な事業の実施に努めていくべき。</t>
  </si>
  <si>
    <t>第三期中期目標・中期計画（平成24年度～平成28年度）に基づき、引き続き、業務運営の効率化を図りつつ、安全指導業務から被害者援護業務へ業務の重点化・深度化を図るべき。また、「独立行政法人改革等に関する基本的な方針」（平成25年12月24日閣議決定）等を踏まえ、自動車アセスメント業務の充実などを図るべき。</t>
  </si>
  <si>
    <t>第三期中期目標・中期計画に基づき、設備の整備・更新については、引き続き、その必要性を厳正に検証し、競争性・透明性を確保しつつ、コスト削減の取組みを更に徹底すること。</t>
  </si>
  <si>
    <t>本事業の目的・内容と、成果指標が対応していないと思われる。すなわち、本事業において事故原因の調査・再発防止策を提言のみが、事業用自動車による交通事故の死亡者数の減少に寄与しているわけではなく、他の要因も考えられるため、より本事業の目的や内容に合致した成果指標が求めらるのではないか。</t>
  </si>
  <si>
    <t>事業用自動車事故調査委員会から的確な再発防止策の提言を得るため、事業の委託先である交通事故総合分析センターと連携を取りつつ、効果的な事業の実施を図るべき。</t>
  </si>
  <si>
    <t>事業の実施にあたっては、交通事故死者数等の発生状況を考慮し、「車両安全対策検討会」等を活用し、真に必要な調査内容となるよう見直しすべき。また、一般競争入札により競争性を確保するとともに応札事業者がさらに増えるよう創意工夫を図るべき。</t>
    <rPh sb="0" eb="2">
      <t>ジギョウ</t>
    </rPh>
    <rPh sb="3" eb="5">
      <t>ジッシ</t>
    </rPh>
    <rPh sb="12" eb="14">
      <t>コウツウ</t>
    </rPh>
    <rPh sb="14" eb="16">
      <t>ジコ</t>
    </rPh>
    <rPh sb="16" eb="19">
      <t>シシャスウ</t>
    </rPh>
    <rPh sb="19" eb="20">
      <t>トウ</t>
    </rPh>
    <rPh sb="21" eb="23">
      <t>ハッセイ</t>
    </rPh>
    <rPh sb="23" eb="25">
      <t>ジョウキョウ</t>
    </rPh>
    <rPh sb="26" eb="28">
      <t>コウリョ</t>
    </rPh>
    <rPh sb="31" eb="33">
      <t>シャリョウ</t>
    </rPh>
    <rPh sb="33" eb="35">
      <t>アンゼン</t>
    </rPh>
    <rPh sb="35" eb="37">
      <t>タイサク</t>
    </rPh>
    <rPh sb="37" eb="40">
      <t>ケントウカイ</t>
    </rPh>
    <rPh sb="41" eb="42">
      <t>トウ</t>
    </rPh>
    <rPh sb="43" eb="45">
      <t>カツヨウ</t>
    </rPh>
    <rPh sb="47" eb="48">
      <t>シン</t>
    </rPh>
    <rPh sb="49" eb="51">
      <t>ヒツヨウ</t>
    </rPh>
    <rPh sb="52" eb="54">
      <t>チョウサ</t>
    </rPh>
    <rPh sb="54" eb="56">
      <t>ナイヨウ</t>
    </rPh>
    <rPh sb="61" eb="63">
      <t>ミナオ</t>
    </rPh>
    <rPh sb="71" eb="73">
      <t>イッパン</t>
    </rPh>
    <rPh sb="73" eb="75">
      <t>キョウソウ</t>
    </rPh>
    <rPh sb="75" eb="77">
      <t>ニュウサツ</t>
    </rPh>
    <rPh sb="80" eb="83">
      <t>キョウソウセイ</t>
    </rPh>
    <rPh sb="84" eb="86">
      <t>カクホ</t>
    </rPh>
    <rPh sb="92" eb="94">
      <t>オウサツ</t>
    </rPh>
    <rPh sb="94" eb="96">
      <t>ジギョウ</t>
    </rPh>
    <rPh sb="96" eb="97">
      <t>シャ</t>
    </rPh>
    <rPh sb="101" eb="102">
      <t>フ</t>
    </rPh>
    <rPh sb="106" eb="108">
      <t>ソウイ</t>
    </rPh>
    <rPh sb="108" eb="110">
      <t>クフウ</t>
    </rPh>
    <rPh sb="111" eb="112">
      <t>ハカ</t>
    </rPh>
    <phoneticPr fontId="2"/>
  </si>
  <si>
    <t>物品購入等は、競争入札の活用を徹底することによりコスト縮減を図り、適正に業務を行うべき。</t>
    <rPh sb="0" eb="2">
      <t>ブッピン</t>
    </rPh>
    <rPh sb="2" eb="4">
      <t>コウニュウ</t>
    </rPh>
    <rPh sb="4" eb="5">
      <t>トウ</t>
    </rPh>
    <rPh sb="7" eb="9">
      <t>キョウソウ</t>
    </rPh>
    <rPh sb="9" eb="11">
      <t>ニュウサツ</t>
    </rPh>
    <rPh sb="12" eb="14">
      <t>カツヨウ</t>
    </rPh>
    <rPh sb="15" eb="17">
      <t>テッテイ</t>
    </rPh>
    <rPh sb="27" eb="29">
      <t>シュクゲン</t>
    </rPh>
    <rPh sb="30" eb="31">
      <t>ハカ</t>
    </rPh>
    <rPh sb="33" eb="35">
      <t>テキセイ</t>
    </rPh>
    <rPh sb="36" eb="38">
      <t>ギョウム</t>
    </rPh>
    <rPh sb="39" eb="40">
      <t>オコナ</t>
    </rPh>
    <phoneticPr fontId="2"/>
  </si>
  <si>
    <t>事業の実施に際しては、競争入札の活用を徹底し効率化を図りつつ、自動車の新技術も適切に審査できるような施設に改善すること。</t>
    <rPh sb="0" eb="2">
      <t>ジギョウ</t>
    </rPh>
    <rPh sb="3" eb="5">
      <t>ジッシ</t>
    </rPh>
    <rPh sb="6" eb="7">
      <t>サイ</t>
    </rPh>
    <rPh sb="11" eb="13">
      <t>キョウソウ</t>
    </rPh>
    <rPh sb="13" eb="15">
      <t>ニュウサツ</t>
    </rPh>
    <rPh sb="16" eb="18">
      <t>カツヨウ</t>
    </rPh>
    <rPh sb="19" eb="21">
      <t>テッテイ</t>
    </rPh>
    <rPh sb="22" eb="25">
      <t>コウリツカ</t>
    </rPh>
    <rPh sb="26" eb="27">
      <t>ハカ</t>
    </rPh>
    <rPh sb="31" eb="34">
      <t>ジドウシャ</t>
    </rPh>
    <rPh sb="35" eb="38">
      <t>シンギジュツ</t>
    </rPh>
    <rPh sb="39" eb="41">
      <t>テキセツ</t>
    </rPh>
    <rPh sb="42" eb="44">
      <t>シンサ</t>
    </rPh>
    <rPh sb="50" eb="52">
      <t>シセツ</t>
    </rPh>
    <rPh sb="53" eb="55">
      <t>カイゼン</t>
    </rPh>
    <phoneticPr fontId="2"/>
  </si>
  <si>
    <t>物品購入等は、引き続き競争入札の活用を徹底することによりコスト縮減を図り、適正に業務を行うべき。</t>
    <rPh sb="0" eb="2">
      <t>ブッピン</t>
    </rPh>
    <rPh sb="2" eb="5">
      <t>コウニュウトウ</t>
    </rPh>
    <rPh sb="7" eb="8">
      <t>ヒ</t>
    </rPh>
    <rPh sb="9" eb="10">
      <t>ツヅ</t>
    </rPh>
    <rPh sb="11" eb="13">
      <t>キョウソウ</t>
    </rPh>
    <rPh sb="13" eb="15">
      <t>ニュウサツ</t>
    </rPh>
    <rPh sb="16" eb="18">
      <t>カツヨウ</t>
    </rPh>
    <rPh sb="19" eb="21">
      <t>テッテイ</t>
    </rPh>
    <rPh sb="31" eb="33">
      <t>シュクゲン</t>
    </rPh>
    <rPh sb="34" eb="35">
      <t>ハカ</t>
    </rPh>
    <rPh sb="37" eb="39">
      <t>テキセイ</t>
    </rPh>
    <rPh sb="40" eb="42">
      <t>ギョウム</t>
    </rPh>
    <rPh sb="43" eb="44">
      <t>オコナ</t>
    </rPh>
    <phoneticPr fontId="2"/>
  </si>
  <si>
    <t>今後も引き続き、本特別会計の収支、施設の老朽化等の状況を踏まえつつ、真に必要なものに限って整備を行っていくべき。</t>
    <rPh sb="0" eb="2">
      <t>コンゴ</t>
    </rPh>
    <rPh sb="3" eb="4">
      <t>ヒ</t>
    </rPh>
    <rPh sb="5" eb="6">
      <t>ツヅ</t>
    </rPh>
    <rPh sb="8" eb="9">
      <t>ホン</t>
    </rPh>
    <rPh sb="9" eb="11">
      <t>トクベツ</t>
    </rPh>
    <rPh sb="11" eb="13">
      <t>カイケイ</t>
    </rPh>
    <rPh sb="14" eb="16">
      <t>シュウシ</t>
    </rPh>
    <rPh sb="17" eb="19">
      <t>シセツ</t>
    </rPh>
    <rPh sb="20" eb="22">
      <t>ロウキュウ</t>
    </rPh>
    <rPh sb="22" eb="23">
      <t>カ</t>
    </rPh>
    <rPh sb="23" eb="24">
      <t>トウ</t>
    </rPh>
    <rPh sb="25" eb="27">
      <t>ジョウキョウ</t>
    </rPh>
    <rPh sb="28" eb="29">
      <t>フ</t>
    </rPh>
    <rPh sb="34" eb="35">
      <t>シン</t>
    </rPh>
    <rPh sb="36" eb="38">
      <t>ヒツヨウ</t>
    </rPh>
    <rPh sb="42" eb="43">
      <t>カギ</t>
    </rPh>
    <rPh sb="45" eb="47">
      <t>セイビ</t>
    </rPh>
    <rPh sb="48" eb="49">
      <t>オコナ</t>
    </rPh>
    <phoneticPr fontId="2"/>
  </si>
  <si>
    <t>全国の各種協議会等への参加について、参加件数は増加傾向にあるが、引き続き実効性・効率性を高め、経費の合理化に努めるべき。</t>
  </si>
  <si>
    <t>本事業の目的・内容と、成果指標が対応していないと思われる。すなわち、本事業において外国人旅行者向け利用環境の改善を促進することを目的とするのであれば、その成果にかかる指標については、高速バスの輸送人員を指標とするのではなく、外国人旅行客に絞った指標を検討する必要はないか。なお、調査事業については、実用化等の成果は短期間ではなかなか出せないが、可及的に調査結果を実務に活用すべく、適正な事業執行に努めるべきである。</t>
  </si>
  <si>
    <t>増加する訪日外国人旅行者の交通アクセスにおける満足度を増加させ、バス・タクシー等への需要を掘り起こすことは、旅客自動車運送事業の活性化の観点から優先度の高い事業であり、調査結果を実際の事業に活用できるよう、効果的、効率的な事業の実施に努めるべき。</t>
  </si>
  <si>
    <t>会議の確実な開催に努め、効果的に事業を遂行するべき。</t>
    <rPh sb="0" eb="2">
      <t>カイギ</t>
    </rPh>
    <rPh sb="3" eb="5">
      <t>カクジツ</t>
    </rPh>
    <rPh sb="6" eb="8">
      <t>カイサイ</t>
    </rPh>
    <rPh sb="9" eb="10">
      <t>ツト</t>
    </rPh>
    <rPh sb="12" eb="15">
      <t>コウカテキ</t>
    </rPh>
    <rPh sb="16" eb="18">
      <t>ジギョウ</t>
    </rPh>
    <rPh sb="19" eb="21">
      <t>スイコウ</t>
    </rPh>
    <phoneticPr fontId="2"/>
  </si>
  <si>
    <t>今後も引き続き、会議を計画的に開催し、これを確実に開催することで、効果的に事業を遂行するべき。</t>
    <rPh sb="0" eb="2">
      <t>コンゴ</t>
    </rPh>
    <rPh sb="3" eb="4">
      <t>ヒ</t>
    </rPh>
    <rPh sb="5" eb="6">
      <t>ツヅ</t>
    </rPh>
    <rPh sb="8" eb="10">
      <t>カイギ</t>
    </rPh>
    <rPh sb="11" eb="14">
      <t>ケイカクテキ</t>
    </rPh>
    <rPh sb="15" eb="17">
      <t>カイサイ</t>
    </rPh>
    <rPh sb="22" eb="24">
      <t>カクジツ</t>
    </rPh>
    <rPh sb="25" eb="27">
      <t>カイサイ</t>
    </rPh>
    <rPh sb="33" eb="36">
      <t>コウカテキ</t>
    </rPh>
    <rPh sb="37" eb="39">
      <t>ジギョウ</t>
    </rPh>
    <rPh sb="40" eb="42">
      <t>スイコウ</t>
    </rPh>
    <phoneticPr fontId="2"/>
  </si>
  <si>
    <t>事業の実施に際しては、競争入札の活用を徹底し効率化を図りつつ、自動車に係る新技術に係る基準策定を適切に支援できるような施設に改善すること。</t>
    <rPh sb="0" eb="2">
      <t>ジギョウ</t>
    </rPh>
    <rPh sb="3" eb="5">
      <t>ジッシ</t>
    </rPh>
    <rPh sb="6" eb="7">
      <t>サイ</t>
    </rPh>
    <rPh sb="11" eb="13">
      <t>キョウソウ</t>
    </rPh>
    <rPh sb="13" eb="15">
      <t>ニュウサツ</t>
    </rPh>
    <rPh sb="16" eb="18">
      <t>カツヨウ</t>
    </rPh>
    <rPh sb="19" eb="21">
      <t>テッテイ</t>
    </rPh>
    <rPh sb="22" eb="25">
      <t>コウリツカ</t>
    </rPh>
    <rPh sb="26" eb="27">
      <t>ハカ</t>
    </rPh>
    <rPh sb="31" eb="34">
      <t>ジドウシャ</t>
    </rPh>
    <rPh sb="35" eb="36">
      <t>カカ</t>
    </rPh>
    <rPh sb="37" eb="40">
      <t>シンギジュツ</t>
    </rPh>
    <rPh sb="41" eb="42">
      <t>カカ</t>
    </rPh>
    <rPh sb="43" eb="45">
      <t>キジュン</t>
    </rPh>
    <rPh sb="45" eb="47">
      <t>サクテイ</t>
    </rPh>
    <rPh sb="48" eb="50">
      <t>テキセツ</t>
    </rPh>
    <rPh sb="51" eb="53">
      <t>シエン</t>
    </rPh>
    <rPh sb="59" eb="61">
      <t>シセツ</t>
    </rPh>
    <rPh sb="62" eb="64">
      <t>カイゼン</t>
    </rPh>
    <phoneticPr fontId="2"/>
  </si>
  <si>
    <t>引き続き、滞りなく適切に事業を行うべき。</t>
    <rPh sb="0" eb="1">
      <t>ヒ</t>
    </rPh>
    <rPh sb="2" eb="3">
      <t>ツヅ</t>
    </rPh>
    <rPh sb="5" eb="6">
      <t>トドコオ</t>
    </rPh>
    <rPh sb="9" eb="11">
      <t>テキセツ</t>
    </rPh>
    <rPh sb="12" eb="14">
      <t>ジギョウ</t>
    </rPh>
    <rPh sb="15" eb="16">
      <t>オコナ</t>
    </rPh>
    <phoneticPr fontId="2"/>
  </si>
  <si>
    <t>今後も引き続き、本特別会計の収支、施設の利用率等の状況も踏まえつつ、真に必要なものに限って整備を行っていくべき。
また、事務所等の集約・統合化の可否についても、利用率等の状況を踏まえつつ、引き続き検討すべき。</t>
  </si>
  <si>
    <t>引き続き、効率的な事業運営を行うことにより、より少ないコストで同等以上の成果を出すことができるよう改善するべき。</t>
    <phoneticPr fontId="2"/>
  </si>
  <si>
    <t>企画競争から一般競争への移行による競争性の向上に取り組むとともに、事業内容の重要性・必要性を点検し真に必要な内容について重点的に調査を実施する等、予算の効果的な執行を図るべき。</t>
    <phoneticPr fontId="2"/>
  </si>
  <si>
    <t>今後も引き続き競争性のある契約方法により、事業の適性な執行を図るべき。</t>
    <phoneticPr fontId="2"/>
  </si>
  <si>
    <t>引き続き、モーダルシフトを継続するための取り組み（主に情報公開とそのPR）に取り組んで頂きたい。</t>
    <phoneticPr fontId="2"/>
  </si>
  <si>
    <t>情報公開とそのＰＲ等の取り組みについては引き続き行う。
また、荷主・物流事業者等の連携による物流の効率化を通じた二酸化炭素排出量の削減を更に促進するため、事業の見直しを行う。</t>
    <phoneticPr fontId="2"/>
  </si>
  <si>
    <t>平成25年10月より運輸安全マネジメントの実施の義務づけが中小事業者を含むすべての貸切バス事業者等へ拡大されたことや、2020年東京オリンピック・パラリンピック開催等を控えているといった状況を踏まえ、メリハリのある運輸安全マネジメント評価を実施し、重点分野の実績を増加させる必要がある。</t>
    <phoneticPr fontId="2"/>
  </si>
  <si>
    <t>引き続き、関係機関とのネットワーク構築、公共交通事業者による被害者等支援計画作成に資する説明会等を効率的に実施し、より少ないコストで同等以上の成果を出すことができるよう改善するべき。</t>
    <phoneticPr fontId="2"/>
  </si>
  <si>
    <t>導入が進んでいない地域における導入を促進できるよう改善すべき。</t>
    <phoneticPr fontId="2"/>
  </si>
  <si>
    <t>効率的・効果的な会議運営のポイントを今後の類似の会議の運営に継承し、役立てて頂きたい。</t>
    <phoneticPr fontId="2"/>
  </si>
  <si>
    <t>今後の類似の会議運営に対し、運営のポイントの共有等を必要に応じ図られたい。</t>
    <phoneticPr fontId="2"/>
  </si>
  <si>
    <t>物流産業イノベーションの企画と実績の具体的な内容を国民に分かりやすく提示すべき。</t>
    <phoneticPr fontId="2"/>
  </si>
  <si>
    <t>物流産業イノベーションの推進に係る実施内容や成果について、国土交通省のホームページで国民に分かりやすく提示することとする。</t>
    <phoneticPr fontId="2"/>
  </si>
  <si>
    <t>「公的統計の整備に関する基本的な計画」（平成26年３月25日閣議決定）に基づき、調査の効率化及び統計の品質向上を行い、政策的・社会的ニーズに合った統計の整備・活用を図るべき。</t>
    <phoneticPr fontId="2"/>
  </si>
  <si>
    <t>本事業については、当初の計画通り平成２６年度をもって終了しており、今後は研究成果の普及に努めるべきである。</t>
    <phoneticPr fontId="2"/>
  </si>
  <si>
    <t>引き続き国土交通省の交通運輸分野に係る政策課題の中でも、喫緊に解決すべき真に必要な課題の解決に資する研究開発テーマを設定するとともに、研究開発の成果を適切に検証・把握し、研究開発の成果が政策課題の解決に結びつくよう成果の普及に努める。</t>
    <phoneticPr fontId="2"/>
  </si>
  <si>
    <t>本事業の成果の具体的な中身を提示し、交通計画の現場で活用して頂きたい。成果指標（「技術的課題数」）が不明確であり、活動実績を適切に評価することができない。</t>
    <phoneticPr fontId="2"/>
  </si>
  <si>
    <t>交通関連データの分析手法の有効性検証、公共交通に関する人の移動データの分析評価、移動に関する潜在ニーズの把握に関する検討後にとりまとめられた報告書を国土交通省ホームページ等で公表することにより、広く活用されるように努めるべき。</t>
    <phoneticPr fontId="2"/>
  </si>
  <si>
    <t>経費削減を図るべく、可能な限り一般競争入札への移行を進めるとともに、公示期間の延伸を行うなど改善していく。</t>
    <phoneticPr fontId="2"/>
  </si>
  <si>
    <t>・平成26年度 行政事業レビュー公開プロセスの結果を踏まえ、成果実績・活動実績を指標とした下記の項目を基に海外インフラ案件受注に至るまでの長いプロセスの中での国土交通省の取組について、各段階で適切に事業効果を判断し、効果的な事業実施を行っていくよう改善していく。                                                                                                                                                                                                       
　  ①翌年度以降のトップセールスやさらに深掘りの調査事業につながった、案件発掘・形成調査の件数
　　②政務レベルによるトップセールス件数
　　③円借款事業における我が国インフラ企業（国土交通省分野）が海外入札に至った回数
　　④国土交通分野（交通分野、建設分野）における我が国企業の海外インフラ受注額                                                                                                          ・一者入札について、引き続き入札参加企業等に対するアンケートの実施等、改善していく。</t>
    <phoneticPr fontId="2"/>
  </si>
  <si>
    <t>一般競争入札への移行が進んだこと、複数入札が増加したことにより、経費削減を図ることができた。引き続き、入札公示期間の延伸を行うなど、経費削減を図っていくよう改善していく。</t>
    <phoneticPr fontId="2"/>
  </si>
  <si>
    <t>引き続き、村が主体的に取り組もうとしている目標の達成のための事業・評価の把握をより厳格に行うことにより、重点的・効率的な事業の執行を図る。</t>
    <phoneticPr fontId="2"/>
  </si>
  <si>
    <t>特になし．</t>
    <phoneticPr fontId="2"/>
  </si>
  <si>
    <t>平成２６年度限りで本事業は廃止とし、平成２７年度予算には計上していない。</t>
    <phoneticPr fontId="2"/>
  </si>
  <si>
    <t>・平成26年度限りで本調査は終了し、平成27年度予算には計上していない。</t>
    <phoneticPr fontId="2"/>
  </si>
  <si>
    <t>本事業は近年の都市防災などの観点からも非常に重要な事業であるにもかかわらず，執行率及び成果目標の達成度が極端に低いのは問題がある．予算執行率が極端に低い原因を究明すべきであり（例えば，全国の地下街管理会社等が同補助事業を知らないなど），それに基づいて何らかの措置を講じるべきである．
　成果指標が「安全確認できていない地下街数」とあるが分かりにくい．例えば，「安全が確認できた地下街数÷地下街総数」のような分数表示の方が国民の理解を得られやすいのではないか．また，h26成果実績が76箇所とあるが，活動実績と整合的でないと思われる．また，H26の当初見込み活動は29カ所（予算800百万円）で単位当たりコストが27.6百万円（＝800百万円/29）と算出されるが，実際には2カ所が実施され，その単位当たりコストが283.2百万円（＝566.4百万円/2）である（なお，h26年度行政事業レビューでには83百万円（＝2400百万円/29）とある）．しかし，事業の効率性にある「単位当たりコスト等の水準は妥当か」に○印がついているのは不適切ではないか．単位当たりコスト実績が当初見積もりの10倍というのは，国民の理解を得ることはできない．</t>
    <phoneticPr fontId="2"/>
  </si>
  <si>
    <t>・都市の防災性能の確保の観点から大変重要な事業であるが、執行率が低いのは問題である。地下街の防災性を高めるよう、地下街に関する関係行政機関で緊密な連携を図るとともに、当該事業の活用に向けて積極的に地下街管理会社への働きかけを行うなどの措置を講じるべき。</t>
    <phoneticPr fontId="2"/>
  </si>
  <si>
    <t>近年の都市防災などの観点からは重要な調査であるが，成果指標の工夫が必要である．h27行政事業レビューシートに記載されている成果目標及び成果指標は防災公園計画設計ガイドラインの改定業務の成果目標及び成果指標として不適切ではないか．成果目標・成果指標は，本事業に直接的に関わるものに限定すべきである．仮に適切であるとの判断だとしても，オープンスペースが1箇所以上確保された大都市の割合は，人口規模が異なる都市をひとくくりにして見るのは適切ではない．例えば，オープンスペース1箇所あたりの人口数で評価し，その基準を満たした都市数ではかるべきである．</t>
  </si>
  <si>
    <t>・平成２６年度限りで本調査は終了し、平成２７年度予算には計上していない。</t>
    <phoneticPr fontId="2"/>
  </si>
  <si>
    <t>本事業は近年の都市防災などの観点からも非常に重要な事業であるにもかかわらず，執行率及び成果目標の達成度が極端に低いのは問題がある．予算執行率が極端に低い原因を究明すべきであり，それに基づいて何らかの措置を講じるべきである．成果指標が「緑化による防災・減災対策を施した市町村数」ではなく，「緑化による防災・減災対策が必要な空き地等がすべて完了した市町村数」にすべきである．現状の成果指標では，例えば，延焼防止効果のため緑化すべき空き地等の一部に実施されるだけで成果となるが，密集市街地は一部で事業が完了しても大きな効果が見込めないことから，一部ではなく対象地域全てで完了することが成果指標として必要である．レビューシートの事業の有効性にある「成果実績は成果目標に見合ったものとなっているか」は，成果目標30市区町村に対して1市区町村（達成度3.3%）であるから○印がつくのは如何なものか．</t>
    <phoneticPr fontId="2"/>
  </si>
  <si>
    <t>・防災性の向上という観点から重要性の高い事業であるにもかかわらず、執行率が極端に低いことは問題であり、他の緑化制度、防災制度とも連携しつつ、地方公共団体にとって活用しやすくなるよう制度の改善を図るべき。</t>
    <phoneticPr fontId="2"/>
  </si>
  <si>
    <t>大都市災害からの早期回復の観点からは重要な調査であるが，成果指標の工夫が必要である．h27行政事業レビューシートに記載されている成果目標及び成果指標は，本業務（①早期回復に向けた都市作り方策の検討，②都市作り計画策定ガイドラインの作成）の成果目標及び成果指標として適切ではない．成果目標・成果指標は，本事業に直接的に関わるものに限定すべきである．例えば，本業務により作成されたガイドラインを実施すると，既存の場合と比べて，どの程度の早期回復が見込まれるのか等が考えられる．これは，本業務の検討において議論されるべき事項であるから，それを活用すればよい．逆に，本業務で作成されるガイドラインを適用することによる早期回復の程度を検討していないのであれば，本業務の目的に対して適切な調査を行っていないことになり，本調査業務に国費を支出することの正当性が疑われる．</t>
    <phoneticPr fontId="2"/>
  </si>
  <si>
    <t>・ガイドラインの作成にあたっては、地方公共団体にとっての有用性や実現可能性に配慮したものとなるようにすべき。また、施策の評価のための指標のあり方について検討を行う。</t>
    <phoneticPr fontId="2"/>
  </si>
  <si>
    <t>・都市開発資金の貸し付けに関しては、都市の集約化、防災、国際競争力の強化等の政策目的に応じ、緊急度、優先度を重視して貸付対象の精査を厳格に行うものとする。</t>
    <phoneticPr fontId="2"/>
  </si>
  <si>
    <t>・調査内容について、過年度の調査結果等を踏まえつつ、効果的な調査となるよう見直しを進めるべき。
・企画競争での発注は適切であり、今後も競争性・透明性のある取組を継続することにより、事業の適正な執行を図るべき。</t>
    <phoneticPr fontId="2"/>
  </si>
  <si>
    <t>・引き続き、OECDが国際比較の観点から行う都市問題調査について、我が国が他国に先行して直面する課題である、.エリアマネジメントや避難備蓄等の防災減災対策等が盛り込まれるよう、調査研究内容の重点化に取り組むべき。</t>
    <phoneticPr fontId="2"/>
  </si>
  <si>
    <t>・東日本大震災の被災地における復興関連事業については、引き続き適切な執行を図る。
・南海トラフ地震の発生により大規模な津波被害が想定される地域での事前防災への活用に関しては、他の都市防災に関する事業の活用等とも比較考量しつつ、適切な事業選択がなされるよう、地方公共団体と十分に連携することが必要である。</t>
    <phoneticPr fontId="2"/>
  </si>
  <si>
    <t>・環境問題への対応に加え、国益向上の観点から、本調査の成果を、我が国の民間企業の海外でのビジネス機会の拡大に加え、国内向けの企業誘致や国際会議の誘致、さらにはコンパクトシティの実現にも活用できるよう、取り組むべき。
・企画競争での発注は適切である。引き続き執行方法の改善検討を行う。</t>
    <phoneticPr fontId="2"/>
  </si>
  <si>
    <t>・普及啓発事業、実証事業ともに、事業制度の一層の周知等を図ることにより、様々な優れたまちづくり活動が水平展開できるようにすべき。</t>
    <phoneticPr fontId="2"/>
  </si>
  <si>
    <t>・集約都市構造の実現を図る観点から、重要性が高く、かつ制度・枠組に係る検討など国が主導的に検討すべき必要のある施策に限定して調査を行うべき。</t>
    <phoneticPr fontId="2"/>
  </si>
  <si>
    <t>・コンパクトシティ形成支援チームの取組等とも連携しつつ、地域の特性を活かした立地適正化計画の作成が進むよう、支援のあり方等の見直しを行うべき。</t>
    <phoneticPr fontId="2"/>
  </si>
  <si>
    <t>成果目標及び成果指標の工夫が必要である．大都市の国際競争力の強化を図るため，外国企業等を呼び込むためには重要な政策であるが，費用対効果の視点が抜けている．特に，ハード整備は，一度整備したら維持管理費用等が長期間発生することとなるため，長期的な視点からの費用対効果で事業の是非を確認することが必要である．もしも費用対効果で正当性が認められた事業候補が成果目標の11地域なのであれば，成果実績には事業実施した6地域を合算した費用対効果（あるいは便益）を示した方が，国民の理解を得られやすいだろう．
　予算執行率が38%と低いのは問題がある．予算執行率が低い原因を究明し，それに基づいて何らかの措置を講じるべきである．</t>
    <phoneticPr fontId="2"/>
  </si>
  <si>
    <t>・大都市の国際競争力強化のためには必要な事業であるが、予算執行率が低くなっており、補助対象となる事業者等へ働きかけを行うほか、様々な主体が積極的に当該事業に早期から関与できるよう、制度の見直しを図るべき。</t>
  </si>
  <si>
    <t>・全ての工事・業務等について契約額・支出先及び契約方式等を把握する等、資金の流れの検証ができる措置を講じることにより、事業のより効果的・効率的な実施を図るべき。</t>
    <phoneticPr fontId="2"/>
  </si>
  <si>
    <t>公共施設等総合管理計画の策定状況など地方公共団体の取組状況を踏まえ、地方公共団体による社会資本の計画的な維持管理・更新に向けた取組を推進するための方策を検討すべき。</t>
    <phoneticPr fontId="2"/>
  </si>
  <si>
    <t>人口減少下の都市構造・土地利用のあり方や今後のインフラ維持・更新の持続性も踏まえて、適度な津波対策・地震対策が行われるよう、ご留意頂きたい。</t>
    <phoneticPr fontId="2"/>
  </si>
  <si>
    <t>・全国防災事業に関する政府全体の方針に従い、引き続き、適切な執行が行われるように留意すべき。
・事業終了年度を平成27年度に予定していることから、整備計画の成果実績を着実に把握すべき。
・地方公共団体による社会資本整備については、今後の人口減少等を踏まえ、地域ニーズも勘案しつつ、適切に行うべき。</t>
    <phoneticPr fontId="2"/>
  </si>
  <si>
    <t>引き続き執行方法等の改善を行い、社会状況の変化を踏まえつつ、より効率的、効果的な事業の実施を図るべき。</t>
    <phoneticPr fontId="2"/>
  </si>
  <si>
    <t>政策目的の実現のため、実効性の高い事業実施を図るべき。</t>
    <phoneticPr fontId="2"/>
  </si>
  <si>
    <t>国際競争力の強化、事前防災・減災対策、老朽化対策等、緊急性や投資効果が高い施策に重点化を図るとともに、引き続き、適切な競争性の確保等により効率的な事業実施を図るべき。</t>
    <phoneticPr fontId="2"/>
  </si>
  <si>
    <t>本事業は平成25年度で事業終了とされたが、一部予算を平成26年度に繰越して執行しており、既に執行完了しているものである。</t>
    <phoneticPr fontId="2"/>
  </si>
  <si>
    <t>東海・東南海・南海地震等に対する防災・減災のための港湾整備は防災・減災の観点からは重要であるが，成果指標の工夫が必要である．後背地域の経済規模/人口規模によって防波堤整備1%の整備効果は異なるため，これを踏まえた成果指標にすべきである．また，港湾単位でみた個別プロジェクトの費用対効果を検討することで，整備の優先順位を検討することが可能となり，一律に整備を実施するよりも早期に整備効果が発現することが期待されるため，この点も言及すると，本事業に国費を投入する国民の理解が得られやすいだろう．また，成果実績が72%(h26)とあるが，この値はこれまで実施された全ての整備累計であり，h26年度予算により達成された成果ではない．1年単位で整備率が何%上昇したのかを併せて明記すべきである．</t>
    <phoneticPr fontId="2"/>
  </si>
  <si>
    <t>平成26年度で終了。</t>
    <phoneticPr fontId="2"/>
  </si>
  <si>
    <t>国土利用計画法に基づく届出情報のみならず、不動産取引価格情報、地価公示、都道府県地価調査等などの情報も活用して、市場価格動向の把握を行うようなことも検討するべき。</t>
    <phoneticPr fontId="2"/>
  </si>
  <si>
    <t>・ヘルスケアリート及び不動産証券化の地域人材の育成を主目的にしているようですが、認可事業者の属性との関連性についても記載されたい。</t>
    <phoneticPr fontId="2"/>
  </si>
  <si>
    <t>不動産証券化の促進に関し、本来行政事務として職員自らが企画立案すべき事業者の指導監督に関する事項を明確化し、予算がなくてはできないことに限定して予算を要求すべき。</t>
    <phoneticPr fontId="2"/>
  </si>
  <si>
    <t>・民間市場で解決すべき課題であり、国の予算を使って戦略を検討したり、支援するものではないと思料。</t>
    <phoneticPr fontId="2"/>
  </si>
  <si>
    <t>システム保守を聖域ととらえず、より効率的・効果的なシステムへの更新ができないかどうかの検証も行うべき。登録により期待する政策的効果についても改めて検証すべき。</t>
  </si>
  <si>
    <t>・建設業取引適正化センターが設置されたことで、国の役割との棲み分けや事業の効率化にどのようにつながるか、記載されたい</t>
    <phoneticPr fontId="2"/>
  </si>
  <si>
    <t>建設工事の契約上のトラブルに関する相談窓口での相談による具体的な成果のフォローアップを綿密に行い、必要な改善を行うべき。</t>
    <phoneticPr fontId="2"/>
  </si>
  <si>
    <t>解体工事現場に配置される技術者の確保・育成のための技術者資格、解体工事に係る技術・知識などの必要な資料収集、既存資格の適用性等の検討が最終的にはどのような成果としたいのかが不明確である。事業の抜本的な改善が必要。</t>
    <phoneticPr fontId="2"/>
  </si>
  <si>
    <t>・情報収集、分析した結果は、具体的に何にどのように使用されるのか記載されたい。</t>
    <phoneticPr fontId="2"/>
  </si>
  <si>
    <t>若者の技術者の確保、育成が目標にもかかわらず、成果目標がこれと適合していない。若手の技術者拡大に関しては、受験資格の緩和などで対応できる施策もあり、真に予算を活用して行うべき施策に限定して事業を実施すべき。</t>
    <phoneticPr fontId="2"/>
  </si>
  <si>
    <t>・目標を達成し、99％とほぼ100％近くなっているが、これ以上予算を使う意味合いを具体的に記載されたい。</t>
    <phoneticPr fontId="2"/>
  </si>
  <si>
    <t>・目標数は導入自治体数とともに、発注実績額とすべきではないか。</t>
    <phoneticPr fontId="2"/>
  </si>
  <si>
    <t>モデル事業による支援により、新しい入札契約方式が導入されたかどうかを適切にフォローアップし、これを成果目標及び成果実績とするべき。</t>
    <phoneticPr fontId="2"/>
  </si>
  <si>
    <t>・H26年度の全額繰り越しの理由を記載されたい。</t>
    <phoneticPr fontId="2"/>
  </si>
  <si>
    <t>技能実習生への不当な就労実態、不法就労などのネガティブな情報のフォローアップを適切に行い、監理体制の改善につなげること。</t>
    <phoneticPr fontId="2"/>
  </si>
  <si>
    <t>電子基準点測量を前提とした目標値、活動指標への見直しを行うべき。</t>
    <phoneticPr fontId="2"/>
  </si>
  <si>
    <t>・電子基準点のみを与点とした測量を実施できない地域においてのみ基準点測量を実施するのであれば、目標値を見直されたい
・また完了年度の目標も同時に設定されたい。</t>
    <phoneticPr fontId="2"/>
  </si>
  <si>
    <t>国民、国機関、地方公共団体など利用者のニーズを的確に捉え、調査項目やデータの提供方法等を検証し、必要な場合には常に改善すること。成果目標と本事業との因果関係が不明確であるので、より適切な指標を検討すること。</t>
    <phoneticPr fontId="2"/>
  </si>
  <si>
    <t>当事業と国が行う地価公示の双方が効率的かつ相乗効果を発揮できるよう十分に連携が図るべき。</t>
    <phoneticPr fontId="2"/>
  </si>
  <si>
    <t>不動産価格指数のユーザー及びそのニーズを明確に把握した上で、指数の認知度向上や具体的な活用方法の周知に努めるべき。</t>
    <phoneticPr fontId="2"/>
  </si>
  <si>
    <t>既存の他の調査の役割分担を明確化し、調査の目的を精査した上で、効果的な調査内容となるよう見直すべき。また、既存の他の調査を活用することで、調査コストを削減できないかを検討すべき。あり方の調査については、調査のみで終わらせず、制度改善につなげること徹底すべき。</t>
    <phoneticPr fontId="2"/>
  </si>
  <si>
    <t>不動産取引価格情報の提供や不動産価格指数等の他の施策との役割分担の整理も行った上で、必要な改善を行うこと。</t>
    <phoneticPr fontId="2"/>
  </si>
  <si>
    <t>モニタリングの実施内容の一層の充実を図るための具体的な方策を検討すべき。本事業の直接的な効果が測定できる成果指標の検討を行うべき。</t>
    <phoneticPr fontId="2"/>
  </si>
  <si>
    <t>中古住宅の取引に必要となる十分な情報が得られるよう、自治体、民間等のステークホルダーとの合意形成を進めること。また、宅建業者を通じて消費者に適時的確に情報提供するシステムについては、早期に民間で自律的な運営が可能となるよう、運営主体、ルール、費用負担を明確化すること。宅建業者と関連事業者の連携によるワンストップサービスの提供については、これによる消費者及び事業者のメリットを明確化した上で、効果的な普及促進策を検討すること。</t>
    <phoneticPr fontId="2"/>
  </si>
  <si>
    <t>本事業は、三カ年にわたって継続的に検討されているが、検討した成果がどのように使われ、効果を生み出しているかについてのフォローアップや効果測定が不十分である。まず、環境不動産への評価の現状分析を行い、目標とのギャップがある場合にどのような手段でギャップを埋めるのが効果的かという視点から、事業を抜本的に見直す必要がある。</t>
    <phoneticPr fontId="2"/>
  </si>
  <si>
    <t>平成26年度終了。</t>
    <phoneticPr fontId="2"/>
  </si>
  <si>
    <t>本事業で作成するガイドブックや映像資料、ライブラリーについては、業界団体、関係機関等との連携を通じて、ターゲットや活用方法、活用場面をより明確化した上で、普及啓発を行う体制を構築するとともに、効果的な普及方策も検討すること。各種調査については、政策立案に必要な調査項目かどうか精査し、新たな調査が必要な事項については機動的に対応すること。</t>
    <phoneticPr fontId="2"/>
  </si>
  <si>
    <t>これまでの二国間での協力・連携関係に加えて、今後のTPP協定交渉、日EU・EPA、各種FTA等の経済連携交渉等の進展を十分に見据えて、今後、市場拡大が見込まれるターゲット国を戦略的に設定すること。その上で、中長期的なマーケット獲得のための取り組み、短期的なビジネス機会の確保のため取り組みをバランスよく効果的に行うべく、事業全体を抜本的に見直すこと。その際には、官民の役割分担を十分踏まえること。</t>
    <phoneticPr fontId="2"/>
  </si>
  <si>
    <t>本事業は平成26年度に廃止された。</t>
    <phoneticPr fontId="2"/>
  </si>
  <si>
    <t>基本調査の結果がその後確実に地籍整備につながっているかどうかの検証を十分に行い、つながっていない場合には、対象事業の選定方法の見直し、事業の実施方法の見直し、他事業との連携強化・役割分担の整理を行うこと。</t>
    <phoneticPr fontId="2"/>
  </si>
  <si>
    <t>当該補助金が地方公共団体及び民間事業者等による測量成果の提供を促す効果的な手段かどうかを改めて精査し、補助金交付以外の手段（人的支援、ノウハウ提供等）の活用の可能性を含めて検討すること。</t>
    <phoneticPr fontId="2"/>
  </si>
  <si>
    <t>有識者の所見を踏まえ業務内容を調整し、社会構造の変化に対応した交通サービスの在り方に資する成果を得た上で、２７年度をもって終了とする。</t>
    <phoneticPr fontId="2"/>
  </si>
  <si>
    <t>平成２７年度までに一定の結果が得られる見込みであり、２７年度をもって終了とする。</t>
    <phoneticPr fontId="2"/>
  </si>
  <si>
    <t>・企画競争による発注は適切であるが、一者応札の対策を講じることでより適正な事業の執行を図るべき。
・平成２７年度までに一定の結果が得られる見込みであり、２７年度をもって終了とする。</t>
    <phoneticPr fontId="2"/>
  </si>
  <si>
    <t>有識者の所見を踏まえ業務内容を調整し、都市空間の可変的利用の実現に資する成果を得た上で、２７年度をもって終了とする。</t>
    <phoneticPr fontId="2"/>
  </si>
  <si>
    <t>我が国の海洋権益を確実なものとするため、最新技術を用いた低潮線情報を取得する海洋調査を推進すべき。
1社応札の契約が比較的多いことから、引き続き仕様内容の見直し及び応札業者の拡大のための工夫を図ることで競争性を高め、より一層のコスト削減に努めるべき。また、調査日数・予算が増加している一方、情報提供件数が減少傾向にあることについて検証すべき。</t>
    <phoneticPr fontId="2"/>
  </si>
  <si>
    <t>「活動団体の会員数」は成果指標として適切か．仮に適切であるとしても，26年度活動実績が1件（会員数592名の活動団体）のみだが，これから調査費800万円の妥当性をどのように判断したのか．納税者の視点からは，本当に必要な支出なのか疑問である．国民が必要な支出であることを理解できるような成果指標に変更すべきである．例えば，本支出の対象となった「歴史的風土」を保全することによる便益や経済効果が800万円よりも大きい等であれば，国民は納得できるだろう．</t>
    <phoneticPr fontId="2"/>
  </si>
  <si>
    <t>・効果的な事業実施に向けて調査項目等を十分に精査すべき。また、施策の評価の指標のあり方についても検討を行うべき。</t>
    <phoneticPr fontId="2"/>
  </si>
  <si>
    <t>一者応札が多い状況が改善されていないため、理由を検証し、発注にあたって競争性の確保に努める。
当初見込み通りに事業が進捗していないので、理由を検証するとともに、計画的な事業の実施に努める。</t>
    <rPh sb="52" eb="53">
      <t>ドオ</t>
    </rPh>
    <rPh sb="55" eb="57">
      <t>ジギョウ</t>
    </rPh>
    <rPh sb="58" eb="60">
      <t>シンチョク</t>
    </rPh>
    <rPh sb="80" eb="83">
      <t>ケイカクテキ</t>
    </rPh>
    <rPh sb="84" eb="86">
      <t>ジギョウ</t>
    </rPh>
    <phoneticPr fontId="2"/>
  </si>
  <si>
    <t>繰越しが多い現状を踏まえ、その原因の把握に努めるとともに、効率的な事業の実施に努める。
昨年度に続き一者応札が続いているので、理由を検証し、発注における競争性の確保に努める。</t>
    <rPh sb="15" eb="17">
      <t>ゲンイン</t>
    </rPh>
    <rPh sb="18" eb="20">
      <t>ハアク</t>
    </rPh>
    <rPh sb="21" eb="22">
      <t>ツト</t>
    </rPh>
    <rPh sb="29" eb="32">
      <t>コウリツテキ</t>
    </rPh>
    <rPh sb="33" eb="35">
      <t>ジギョウ</t>
    </rPh>
    <rPh sb="36" eb="38">
      <t>ジッシ</t>
    </rPh>
    <rPh sb="39" eb="40">
      <t>ツト</t>
    </rPh>
    <phoneticPr fontId="2"/>
  </si>
  <si>
    <t>事業の重要性は認められるが、だからこそ事業の進捗状況を確認できるよう、先導的技術の開発の状況、基準や技術の普及促進等に係る成果目標、成果指標を設定し、具体の進捗状況を把握できるようにすべき。その上で、効果の高い取組を重点的に行っていく必要がある。</t>
    <phoneticPr fontId="2"/>
  </si>
  <si>
    <t>事業者の公募方法や採択方法についても改善が図られているが、住宅・建築物に係る技術基準整備のための検討という政策目的に、民間事業者が行った調査等が寄与できたかどうかを検証し、国の課題設定をより合理的なものとしていく仕組みとする必要があるのではないか（調査して終わりということのないようにすべき）。</t>
    <phoneticPr fontId="2"/>
  </si>
  <si>
    <t>・構想策定支援は、既に４年目で在り、事業効果の検証をしっかりと行うとともに、事業の成果が構想策定を支援した地域以外へ十分に普及するよう、事業内容等を工夫すべき。
・成果指標である「環境ポータルサイトへのアクセス件数」が平成26年度に急減していることから、その理由等を分析し、必要であれば改善措置を講じるべき。
・成果指標・活動指標のあり方も含めて、より効果的な環境対策の推進に資する事業とするよう見直すべき</t>
    <phoneticPr fontId="2"/>
  </si>
  <si>
    <t>仕様や調達方式の見直しにより整備コストの縮減が認められる。
　引き続き、海洋権益を保全するために緊急に対応すべきものとして行う領海等における警備体制の必要性に鑑み、財政上の制約も踏まえつつ、整備コストの縮減に努め、巡視船艇の老朽化の程度等を精査することにより、計画的な整備を進めていくべき。</t>
    <phoneticPr fontId="2"/>
  </si>
  <si>
    <t>　輸送・給水・消防等の災害対応能力を強化した巡視船艇の整備が平成26年度で完了したことから終了となっている。
　なお、同様の事業を実施する場合は、一括調達等によりコストの縮減を図るべき。</t>
    <phoneticPr fontId="2"/>
  </si>
  <si>
    <t>調達する機材の情報収集、市場調査等に努めること、最適な調達方式を検討すること等により整備コストの縮減を図り、財政上の制約を踏まえ、航空機の老朽化の程度等を精査することにより、計画的な整備を進めて行くべき。</t>
    <phoneticPr fontId="2"/>
  </si>
  <si>
    <t>平成28年度の航海訓練所との統合にあたり、組織体制などの見直しを行い、効率的な運営を図るべきである。</t>
    <phoneticPr fontId="2"/>
  </si>
  <si>
    <t>176-1</t>
    <phoneticPr fontId="2"/>
  </si>
  <si>
    <t>道路事業（補助等）【176-1再掲】</t>
    <rPh sb="0" eb="2">
      <t>ドウロ</t>
    </rPh>
    <rPh sb="2" eb="4">
      <t>ジギョウ</t>
    </rPh>
    <rPh sb="5" eb="7">
      <t>ホジョ</t>
    </rPh>
    <rPh sb="7" eb="8">
      <t>トウ</t>
    </rPh>
    <rPh sb="15" eb="17">
      <t>サイケイ</t>
    </rPh>
    <phoneticPr fontId="2"/>
  </si>
  <si>
    <t>有料道路事業等【176-2再掲】</t>
    <rPh sb="0" eb="2">
      <t>ユウリョウ</t>
    </rPh>
    <rPh sb="2" eb="4">
      <t>ドウロ</t>
    </rPh>
    <rPh sb="4" eb="6">
      <t>ジギョウ</t>
    </rPh>
    <rPh sb="6" eb="7">
      <t>トウ</t>
    </rPh>
    <rPh sb="13" eb="15">
      <t>サイケイ</t>
    </rPh>
    <phoneticPr fontId="2"/>
  </si>
  <si>
    <t>特になし。</t>
    <phoneticPr fontId="2"/>
  </si>
  <si>
    <t>平成6年度</t>
    <rPh sb="0" eb="2">
      <t>ヘイセイ</t>
    </rPh>
    <rPh sb="3" eb="5">
      <t>ネンド</t>
    </rPh>
    <phoneticPr fontId="2"/>
  </si>
  <si>
    <t>個別の釧路港防潮堤工事や北海道の漁港の工事内容が、なぜ震災復興に寄与するのか、具体的に記載されたい。</t>
    <phoneticPr fontId="2"/>
  </si>
  <si>
    <t>執行等改善</t>
  </si>
  <si>
    <t>必要経費拡充のため、予算概算要求では増額となったが、宅配便の単価契約を共同調達で行うなど、調達方法の改善を図り、コスト縮減に努める。</t>
    <rPh sb="26" eb="29">
      <t>タクハイビン</t>
    </rPh>
    <rPh sb="30" eb="32">
      <t>タンカ</t>
    </rPh>
    <rPh sb="32" eb="34">
      <t>ケイヤク</t>
    </rPh>
    <rPh sb="35" eb="37">
      <t>キョウドウ</t>
    </rPh>
    <rPh sb="37" eb="39">
      <t>チョウタツ</t>
    </rPh>
    <rPh sb="40" eb="41">
      <t>オコナ</t>
    </rPh>
    <phoneticPr fontId="2"/>
  </si>
  <si>
    <t>平成26年度末で終了</t>
    <rPh sb="0" eb="2">
      <t>ヘイセイ</t>
    </rPh>
    <rPh sb="4" eb="6">
      <t>ネンド</t>
    </rPh>
    <rPh sb="6" eb="7">
      <t>マツ</t>
    </rPh>
    <rPh sb="8" eb="10">
      <t>シュウリョウ</t>
    </rPh>
    <phoneticPr fontId="2"/>
  </si>
  <si>
    <t>平成27年度末で終了予定</t>
    <rPh sb="10" eb="12">
      <t>ヨテイ</t>
    </rPh>
    <phoneticPr fontId="2"/>
  </si>
  <si>
    <t>２６年度で終了</t>
    <rPh sb="2" eb="4">
      <t>ネンド</t>
    </rPh>
    <rPh sb="5" eb="7">
      <t>シュウリョウ</t>
    </rPh>
    <phoneticPr fontId="2"/>
  </si>
  <si>
    <t>耐震補強工事完了の目標年度である平成３２年までに着実に実施するよう努めるとともに、所見を踏まえ事業効果の説明に努めることとする。</t>
    <rPh sb="0" eb="2">
      <t>タイシン</t>
    </rPh>
    <rPh sb="2" eb="4">
      <t>ホキョウ</t>
    </rPh>
    <rPh sb="4" eb="6">
      <t>コウジ</t>
    </rPh>
    <rPh sb="6" eb="8">
      <t>カンリョウ</t>
    </rPh>
    <rPh sb="9" eb="11">
      <t>モクヒョウ</t>
    </rPh>
    <rPh sb="11" eb="13">
      <t>ネンド</t>
    </rPh>
    <rPh sb="16" eb="18">
      <t>ヘイセイ</t>
    </rPh>
    <rPh sb="20" eb="21">
      <t>ネン</t>
    </rPh>
    <rPh sb="24" eb="26">
      <t>チャクジツ</t>
    </rPh>
    <rPh sb="27" eb="29">
      <t>ジッシ</t>
    </rPh>
    <rPh sb="33" eb="34">
      <t>ツト</t>
    </rPh>
    <rPh sb="41" eb="43">
      <t>ショケン</t>
    </rPh>
    <rPh sb="44" eb="45">
      <t>フ</t>
    </rPh>
    <rPh sb="47" eb="49">
      <t>ジギョウ</t>
    </rPh>
    <rPh sb="49" eb="51">
      <t>コウカ</t>
    </rPh>
    <rPh sb="52" eb="54">
      <t>セツメイ</t>
    </rPh>
    <rPh sb="55" eb="56">
      <t>ツト</t>
    </rPh>
    <phoneticPr fontId="2"/>
  </si>
  <si>
    <t>成果目標の達成のため、更なる鉄軌道の安全確保（事故・災害等の防止）の観点から、技術研究開発調査費について調査内容を精査し、調査コストを削減した。</t>
    <rPh sb="0" eb="2">
      <t>セイカ</t>
    </rPh>
    <rPh sb="2" eb="4">
      <t>モクヒョウ</t>
    </rPh>
    <rPh sb="5" eb="7">
      <t>タッセイ</t>
    </rPh>
    <rPh sb="11" eb="12">
      <t>サラ</t>
    </rPh>
    <rPh sb="18" eb="20">
      <t>アンゼン</t>
    </rPh>
    <rPh sb="20" eb="22">
      <t>カクホ</t>
    </rPh>
    <rPh sb="23" eb="25">
      <t>ジコ</t>
    </rPh>
    <rPh sb="26" eb="28">
      <t>サイガイ</t>
    </rPh>
    <rPh sb="28" eb="29">
      <t>ナド</t>
    </rPh>
    <rPh sb="30" eb="32">
      <t>ボウシ</t>
    </rPh>
    <rPh sb="34" eb="36">
      <t>カンテン</t>
    </rPh>
    <rPh sb="52" eb="54">
      <t>チョウサ</t>
    </rPh>
    <rPh sb="54" eb="56">
      <t>ナイヨウ</t>
    </rPh>
    <rPh sb="57" eb="59">
      <t>セイサ</t>
    </rPh>
    <rPh sb="61" eb="63">
      <t>チョウサ</t>
    </rPh>
    <rPh sb="67" eb="69">
      <t>サクゲン</t>
    </rPh>
    <phoneticPr fontId="2"/>
  </si>
  <si>
    <t>ＪＲ北海道における一連のトラブルを踏まえ、保安監査の体制強化を進めており、効果の検証を踏まえ、事業者毎の実情に応じた効率的な監査の実施を進める。成果指標、活動指標についても今後検証する。</t>
    <phoneticPr fontId="2"/>
  </si>
  <si>
    <t>チーム所見を踏まえ、事業効果の説明について充実化を図る。</t>
    <rPh sb="3" eb="5">
      <t>ショケン</t>
    </rPh>
    <rPh sb="6" eb="7">
      <t>フ</t>
    </rPh>
    <rPh sb="10" eb="12">
      <t>ジギョウ</t>
    </rPh>
    <rPh sb="12" eb="14">
      <t>コウカ</t>
    </rPh>
    <rPh sb="15" eb="17">
      <t>セツメイ</t>
    </rPh>
    <rPh sb="21" eb="24">
      <t>ジュウジツカ</t>
    </rPh>
    <rPh sb="25" eb="26">
      <t>ハカ</t>
    </rPh>
    <phoneticPr fontId="2"/>
  </si>
  <si>
    <t>チーム所見を踏まえ、事業効果の説明について充実化を図る。</t>
    <phoneticPr fontId="2"/>
  </si>
  <si>
    <t>チーム所見を踏まえ、本事業による効果が分かるような成果指標の設定について検討に努める。</t>
    <phoneticPr fontId="2"/>
  </si>
  <si>
    <t>事業内容に見合った成果指標の設定の検討に今後取組み、本事業の効果の説明に努める。</t>
    <rPh sb="0" eb="2">
      <t>ジギョウ</t>
    </rPh>
    <rPh sb="2" eb="4">
      <t>ナイヨウ</t>
    </rPh>
    <rPh sb="5" eb="7">
      <t>ミア</t>
    </rPh>
    <rPh sb="9" eb="11">
      <t>セイカ</t>
    </rPh>
    <rPh sb="11" eb="13">
      <t>シヒョウ</t>
    </rPh>
    <rPh sb="14" eb="16">
      <t>セッテイ</t>
    </rPh>
    <rPh sb="17" eb="19">
      <t>ケントウ</t>
    </rPh>
    <rPh sb="20" eb="22">
      <t>コンゴ</t>
    </rPh>
    <rPh sb="22" eb="24">
      <t>トリクミ</t>
    </rPh>
    <rPh sb="26" eb="27">
      <t>ホン</t>
    </rPh>
    <rPh sb="27" eb="29">
      <t>ジギョウ</t>
    </rPh>
    <rPh sb="30" eb="32">
      <t>コウカ</t>
    </rPh>
    <rPh sb="33" eb="35">
      <t>セツメイ</t>
    </rPh>
    <rPh sb="36" eb="37">
      <t>ツト</t>
    </rPh>
    <phoneticPr fontId="2"/>
  </si>
  <si>
    <t>所見を踏まえ、浸水対策に関する成果目標については今後検討を進めていく。</t>
    <rPh sb="0" eb="2">
      <t>ショケン</t>
    </rPh>
    <rPh sb="3" eb="4">
      <t>フ</t>
    </rPh>
    <rPh sb="7" eb="9">
      <t>シンスイ</t>
    </rPh>
    <rPh sb="9" eb="11">
      <t>タイサク</t>
    </rPh>
    <rPh sb="12" eb="13">
      <t>カン</t>
    </rPh>
    <rPh sb="15" eb="17">
      <t>セイカ</t>
    </rPh>
    <rPh sb="17" eb="19">
      <t>モクヒョウ</t>
    </rPh>
    <rPh sb="24" eb="26">
      <t>コンゴ</t>
    </rPh>
    <rPh sb="26" eb="28">
      <t>ケントウ</t>
    </rPh>
    <rPh sb="29" eb="30">
      <t>スス</t>
    </rPh>
    <phoneticPr fontId="2"/>
  </si>
  <si>
    <t>所見を踏まえ、事業の新規採択にあたっては法定計画における目標の設定を要件とするなど、効果の説明に努めるとともに、事業評価の適切な実施により、限られた予算の中で事業の効率性・有効性の確保に努めていく。</t>
    <rPh sb="0" eb="2">
      <t>ショケン</t>
    </rPh>
    <rPh sb="3" eb="4">
      <t>フ</t>
    </rPh>
    <rPh sb="7" eb="9">
      <t>ジギョウ</t>
    </rPh>
    <rPh sb="10" eb="12">
      <t>シンキ</t>
    </rPh>
    <rPh sb="12" eb="14">
      <t>サイタク</t>
    </rPh>
    <rPh sb="42" eb="44">
      <t>コウカ</t>
    </rPh>
    <rPh sb="70" eb="71">
      <t>カギ</t>
    </rPh>
    <rPh sb="74" eb="76">
      <t>ヨサン</t>
    </rPh>
    <rPh sb="77" eb="78">
      <t>ナカ</t>
    </rPh>
    <phoneticPr fontId="2"/>
  </si>
  <si>
    <t>所見を踏まえ、成果目標の見直しを検討するとともに、引き続き、事業評価の適正な実施により効果の説明に努めるとともに、事業の効率性、透明性の確保に努めていく。</t>
    <phoneticPr fontId="2"/>
  </si>
  <si>
    <t>調査結果の政策への反映に努めるとともに、一般入札の活用等、効率的な執行に引き続き取り組む。</t>
    <rPh sb="0" eb="2">
      <t>チョウサ</t>
    </rPh>
    <rPh sb="2" eb="4">
      <t>ケッカ</t>
    </rPh>
    <rPh sb="5" eb="7">
      <t>セイサク</t>
    </rPh>
    <rPh sb="9" eb="11">
      <t>ハンエイ</t>
    </rPh>
    <rPh sb="12" eb="13">
      <t>ツト</t>
    </rPh>
    <rPh sb="20" eb="22">
      <t>イッパン</t>
    </rPh>
    <rPh sb="36" eb="37">
      <t>ヒ</t>
    </rPh>
    <rPh sb="38" eb="39">
      <t>ツヅ</t>
    </rPh>
    <rPh sb="40" eb="41">
      <t>ト</t>
    </rPh>
    <rPh sb="42" eb="43">
      <t>ク</t>
    </rPh>
    <phoneticPr fontId="2"/>
  </si>
  <si>
    <t>チーム所見を踏まえ、現状通りとした。</t>
    <rPh sb="3" eb="5">
      <t>ショケン</t>
    </rPh>
    <rPh sb="6" eb="7">
      <t>フ</t>
    </rPh>
    <rPh sb="10" eb="12">
      <t>ゲンジョウ</t>
    </rPh>
    <rPh sb="12" eb="13">
      <t>ドオ</t>
    </rPh>
    <phoneticPr fontId="2"/>
  </si>
  <si>
    <t>チーム所見を踏まえ、引き続き、中期目標期間の予算縮減の達成に向け、経費縮減に努めることとした。</t>
    <rPh sb="3" eb="5">
      <t>ショケン</t>
    </rPh>
    <rPh sb="6" eb="7">
      <t>フ</t>
    </rPh>
    <rPh sb="10" eb="11">
      <t>ヒ</t>
    </rPh>
    <rPh sb="12" eb="13">
      <t>ツヅ</t>
    </rPh>
    <rPh sb="15" eb="17">
      <t>チュウキ</t>
    </rPh>
    <rPh sb="17" eb="19">
      <t>モクヒョウ</t>
    </rPh>
    <rPh sb="19" eb="21">
      <t>キカン</t>
    </rPh>
    <rPh sb="22" eb="24">
      <t>ヨサン</t>
    </rPh>
    <rPh sb="24" eb="26">
      <t>シュクゲン</t>
    </rPh>
    <rPh sb="27" eb="29">
      <t>タッセイ</t>
    </rPh>
    <rPh sb="30" eb="31">
      <t>ム</t>
    </rPh>
    <rPh sb="33" eb="35">
      <t>ケイヒ</t>
    </rPh>
    <rPh sb="35" eb="37">
      <t>シュクゲン</t>
    </rPh>
    <rPh sb="38" eb="39">
      <t>ツト</t>
    </rPh>
    <phoneticPr fontId="2"/>
  </si>
  <si>
    <t>それぞれの技術開発課題について年度当初に計画した内容をどの程度達成できたかを、「年度計画通りに進捗した技術開発課題の割合」として示している。技術開発が終了した時点で外部評価を行い、その結果をＨＰに掲載している。引き続き効果の説明に努めていくとともに、今後の課題として実用化に関する成果指標について検討していく。</t>
    <phoneticPr fontId="2"/>
  </si>
  <si>
    <t>成果目標の達成を図りつつ、引き続き、利用実績の公表をすることにより、事業の透明性の確保に努めることとする。</t>
    <rPh sb="18" eb="20">
      <t>リヨウ</t>
    </rPh>
    <rPh sb="20" eb="22">
      <t>ジッセキ</t>
    </rPh>
    <rPh sb="23" eb="25">
      <t>コウヒョウ</t>
    </rPh>
    <rPh sb="34" eb="36">
      <t>ジギョウ</t>
    </rPh>
    <phoneticPr fontId="2"/>
  </si>
  <si>
    <t>　巡視船の仕様を見直すこと等により、一隻当りの整備コストの縮減を図ることとした。我が国をとりまく国際情勢等を踏まえ、領海等における警備体制を強化するため、これらに対応可能な巡視船艇の整備を重点的に図ることとした。</t>
    <rPh sb="1" eb="4">
      <t>ジュンシセン</t>
    </rPh>
    <rPh sb="5" eb="7">
      <t>シヨウ</t>
    </rPh>
    <rPh sb="8" eb="10">
      <t>ミナオ</t>
    </rPh>
    <rPh sb="13" eb="14">
      <t>トウ</t>
    </rPh>
    <rPh sb="18" eb="20">
      <t>イッセキ</t>
    </rPh>
    <rPh sb="20" eb="21">
      <t>アタ</t>
    </rPh>
    <rPh sb="23" eb="25">
      <t>セイビ</t>
    </rPh>
    <rPh sb="29" eb="31">
      <t>シュクゲン</t>
    </rPh>
    <rPh sb="32" eb="33">
      <t>ハカ</t>
    </rPh>
    <rPh sb="40" eb="41">
      <t>ワ</t>
    </rPh>
    <rPh sb="42" eb="43">
      <t>クニ</t>
    </rPh>
    <rPh sb="48" eb="50">
      <t>コクサイ</t>
    </rPh>
    <rPh sb="50" eb="52">
      <t>ジョウセイ</t>
    </rPh>
    <rPh sb="52" eb="53">
      <t>トウ</t>
    </rPh>
    <rPh sb="54" eb="55">
      <t>フ</t>
    </rPh>
    <rPh sb="58" eb="60">
      <t>リョウカイ</t>
    </rPh>
    <rPh sb="60" eb="61">
      <t>トウ</t>
    </rPh>
    <rPh sb="65" eb="67">
      <t>ケイビ</t>
    </rPh>
    <rPh sb="67" eb="69">
      <t>タイセイ</t>
    </rPh>
    <rPh sb="70" eb="72">
      <t>キョウカ</t>
    </rPh>
    <rPh sb="81" eb="83">
      <t>タイオウ</t>
    </rPh>
    <rPh sb="83" eb="85">
      <t>カノウ</t>
    </rPh>
    <rPh sb="86" eb="89">
      <t>ジュンシセン</t>
    </rPh>
    <rPh sb="89" eb="90">
      <t>テイ</t>
    </rPh>
    <rPh sb="91" eb="93">
      <t>セイビ</t>
    </rPh>
    <rPh sb="94" eb="97">
      <t>ジュウテンテキ</t>
    </rPh>
    <rPh sb="98" eb="99">
      <t>ハカ</t>
    </rPh>
    <phoneticPr fontId="2"/>
  </si>
  <si>
    <t>平成26年度で終了。</t>
    <rPh sb="0" eb="2">
      <t>ヘイセイ</t>
    </rPh>
    <rPh sb="4" eb="6">
      <t>ネンド</t>
    </rPh>
    <rPh sb="7" eb="9">
      <t>シュウリョウ</t>
    </rPh>
    <phoneticPr fontId="2"/>
  </si>
  <si>
    <t>　尖閣諸島周辺海域をはじめ全国における隙のない海上保安体制の構築を図るため、高度な監視能力を有する航空機及び高性能化を図った航空機の整備を行うこととした。</t>
    <rPh sb="1" eb="3">
      <t>センカク</t>
    </rPh>
    <rPh sb="3" eb="5">
      <t>ショトウ</t>
    </rPh>
    <rPh sb="5" eb="7">
      <t>シュウヘン</t>
    </rPh>
    <rPh sb="7" eb="9">
      <t>カイイキ</t>
    </rPh>
    <rPh sb="13" eb="15">
      <t>ゼンコク</t>
    </rPh>
    <rPh sb="19" eb="20">
      <t>スキ</t>
    </rPh>
    <rPh sb="23" eb="25">
      <t>カイジョウ</t>
    </rPh>
    <rPh sb="25" eb="27">
      <t>ホアン</t>
    </rPh>
    <rPh sb="27" eb="29">
      <t>タイセイ</t>
    </rPh>
    <rPh sb="30" eb="32">
      <t>コウチク</t>
    </rPh>
    <rPh sb="33" eb="34">
      <t>ハカ</t>
    </rPh>
    <rPh sb="38" eb="40">
      <t>コウド</t>
    </rPh>
    <rPh sb="41" eb="43">
      <t>カンシ</t>
    </rPh>
    <rPh sb="43" eb="45">
      <t>ノウリョク</t>
    </rPh>
    <rPh sb="46" eb="47">
      <t>ユウ</t>
    </rPh>
    <rPh sb="49" eb="52">
      <t>コウクウキ</t>
    </rPh>
    <rPh sb="52" eb="53">
      <t>オヨ</t>
    </rPh>
    <rPh sb="54" eb="58">
      <t>コウセイノウカ</t>
    </rPh>
    <rPh sb="59" eb="60">
      <t>ハカ</t>
    </rPh>
    <rPh sb="62" eb="64">
      <t>コウクウ</t>
    </rPh>
    <rPh sb="64" eb="65">
      <t>キ</t>
    </rPh>
    <rPh sb="66" eb="68">
      <t>セイビ</t>
    </rPh>
    <rPh sb="69" eb="70">
      <t>オコナ</t>
    </rPh>
    <phoneticPr fontId="2"/>
  </si>
  <si>
    <t>　巡視船艇の新たな就役に伴い、平成２８年度中に解役される巡視船の修繕費用については、法定上必要なものに限定することにより、コスト縮減を図ることとした。</t>
    <rPh sb="1" eb="4">
      <t>ジュンシセン</t>
    </rPh>
    <rPh sb="4" eb="5">
      <t>テイ</t>
    </rPh>
    <rPh sb="6" eb="7">
      <t>アラ</t>
    </rPh>
    <rPh sb="9" eb="11">
      <t>シュウエキ</t>
    </rPh>
    <rPh sb="12" eb="13">
      <t>トモナ</t>
    </rPh>
    <rPh sb="15" eb="17">
      <t>ヘイセイ</t>
    </rPh>
    <rPh sb="19" eb="22">
      <t>ネンドチュウ</t>
    </rPh>
    <rPh sb="23" eb="24">
      <t>カイ</t>
    </rPh>
    <rPh sb="24" eb="25">
      <t>エキ</t>
    </rPh>
    <rPh sb="28" eb="31">
      <t>ジュンシセン</t>
    </rPh>
    <rPh sb="32" eb="34">
      <t>シュウゼン</t>
    </rPh>
    <rPh sb="34" eb="36">
      <t>ヒヨウ</t>
    </rPh>
    <rPh sb="42" eb="44">
      <t>ホウテイ</t>
    </rPh>
    <rPh sb="44" eb="45">
      <t>ジョウ</t>
    </rPh>
    <rPh sb="45" eb="47">
      <t>ヒツヨウ</t>
    </rPh>
    <rPh sb="51" eb="53">
      <t>ゲンテイ</t>
    </rPh>
    <rPh sb="64" eb="66">
      <t>シュクゲン</t>
    </rPh>
    <rPh sb="67" eb="68">
      <t>ハカ</t>
    </rPh>
    <phoneticPr fontId="2"/>
  </si>
  <si>
    <t xml:space="preserve"> 行政事業レビュー推進チーム所見を踏まえ、引き続き必要な運航費の確保を図るとともに、職員による整備や運用方法を見直した。</t>
    <rPh sb="1" eb="3">
      <t>ギョウセイ</t>
    </rPh>
    <rPh sb="3" eb="5">
      <t>ジギョウ</t>
    </rPh>
    <rPh sb="9" eb="11">
      <t>スイシン</t>
    </rPh>
    <rPh sb="14" eb="16">
      <t>ショケン</t>
    </rPh>
    <rPh sb="17" eb="18">
      <t>フ</t>
    </rPh>
    <rPh sb="21" eb="22">
      <t>ヒ</t>
    </rPh>
    <rPh sb="23" eb="24">
      <t>ツヅ</t>
    </rPh>
    <rPh sb="25" eb="27">
      <t>ヒツヨウ</t>
    </rPh>
    <rPh sb="28" eb="30">
      <t>ウンコウ</t>
    </rPh>
    <rPh sb="30" eb="31">
      <t>ヒ</t>
    </rPh>
    <rPh sb="32" eb="34">
      <t>カクホ</t>
    </rPh>
    <rPh sb="35" eb="36">
      <t>ハカ</t>
    </rPh>
    <rPh sb="42" eb="44">
      <t>ショクイン</t>
    </rPh>
    <rPh sb="47" eb="49">
      <t>セイビ</t>
    </rPh>
    <rPh sb="50" eb="52">
      <t>ウンヨウ</t>
    </rPh>
    <rPh sb="52" eb="54">
      <t>ホウホウ</t>
    </rPh>
    <rPh sb="55" eb="57">
      <t>ミナオ</t>
    </rPh>
    <phoneticPr fontId="2"/>
  </si>
  <si>
    <t xml:space="preserve"> 尖閣諸島における領海警備体制の強化のため、整備箇所の重点化及び優先度の精査を行い、一部の施設整備を見送ることとした。</t>
    <rPh sb="9" eb="11">
      <t>リョウカイ</t>
    </rPh>
    <rPh sb="11" eb="13">
      <t>ケイビ</t>
    </rPh>
    <rPh sb="13" eb="15">
      <t>タイセイ</t>
    </rPh>
    <rPh sb="16" eb="18">
      <t>キョウカ</t>
    </rPh>
    <rPh sb="42" eb="44">
      <t>イチブ</t>
    </rPh>
    <rPh sb="45" eb="47">
      <t>シセツ</t>
    </rPh>
    <rPh sb="47" eb="49">
      <t>セイビ</t>
    </rPh>
    <rPh sb="50" eb="52">
      <t>ミオク</t>
    </rPh>
    <phoneticPr fontId="2"/>
  </si>
  <si>
    <t>　光波標識の廃止については、今後更に利用者への十分な説明を行い、廃止への理解を促していく。廃止や撤去に至るまでのプロセスについては、交通政策審議会の船舶交通安全部会に設置した「航路標識・情報提供等小委員会」において、光波標識の利用関係者を含む有識者により審議していただくこととしている。
　平成28年度概算要求は、平成27年度に廃止する必要性の低下した光波標識に係る電力料、光源費、保守委託経費等を削減するほか、平成27年度に整備を実施する航路標識用光源のLED化や電源の太陽電池化による電力料等の削減、保守業務の効率化により経費を削減して予算要求を行う。</t>
    <phoneticPr fontId="2"/>
  </si>
  <si>
    <t xml:space="preserve">所見を踏まえ、引き続き、空港出張所業務の効率化及び要員の効率的配置を推進するとともに、競争性の確保を図りながら航空気象業務の一部民間委託化を推進し、コストの縮減に努める。
通信回線の契約にあたっては、引き続き調達の競争性を確保しつつコストの縮減に努める。
また、消耗品等の見直しを行い、コストの縮減を図った。
</t>
    <phoneticPr fontId="2"/>
  </si>
  <si>
    <t>競争性の確保を図るため、入札参加希望者が１者だった場合は、理由分析や改善に向けた対応検討を行うよう努める。</t>
    <phoneticPr fontId="2"/>
  </si>
  <si>
    <t>執行等改善</t>
    <phoneticPr fontId="2"/>
  </si>
  <si>
    <t>本年9～10月の初飛行、平成２９年度の初号機納入に向けて審査が本格化している国産ジェット旅客機に対し、国際民間航空条約上求められている製造国政府としての安全性審査を迅速かつ適確に実施するため、所見を踏まえ、契約の競争性及び透明性を確保し、効果的かつ効率的な予算執行に努める。</t>
    <phoneticPr fontId="2"/>
  </si>
  <si>
    <t>出張計画の合理化を行うと共に、出張計画を早期確定させ、より割引率の高い割引運賃を活用することによって経費執行の合理化を行っている。</t>
    <phoneticPr fontId="2"/>
  </si>
  <si>
    <t>-</t>
    <phoneticPr fontId="2"/>
  </si>
  <si>
    <t>検査等の回数が年々増加しており、厳しい予算状況の中ではあるが、早期割引運賃等を活用するなど、１回あたりの出張コスト縮減に取り組み、引き続き、安全対策に係る経費を効率的に執行できるよう努めている。</t>
    <phoneticPr fontId="2"/>
  </si>
  <si>
    <t>住宅防音工事補助については、関係市町村等との連携強化を進め、空港毎に対象住宅を把握し、個別に周知を行った上で、精査を実施した。また、移転補償事業については、当該土地等の所有者等からの申請を促すため、事業内容周知の強化を図るよう、関係機関へ指示をした。</t>
    <rPh sb="0" eb="2">
      <t>ジュウタク</t>
    </rPh>
    <rPh sb="2" eb="4">
      <t>ボウオン</t>
    </rPh>
    <rPh sb="4" eb="6">
      <t>コウジ</t>
    </rPh>
    <rPh sb="6" eb="8">
      <t>ホジョ</t>
    </rPh>
    <rPh sb="14" eb="16">
      <t>カンケイ</t>
    </rPh>
    <rPh sb="16" eb="19">
      <t>シチョウソン</t>
    </rPh>
    <rPh sb="19" eb="20">
      <t>ナド</t>
    </rPh>
    <rPh sb="22" eb="24">
      <t>レンケイ</t>
    </rPh>
    <rPh sb="24" eb="26">
      <t>キョウカ</t>
    </rPh>
    <rPh sb="27" eb="28">
      <t>スス</t>
    </rPh>
    <rPh sb="30" eb="32">
      <t>クウコウ</t>
    </rPh>
    <rPh sb="32" eb="33">
      <t>ゴト</t>
    </rPh>
    <rPh sb="34" eb="36">
      <t>タイショウ</t>
    </rPh>
    <rPh sb="36" eb="38">
      <t>ジュウタク</t>
    </rPh>
    <rPh sb="39" eb="41">
      <t>ハアク</t>
    </rPh>
    <rPh sb="43" eb="45">
      <t>コベツ</t>
    </rPh>
    <rPh sb="46" eb="48">
      <t>シュウチ</t>
    </rPh>
    <rPh sb="49" eb="50">
      <t>オコナ</t>
    </rPh>
    <rPh sb="52" eb="53">
      <t>ウエ</t>
    </rPh>
    <rPh sb="55" eb="57">
      <t>セイサ</t>
    </rPh>
    <rPh sb="58" eb="60">
      <t>ジッシ</t>
    </rPh>
    <rPh sb="66" eb="68">
      <t>イテン</t>
    </rPh>
    <rPh sb="68" eb="70">
      <t>ホショウ</t>
    </rPh>
    <rPh sb="70" eb="72">
      <t>ジギョウ</t>
    </rPh>
    <rPh sb="78" eb="80">
      <t>トウガイ</t>
    </rPh>
    <rPh sb="80" eb="82">
      <t>トチ</t>
    </rPh>
    <rPh sb="82" eb="83">
      <t>ナド</t>
    </rPh>
    <rPh sb="84" eb="87">
      <t>ショユウシャ</t>
    </rPh>
    <rPh sb="87" eb="88">
      <t>ナド</t>
    </rPh>
    <rPh sb="91" eb="93">
      <t>シンセイ</t>
    </rPh>
    <rPh sb="94" eb="95">
      <t>ウナガ</t>
    </rPh>
    <rPh sb="99" eb="101">
      <t>ジギョウ</t>
    </rPh>
    <rPh sb="101" eb="103">
      <t>ナイヨウ</t>
    </rPh>
    <rPh sb="103" eb="105">
      <t>シュウチ</t>
    </rPh>
    <rPh sb="106" eb="108">
      <t>キョウカ</t>
    </rPh>
    <rPh sb="109" eb="110">
      <t>ハカ</t>
    </rPh>
    <rPh sb="114" eb="116">
      <t>カンケイ</t>
    </rPh>
    <rPh sb="116" eb="118">
      <t>キカン</t>
    </rPh>
    <rPh sb="119" eb="121">
      <t>シジ</t>
    </rPh>
    <phoneticPr fontId="10"/>
  </si>
  <si>
    <t>航空保安施設の更新時期など事業の優先度の更なる精査を行い、コスト縮減を図るとともに、航空機の安全運航に直接的に関連する施設の整備等の重点化に努め空港機能の確保を図った。</t>
  </si>
  <si>
    <t>航空保安施設の更新時期など事業の優先度の更なる精査を行い、コスト縮減を図るとともに、航空機の安全運航に直接的に関連する施設の整備等の重点化に努め空港機能の確保を図った。</t>
    <rPh sb="0" eb="2">
      <t>コウクウ</t>
    </rPh>
    <rPh sb="2" eb="4">
      <t>ホアン</t>
    </rPh>
    <rPh sb="4" eb="6">
      <t>シセツ</t>
    </rPh>
    <rPh sb="7" eb="9">
      <t>コウシン</t>
    </rPh>
    <rPh sb="9" eb="11">
      <t>ジキ</t>
    </rPh>
    <rPh sb="13" eb="15">
      <t>ジギョウ</t>
    </rPh>
    <rPh sb="16" eb="19">
      <t>ユウセンド</t>
    </rPh>
    <rPh sb="20" eb="21">
      <t>サラ</t>
    </rPh>
    <rPh sb="23" eb="25">
      <t>セイサ</t>
    </rPh>
    <rPh sb="26" eb="27">
      <t>オコナ</t>
    </rPh>
    <rPh sb="32" eb="34">
      <t>シュクゲン</t>
    </rPh>
    <rPh sb="35" eb="36">
      <t>ハカ</t>
    </rPh>
    <rPh sb="42" eb="45">
      <t>コウクウキ</t>
    </rPh>
    <rPh sb="46" eb="48">
      <t>アンゼン</t>
    </rPh>
    <rPh sb="48" eb="50">
      <t>ウンコウ</t>
    </rPh>
    <rPh sb="51" eb="53">
      <t>チョクセツ</t>
    </rPh>
    <rPh sb="53" eb="54">
      <t>テキ</t>
    </rPh>
    <rPh sb="55" eb="57">
      <t>カンレン</t>
    </rPh>
    <rPh sb="59" eb="61">
      <t>シセツ</t>
    </rPh>
    <rPh sb="62" eb="64">
      <t>セイビ</t>
    </rPh>
    <rPh sb="64" eb="65">
      <t>ナド</t>
    </rPh>
    <rPh sb="66" eb="69">
      <t>ジュウテンカ</t>
    </rPh>
    <rPh sb="70" eb="71">
      <t>ツト</t>
    </rPh>
    <rPh sb="72" eb="74">
      <t>クウコウ</t>
    </rPh>
    <rPh sb="74" eb="76">
      <t>キノウ</t>
    </rPh>
    <rPh sb="77" eb="79">
      <t>カクホ</t>
    </rPh>
    <rPh sb="80" eb="81">
      <t>ハカ</t>
    </rPh>
    <phoneticPr fontId="2"/>
  </si>
  <si>
    <t>事業の優先度や緊急度を踏まえた精査を行い、首都圏空港（羽田・成田）について、首都圏の都市間競争力につながる事業の重点化を図った。</t>
    <rPh sb="0" eb="2">
      <t>ジギョウ</t>
    </rPh>
    <phoneticPr fontId="2"/>
  </si>
  <si>
    <t>・アウトカム指標について、地震災害時における救急・救命、緊急物資輸送等の活動範囲に居住する人口とする。
・地震防災対策推進地域に所在する空港及び災害応急対策の活動が見込まれる空港について、緊急物資等輸送拠点として必要な機能の早期確保を図るため、耐震対策事業を推進する。</t>
    <phoneticPr fontId="2"/>
  </si>
  <si>
    <t>　事業の優先度の更なる精査を行い、航空機の安全運航の確保に不可欠な老朽化した施設の更新・改良等の緊急性の高い事業に重点化を図った。</t>
    <phoneticPr fontId="2"/>
  </si>
  <si>
    <t>※259と260と261の平成28年度要求額を合わせると85,491、差引きは13,119となる。</t>
    <phoneticPr fontId="2"/>
  </si>
  <si>
    <t>※259と260と261の平成28年度要求額を合わせると85,491、差引きは13,119となる。</t>
    <phoneticPr fontId="2"/>
  </si>
  <si>
    <t>　事業の優先度の更なる精査を行い、航空機の安全運航の確保に不可欠な老朽化した施設の更新・改良等の緊急性の高い事業に重点化を図った。
　なお、補助事業については、引き続き空港別収支が公表されていることを補助採択の要件とすることにより、地方の自助努力や空港運営の透明性を促すこととする。</t>
    <phoneticPr fontId="2"/>
  </si>
  <si>
    <t>「日本再興戦略2015改訂」等も踏まえ、仙台空港においては民間委託の早期実現に向けて取組むとともに、その他の国管理空港においても仙台空港の事例を参考に効率的に取り組む。
また、予算執行については、透明性・公平性・競争性の確保に引き続き努める。</t>
    <rPh sb="16" eb="17">
      <t>フ</t>
    </rPh>
    <rPh sb="39" eb="40">
      <t>ム</t>
    </rPh>
    <phoneticPr fontId="2"/>
  </si>
  <si>
    <t>今後とも事業の実施にあたっては、有識者の評価を踏まえ全国に波及できるモデル的な取組の推進に努め、効率的な執行が図られるように努める。</t>
    <rPh sb="0" eb="2">
      <t>コンゴ</t>
    </rPh>
    <rPh sb="4" eb="6">
      <t>ジギョウ</t>
    </rPh>
    <rPh sb="7" eb="9">
      <t>ジッシ</t>
    </rPh>
    <rPh sb="16" eb="19">
      <t>ユウシキシャ</t>
    </rPh>
    <rPh sb="20" eb="22">
      <t>ヒョウカ</t>
    </rPh>
    <rPh sb="23" eb="24">
      <t>フ</t>
    </rPh>
    <rPh sb="26" eb="28">
      <t>ゼンコク</t>
    </rPh>
    <rPh sb="29" eb="31">
      <t>ハキュウ</t>
    </rPh>
    <rPh sb="37" eb="38">
      <t>テキ</t>
    </rPh>
    <rPh sb="39" eb="41">
      <t>トリクミ</t>
    </rPh>
    <rPh sb="42" eb="44">
      <t>スイシン</t>
    </rPh>
    <rPh sb="45" eb="46">
      <t>ツト</t>
    </rPh>
    <rPh sb="48" eb="51">
      <t>コウリツテキ</t>
    </rPh>
    <rPh sb="52" eb="54">
      <t>シッコウ</t>
    </rPh>
    <rPh sb="55" eb="56">
      <t>ハカ</t>
    </rPh>
    <rPh sb="62" eb="63">
      <t>ツト</t>
    </rPh>
    <phoneticPr fontId="2"/>
  </si>
  <si>
    <t>対象となる機材については、航空運送事業者等の要望に応えつつ、事業の効果が十分に見込める真に必要なものか確認し、今後も透明性を高より効果的な事業の執行に努めたい。</t>
  </si>
  <si>
    <t xml:space="preserve">３研究所の統合にあたり、効率的な運営を行うため組織体制を見直し、役員数を統合前の３研究所の合計13人から統合後は7人へ削減する。
また、３研究所を一体的に運営するための部署の設置等、業務運営の効率化に向けた検討を引き続き実施する。
</t>
  </si>
  <si>
    <t>必要性及び緊急性が高い補修等に限定し、事業を実施することとした。</t>
    <rPh sb="0" eb="3">
      <t>ヒツヨウセイ</t>
    </rPh>
    <rPh sb="3" eb="4">
      <t>オヨ</t>
    </rPh>
    <rPh sb="5" eb="8">
      <t>キンキュウセイ</t>
    </rPh>
    <rPh sb="9" eb="10">
      <t>タカ</t>
    </rPh>
    <rPh sb="11" eb="13">
      <t>ホシュウ</t>
    </rPh>
    <rPh sb="13" eb="14">
      <t>トウ</t>
    </rPh>
    <rPh sb="15" eb="17">
      <t>ゲンテイ</t>
    </rPh>
    <rPh sb="19" eb="21">
      <t>ジギョウ</t>
    </rPh>
    <rPh sb="22" eb="24">
      <t>ジッシ</t>
    </rPh>
    <phoneticPr fontId="2"/>
  </si>
  <si>
    <t>「新しい日本のための優先課題推進枠」250</t>
    <rPh sb="1" eb="2">
      <t>アタラ</t>
    </rPh>
    <rPh sb="4" eb="6">
      <t>ニホン</t>
    </rPh>
    <rPh sb="10" eb="12">
      <t>ユウセン</t>
    </rPh>
    <rPh sb="12" eb="14">
      <t>カダイ</t>
    </rPh>
    <rPh sb="14" eb="16">
      <t>スイシン</t>
    </rPh>
    <rPh sb="16" eb="17">
      <t>ワク</t>
    </rPh>
    <phoneticPr fontId="2"/>
  </si>
  <si>
    <t>気象情報伝送処理システム（西日本アデス）の更新により、増大する気象データを迅速に加工・配信することが可能となり、情報通信処理基盤の強化を図るとともに維持費の縮減を図った。</t>
    <rPh sb="0" eb="2">
      <t>キショウ</t>
    </rPh>
    <rPh sb="2" eb="4">
      <t>ジョウホウ</t>
    </rPh>
    <rPh sb="4" eb="6">
      <t>デンソウ</t>
    </rPh>
    <rPh sb="6" eb="8">
      <t>ショリ</t>
    </rPh>
    <rPh sb="13" eb="14">
      <t>ニシ</t>
    </rPh>
    <rPh sb="14" eb="16">
      <t>ニホン</t>
    </rPh>
    <rPh sb="21" eb="23">
      <t>コウシン</t>
    </rPh>
    <rPh sb="74" eb="77">
      <t>イジヒ</t>
    </rPh>
    <rPh sb="78" eb="80">
      <t>シュクゲン</t>
    </rPh>
    <rPh sb="81" eb="82">
      <t>ハカ</t>
    </rPh>
    <phoneticPr fontId="2"/>
  </si>
  <si>
    <t>他機関との連携を強化するために河川洪水予報を提供する体制を強化する。
河川洪水予報を提供する体制の強化に伴い、システムを統合し、コストの縮減を図る。</t>
    <rPh sb="0" eb="1">
      <t>タ</t>
    </rPh>
    <rPh sb="1" eb="3">
      <t>キカン</t>
    </rPh>
    <rPh sb="5" eb="7">
      <t>レンケイ</t>
    </rPh>
    <rPh sb="8" eb="10">
      <t>キョウカ</t>
    </rPh>
    <rPh sb="15" eb="17">
      <t>カセン</t>
    </rPh>
    <rPh sb="17" eb="19">
      <t>コウズイ</t>
    </rPh>
    <rPh sb="19" eb="21">
      <t>ヨホウ</t>
    </rPh>
    <rPh sb="22" eb="24">
      <t>テイキョウ</t>
    </rPh>
    <rPh sb="26" eb="28">
      <t>タイセイ</t>
    </rPh>
    <rPh sb="29" eb="31">
      <t>キョウカ</t>
    </rPh>
    <rPh sb="35" eb="37">
      <t>カセン</t>
    </rPh>
    <rPh sb="37" eb="39">
      <t>コウズイ</t>
    </rPh>
    <rPh sb="39" eb="41">
      <t>ヨホウ</t>
    </rPh>
    <rPh sb="42" eb="44">
      <t>テイキョウ</t>
    </rPh>
    <rPh sb="46" eb="48">
      <t>タイセイ</t>
    </rPh>
    <rPh sb="49" eb="51">
      <t>キョウカ</t>
    </rPh>
    <rPh sb="52" eb="53">
      <t>トモナ</t>
    </rPh>
    <rPh sb="60" eb="62">
      <t>トウゴウ</t>
    </rPh>
    <rPh sb="68" eb="70">
      <t>シュクゲン</t>
    </rPh>
    <rPh sb="71" eb="72">
      <t>ハカ</t>
    </rPh>
    <phoneticPr fontId="2"/>
  </si>
  <si>
    <t>防災情報を安定的に提供できるよう防災情報提供センター及び国民への防災気象情報提供インフラを強化するとともに、維持費を見直し、コストの縮減を図る。</t>
    <rPh sb="0" eb="2">
      <t>ボウサイ</t>
    </rPh>
    <rPh sb="2" eb="4">
      <t>ジョウホウ</t>
    </rPh>
    <rPh sb="5" eb="8">
      <t>アンテイテキ</t>
    </rPh>
    <rPh sb="9" eb="11">
      <t>テイキョウ</t>
    </rPh>
    <rPh sb="16" eb="18">
      <t>ボウサイ</t>
    </rPh>
    <rPh sb="18" eb="20">
      <t>ジョウホウ</t>
    </rPh>
    <rPh sb="20" eb="22">
      <t>テイキョウ</t>
    </rPh>
    <rPh sb="26" eb="27">
      <t>オヨ</t>
    </rPh>
    <rPh sb="28" eb="30">
      <t>コクミン</t>
    </rPh>
    <rPh sb="32" eb="34">
      <t>ボウサイ</t>
    </rPh>
    <rPh sb="34" eb="36">
      <t>キショウ</t>
    </rPh>
    <rPh sb="36" eb="38">
      <t>ジョウホウ</t>
    </rPh>
    <rPh sb="38" eb="40">
      <t>テイキョウ</t>
    </rPh>
    <rPh sb="45" eb="47">
      <t>キョウカ</t>
    </rPh>
    <rPh sb="54" eb="57">
      <t>イジヒ</t>
    </rPh>
    <rPh sb="58" eb="60">
      <t>ミナオ</t>
    </rPh>
    <rPh sb="66" eb="68">
      <t>シュクゲン</t>
    </rPh>
    <rPh sb="69" eb="70">
      <t>ハカ</t>
    </rPh>
    <phoneticPr fontId="2"/>
  </si>
  <si>
    <t>ＩＳＯ検定の年次計画による減。
チームの所見を踏まえ、引き続き、調達の競争性を確保しつつ、調達方法の改善を図り、コストの縮減に努める。</t>
    <rPh sb="3" eb="5">
      <t>ケンテイ</t>
    </rPh>
    <rPh sb="6" eb="8">
      <t>ネンジ</t>
    </rPh>
    <rPh sb="8" eb="10">
      <t>ケイカク</t>
    </rPh>
    <rPh sb="13" eb="14">
      <t>ゲン</t>
    </rPh>
    <phoneticPr fontId="2"/>
  </si>
  <si>
    <t>地磁気観測総合処理装置の高度化にあたり、維持費を見直し、コストの縮減を図る。</t>
    <rPh sb="0" eb="3">
      <t>チジキ</t>
    </rPh>
    <rPh sb="3" eb="5">
      <t>カンソク</t>
    </rPh>
    <rPh sb="5" eb="7">
      <t>ソウゴウ</t>
    </rPh>
    <rPh sb="7" eb="9">
      <t>ショリ</t>
    </rPh>
    <rPh sb="9" eb="11">
      <t>ソウチ</t>
    </rPh>
    <rPh sb="12" eb="15">
      <t>コウドカ</t>
    </rPh>
    <rPh sb="20" eb="23">
      <t>イジヒ</t>
    </rPh>
    <rPh sb="24" eb="26">
      <t>ミナオ</t>
    </rPh>
    <rPh sb="32" eb="34">
      <t>シュクゲン</t>
    </rPh>
    <rPh sb="35" eb="36">
      <t>ハカ</t>
    </rPh>
    <phoneticPr fontId="2"/>
  </si>
  <si>
    <t>チームの所見を踏まえ、引き続き、調達の競争性を確保しつつ、調達方法の改善を図り、コストの縮減に努める。</t>
    <rPh sb="4" eb="6">
      <t>ショケン</t>
    </rPh>
    <rPh sb="7" eb="8">
      <t>フ</t>
    </rPh>
    <rPh sb="11" eb="12">
      <t>ヒ</t>
    </rPh>
    <rPh sb="13" eb="14">
      <t>ツヅ</t>
    </rPh>
    <rPh sb="16" eb="18">
      <t>チョウタツ</t>
    </rPh>
    <rPh sb="19" eb="22">
      <t>キョウソウセイ</t>
    </rPh>
    <rPh sb="23" eb="25">
      <t>カクホ</t>
    </rPh>
    <rPh sb="29" eb="31">
      <t>チョウタツ</t>
    </rPh>
    <rPh sb="31" eb="33">
      <t>ホウホウ</t>
    </rPh>
    <rPh sb="34" eb="36">
      <t>カイゼン</t>
    </rPh>
    <rPh sb="37" eb="38">
      <t>ハカ</t>
    </rPh>
    <rPh sb="44" eb="46">
      <t>シュクゲン</t>
    </rPh>
    <rPh sb="47" eb="48">
      <t>ツト</t>
    </rPh>
    <phoneticPr fontId="2"/>
  </si>
  <si>
    <t>他機関の雨量データを一元的に管理し、測定技術の向上のために、雨量データの高度利用を図るとともに、システムを統合し、コストの縮減を図る。</t>
    <rPh sb="0" eb="1">
      <t>タ</t>
    </rPh>
    <rPh sb="1" eb="3">
      <t>キカン</t>
    </rPh>
    <rPh sb="4" eb="6">
      <t>ウリョウ</t>
    </rPh>
    <rPh sb="10" eb="13">
      <t>イチゲンテキ</t>
    </rPh>
    <rPh sb="14" eb="16">
      <t>カンリ</t>
    </rPh>
    <rPh sb="18" eb="20">
      <t>ソクテイ</t>
    </rPh>
    <rPh sb="20" eb="22">
      <t>ギジュツ</t>
    </rPh>
    <rPh sb="23" eb="25">
      <t>コウジョウ</t>
    </rPh>
    <rPh sb="30" eb="32">
      <t>ウリョウ</t>
    </rPh>
    <rPh sb="36" eb="38">
      <t>コウド</t>
    </rPh>
    <rPh sb="38" eb="40">
      <t>リヨウ</t>
    </rPh>
    <rPh sb="41" eb="42">
      <t>ハカ</t>
    </rPh>
    <rPh sb="53" eb="55">
      <t>トウゴウ</t>
    </rPh>
    <rPh sb="61" eb="63">
      <t>シュクゲン</t>
    </rPh>
    <rPh sb="64" eb="65">
      <t>ハカ</t>
    </rPh>
    <phoneticPr fontId="2"/>
  </si>
  <si>
    <t>南海トラフ沿いの大規模地震に対応した地殻観測体制を強化する。
事業の実施にあたり、競争性を確保しつつ、調達方法の改善を図り、コストの縮減に努める。</t>
    <rPh sb="0" eb="2">
      <t>ナンカイ</t>
    </rPh>
    <rPh sb="5" eb="6">
      <t>ゾ</t>
    </rPh>
    <rPh sb="8" eb="11">
      <t>ダイキボ</t>
    </rPh>
    <rPh sb="11" eb="13">
      <t>ジシン</t>
    </rPh>
    <rPh sb="14" eb="16">
      <t>タイオウ</t>
    </rPh>
    <rPh sb="18" eb="20">
      <t>チカク</t>
    </rPh>
    <rPh sb="20" eb="22">
      <t>カンソク</t>
    </rPh>
    <rPh sb="22" eb="24">
      <t>タイセイ</t>
    </rPh>
    <rPh sb="25" eb="27">
      <t>キョウカ</t>
    </rPh>
    <rPh sb="31" eb="33">
      <t>ジギョウ</t>
    </rPh>
    <phoneticPr fontId="2"/>
  </si>
  <si>
    <t>東海・東南海地震発生時に迅速・確実に緊急地震速報や沖合の津波観測情報を提供するために観測・監視体制の強化を図るとともに、維持費を見直し、コストの縮減を図る。</t>
    <rPh sb="0" eb="2">
      <t>トウカイ</t>
    </rPh>
    <rPh sb="3" eb="4">
      <t>トウ</t>
    </rPh>
    <rPh sb="4" eb="6">
      <t>ナンカイ</t>
    </rPh>
    <rPh sb="6" eb="8">
      <t>ジシン</t>
    </rPh>
    <rPh sb="8" eb="10">
      <t>ハッセイ</t>
    </rPh>
    <rPh sb="10" eb="11">
      <t>ジ</t>
    </rPh>
    <rPh sb="12" eb="14">
      <t>ジンソク</t>
    </rPh>
    <rPh sb="15" eb="17">
      <t>カクジツ</t>
    </rPh>
    <rPh sb="18" eb="20">
      <t>キンキュウ</t>
    </rPh>
    <rPh sb="20" eb="22">
      <t>ジシン</t>
    </rPh>
    <rPh sb="22" eb="24">
      <t>ソクホウ</t>
    </rPh>
    <rPh sb="25" eb="27">
      <t>オキアイ</t>
    </rPh>
    <rPh sb="28" eb="30">
      <t>ツナミ</t>
    </rPh>
    <rPh sb="30" eb="32">
      <t>カンソク</t>
    </rPh>
    <rPh sb="32" eb="34">
      <t>ジョウホウ</t>
    </rPh>
    <rPh sb="35" eb="37">
      <t>テイキョウ</t>
    </rPh>
    <rPh sb="42" eb="44">
      <t>カンソク</t>
    </rPh>
    <rPh sb="45" eb="47">
      <t>カンシ</t>
    </rPh>
    <rPh sb="47" eb="49">
      <t>タイセイ</t>
    </rPh>
    <rPh sb="50" eb="52">
      <t>キョウカ</t>
    </rPh>
    <rPh sb="53" eb="54">
      <t>ハカ</t>
    </rPh>
    <rPh sb="60" eb="63">
      <t>イジヒ</t>
    </rPh>
    <rPh sb="64" eb="66">
      <t>ミナオ</t>
    </rPh>
    <rPh sb="72" eb="74">
      <t>シュクゲン</t>
    </rPh>
    <rPh sb="75" eb="76">
      <t>ハカ</t>
    </rPh>
    <phoneticPr fontId="2"/>
  </si>
  <si>
    <t>チームの所見を踏まえ、引き続き、測定技術の向上とコスト管理の均衡に努める。</t>
    <rPh sb="4" eb="6">
      <t>ショケン</t>
    </rPh>
    <rPh sb="7" eb="8">
      <t>フ</t>
    </rPh>
    <rPh sb="33" eb="34">
      <t>ツト</t>
    </rPh>
    <phoneticPr fontId="2"/>
  </si>
  <si>
    <t>「新しい日本のための優先課題推進枠」820</t>
    <rPh sb="1" eb="2">
      <t>アタラ</t>
    </rPh>
    <rPh sb="4" eb="6">
      <t>ニホン</t>
    </rPh>
    <rPh sb="10" eb="12">
      <t>ユウセン</t>
    </rPh>
    <rPh sb="12" eb="14">
      <t>カダイ</t>
    </rPh>
    <rPh sb="14" eb="16">
      <t>スイシン</t>
    </rPh>
    <rPh sb="16" eb="17">
      <t>ワク</t>
    </rPh>
    <phoneticPr fontId="2"/>
  </si>
  <si>
    <t>海洋情報処理装置の更新にあたり、複数年度契約を行うことによりコストの縮減を図った。</t>
    <rPh sb="0" eb="2">
      <t>カイヨウ</t>
    </rPh>
    <rPh sb="2" eb="4">
      <t>ジョウホウ</t>
    </rPh>
    <rPh sb="4" eb="6">
      <t>ショリ</t>
    </rPh>
    <rPh sb="6" eb="8">
      <t>ソウチ</t>
    </rPh>
    <rPh sb="9" eb="11">
      <t>コウシン</t>
    </rPh>
    <rPh sb="16" eb="18">
      <t>フクスウ</t>
    </rPh>
    <rPh sb="18" eb="20">
      <t>ネンド</t>
    </rPh>
    <rPh sb="20" eb="22">
      <t>ケイヤク</t>
    </rPh>
    <rPh sb="23" eb="24">
      <t>オコナ</t>
    </rPh>
    <rPh sb="34" eb="36">
      <t>シュクゲン</t>
    </rPh>
    <rPh sb="37" eb="38">
      <t>ハカ</t>
    </rPh>
    <phoneticPr fontId="2"/>
  </si>
  <si>
    <t>燃料単価の見直しによる減。
世界的な異常気象や海洋変動に対する情報提供の強化に伴い、システムを統合し、コストの縮減を図る。</t>
    <rPh sb="0" eb="2">
      <t>ネンリョウ</t>
    </rPh>
    <rPh sb="2" eb="4">
      <t>タンカ</t>
    </rPh>
    <rPh sb="5" eb="7">
      <t>ミナオ</t>
    </rPh>
    <rPh sb="11" eb="12">
      <t>ゲン</t>
    </rPh>
    <rPh sb="14" eb="16">
      <t>セカイ</t>
    </rPh>
    <rPh sb="16" eb="17">
      <t>テキ</t>
    </rPh>
    <rPh sb="18" eb="20">
      <t>イジョウ</t>
    </rPh>
    <rPh sb="20" eb="22">
      <t>キショウ</t>
    </rPh>
    <rPh sb="23" eb="25">
      <t>カイヨウ</t>
    </rPh>
    <rPh sb="25" eb="27">
      <t>ヘンドウ</t>
    </rPh>
    <rPh sb="28" eb="29">
      <t>タイ</t>
    </rPh>
    <rPh sb="31" eb="33">
      <t>ジョウホウ</t>
    </rPh>
    <rPh sb="33" eb="35">
      <t>テイキョウ</t>
    </rPh>
    <rPh sb="36" eb="38">
      <t>キョウカ</t>
    </rPh>
    <rPh sb="39" eb="40">
      <t>トモナ</t>
    </rPh>
    <rPh sb="47" eb="49">
      <t>トウゴウ</t>
    </rPh>
    <rPh sb="55" eb="57">
      <t>シュクゲン</t>
    </rPh>
    <rPh sb="58" eb="59">
      <t>ハカ</t>
    </rPh>
    <phoneticPr fontId="2"/>
  </si>
  <si>
    <t>「新しい日本のための優先課題推進枠」538</t>
    <rPh sb="1" eb="2">
      <t>アタラ</t>
    </rPh>
    <rPh sb="4" eb="6">
      <t>ニホン</t>
    </rPh>
    <rPh sb="10" eb="12">
      <t>ユウセン</t>
    </rPh>
    <rPh sb="12" eb="14">
      <t>カダイ</t>
    </rPh>
    <rPh sb="14" eb="16">
      <t>スイシン</t>
    </rPh>
    <rPh sb="16" eb="17">
      <t>ワク</t>
    </rPh>
    <phoneticPr fontId="2"/>
  </si>
  <si>
    <t>火山観測データを効果的に解析・評価・情報提供するために火山監視・情報センターシステムを更新・強化する。
降灰予測システムの更新により、維持費の縮減を図った。</t>
    <rPh sb="0" eb="2">
      <t>カザン</t>
    </rPh>
    <rPh sb="2" eb="4">
      <t>カンソク</t>
    </rPh>
    <rPh sb="8" eb="11">
      <t>コウカテキ</t>
    </rPh>
    <rPh sb="12" eb="14">
      <t>カイセキ</t>
    </rPh>
    <rPh sb="15" eb="17">
      <t>ヒョウカ</t>
    </rPh>
    <rPh sb="18" eb="20">
      <t>ジョウホウ</t>
    </rPh>
    <rPh sb="20" eb="22">
      <t>テイキョウ</t>
    </rPh>
    <rPh sb="27" eb="29">
      <t>カザン</t>
    </rPh>
    <rPh sb="29" eb="31">
      <t>カンシ</t>
    </rPh>
    <rPh sb="32" eb="34">
      <t>ジョウホウ</t>
    </rPh>
    <rPh sb="43" eb="45">
      <t>コウシン</t>
    </rPh>
    <rPh sb="46" eb="48">
      <t>キョウカ</t>
    </rPh>
    <rPh sb="52" eb="54">
      <t>コウハイ</t>
    </rPh>
    <rPh sb="54" eb="56">
      <t>ヨソク</t>
    </rPh>
    <rPh sb="61" eb="63">
      <t>コウシン</t>
    </rPh>
    <rPh sb="67" eb="70">
      <t>イジヒ</t>
    </rPh>
    <rPh sb="71" eb="73">
      <t>シュクゲン</t>
    </rPh>
    <rPh sb="74" eb="75">
      <t>ハカ</t>
    </rPh>
    <phoneticPr fontId="2"/>
  </si>
  <si>
    <t>二酸化炭素検定装置等の更新にあたり、維持費を見直し、コストの縮減を図る。</t>
    <rPh sb="0" eb="3">
      <t>ニサンカ</t>
    </rPh>
    <rPh sb="3" eb="5">
      <t>タンソ</t>
    </rPh>
    <rPh sb="5" eb="7">
      <t>ケンテイ</t>
    </rPh>
    <rPh sb="7" eb="9">
      <t>ソウチ</t>
    </rPh>
    <rPh sb="9" eb="10">
      <t>トウ</t>
    </rPh>
    <rPh sb="11" eb="13">
      <t>コウシン</t>
    </rPh>
    <rPh sb="18" eb="21">
      <t>イジヒ</t>
    </rPh>
    <rPh sb="22" eb="24">
      <t>ミナオ</t>
    </rPh>
    <rPh sb="30" eb="32">
      <t>シュクゲン</t>
    </rPh>
    <rPh sb="33" eb="34">
      <t>ハカ</t>
    </rPh>
    <phoneticPr fontId="2"/>
  </si>
  <si>
    <t>「新しい日本のための優先課題推進枠」141</t>
    <rPh sb="1" eb="2">
      <t>アタラ</t>
    </rPh>
    <rPh sb="4" eb="6">
      <t>ニホン</t>
    </rPh>
    <rPh sb="10" eb="12">
      <t>ユウセン</t>
    </rPh>
    <rPh sb="12" eb="14">
      <t>カダイ</t>
    </rPh>
    <rPh sb="14" eb="16">
      <t>スイシン</t>
    </rPh>
    <rPh sb="16" eb="17">
      <t>ワク</t>
    </rPh>
    <phoneticPr fontId="2"/>
  </si>
  <si>
    <t>潮位データ総合処理システム（大阪システム）の更新により、維持費の縮減を図った。</t>
    <rPh sb="0" eb="2">
      <t>チョウイ</t>
    </rPh>
    <rPh sb="5" eb="7">
      <t>ソウゴウ</t>
    </rPh>
    <rPh sb="7" eb="9">
      <t>ショリ</t>
    </rPh>
    <rPh sb="14" eb="16">
      <t>オオサカ</t>
    </rPh>
    <rPh sb="22" eb="24">
      <t>コウシン</t>
    </rPh>
    <rPh sb="28" eb="31">
      <t>イジヒ</t>
    </rPh>
    <rPh sb="32" eb="34">
      <t>シュクゲン</t>
    </rPh>
    <rPh sb="35" eb="36">
      <t>ハカ</t>
    </rPh>
    <phoneticPr fontId="2"/>
  </si>
  <si>
    <t>オゾン・紫外線観測は、分光光度計やオゾンゾンデを使って、日本上空のオゾン層と地上での有害紫外線の観測を行い的確な情報を公表することにより、紫外線対策やオゾン層保護対策の策定に貢献するものである。
一方日射観測は、日射計を使って、太陽からの日射と地球からの放射を観測することによりその変化をとらえ、地球温暖化の監視に貢献するもので、日本は世界気象機関（ＷＭＯ）のアジア地区の放射センターとして、観測とともに日射計の地区基準器の維持・管理を行っている。
以上のとおり、両事業ではその目的や観測機器などが全く異なるものであることから、統合による効率化は難しいものの、引き続き調達方法の改善を図るなど、コストの縮減に努める。</t>
    <rPh sb="4" eb="7">
      <t>シガイセン</t>
    </rPh>
    <rPh sb="7" eb="9">
      <t>カンソク</t>
    </rPh>
    <rPh sb="11" eb="13">
      <t>ブンコウ</t>
    </rPh>
    <rPh sb="13" eb="16">
      <t>コウドケイ</t>
    </rPh>
    <rPh sb="24" eb="25">
      <t>ツカ</t>
    </rPh>
    <rPh sb="28" eb="30">
      <t>ニホン</t>
    </rPh>
    <rPh sb="30" eb="32">
      <t>ジョウクウ</t>
    </rPh>
    <rPh sb="36" eb="37">
      <t>ソウ</t>
    </rPh>
    <rPh sb="38" eb="40">
      <t>チジョウ</t>
    </rPh>
    <rPh sb="42" eb="44">
      <t>ユウガイ</t>
    </rPh>
    <rPh sb="44" eb="47">
      <t>シガイセン</t>
    </rPh>
    <rPh sb="48" eb="50">
      <t>カンソク</t>
    </rPh>
    <rPh sb="51" eb="52">
      <t>オコナ</t>
    </rPh>
    <rPh sb="53" eb="55">
      <t>テキカク</t>
    </rPh>
    <rPh sb="56" eb="58">
      <t>ジョウホウ</t>
    </rPh>
    <rPh sb="59" eb="61">
      <t>コウヒョウ</t>
    </rPh>
    <rPh sb="69" eb="72">
      <t>シガイセン</t>
    </rPh>
    <rPh sb="72" eb="74">
      <t>タイサク</t>
    </rPh>
    <rPh sb="78" eb="79">
      <t>ソウ</t>
    </rPh>
    <rPh sb="79" eb="81">
      <t>ホゴ</t>
    </rPh>
    <rPh sb="81" eb="83">
      <t>タイサク</t>
    </rPh>
    <rPh sb="84" eb="86">
      <t>サクテイ</t>
    </rPh>
    <rPh sb="87" eb="89">
      <t>コウケン</t>
    </rPh>
    <rPh sb="98" eb="100">
      <t>イッポウ</t>
    </rPh>
    <rPh sb="100" eb="102">
      <t>ニッシャ</t>
    </rPh>
    <rPh sb="102" eb="104">
      <t>カンソク</t>
    </rPh>
    <rPh sb="106" eb="108">
      <t>ニッシャ</t>
    </rPh>
    <rPh sb="108" eb="109">
      <t>ケイ</t>
    </rPh>
    <rPh sb="110" eb="111">
      <t>ツカ</t>
    </rPh>
    <rPh sb="114" eb="116">
      <t>タイヨウ</t>
    </rPh>
    <rPh sb="119" eb="121">
      <t>ニッシャ</t>
    </rPh>
    <rPh sb="122" eb="124">
      <t>チキュウ</t>
    </rPh>
    <rPh sb="127" eb="129">
      <t>ホウシャ</t>
    </rPh>
    <rPh sb="130" eb="132">
      <t>カンソク</t>
    </rPh>
    <rPh sb="141" eb="143">
      <t>ヘンカ</t>
    </rPh>
    <rPh sb="148" eb="150">
      <t>チキュウ</t>
    </rPh>
    <rPh sb="150" eb="153">
      <t>オンダンカ</t>
    </rPh>
    <rPh sb="154" eb="156">
      <t>カンシ</t>
    </rPh>
    <rPh sb="157" eb="159">
      <t>コウケン</t>
    </rPh>
    <rPh sb="165" eb="167">
      <t>ニホン</t>
    </rPh>
    <rPh sb="168" eb="170">
      <t>セカイ</t>
    </rPh>
    <rPh sb="170" eb="172">
      <t>キショウ</t>
    </rPh>
    <rPh sb="172" eb="174">
      <t>キカン</t>
    </rPh>
    <rPh sb="183" eb="185">
      <t>チク</t>
    </rPh>
    <rPh sb="186" eb="188">
      <t>ホウシャ</t>
    </rPh>
    <rPh sb="196" eb="198">
      <t>カンソク</t>
    </rPh>
    <rPh sb="202" eb="204">
      <t>ニッシャ</t>
    </rPh>
    <rPh sb="204" eb="205">
      <t>ケイ</t>
    </rPh>
    <rPh sb="206" eb="208">
      <t>チク</t>
    </rPh>
    <rPh sb="208" eb="210">
      <t>キジュン</t>
    </rPh>
    <rPh sb="210" eb="211">
      <t>キ</t>
    </rPh>
    <rPh sb="212" eb="214">
      <t>イジ</t>
    </rPh>
    <rPh sb="215" eb="217">
      <t>カンリ</t>
    </rPh>
    <rPh sb="218" eb="219">
      <t>オコナ</t>
    </rPh>
    <rPh sb="225" eb="227">
      <t>イジョウ</t>
    </rPh>
    <rPh sb="232" eb="233">
      <t>リョウ</t>
    </rPh>
    <rPh sb="233" eb="235">
      <t>ジギョウ</t>
    </rPh>
    <rPh sb="239" eb="241">
      <t>モクテキ</t>
    </rPh>
    <rPh sb="242" eb="244">
      <t>カンソク</t>
    </rPh>
    <rPh sb="244" eb="246">
      <t>キキ</t>
    </rPh>
    <rPh sb="249" eb="250">
      <t>マッタ</t>
    </rPh>
    <rPh sb="251" eb="252">
      <t>コト</t>
    </rPh>
    <rPh sb="264" eb="266">
      <t>トウゴウ</t>
    </rPh>
    <rPh sb="269" eb="272">
      <t>コウリツカ</t>
    </rPh>
    <rPh sb="273" eb="274">
      <t>ムズカ</t>
    </rPh>
    <rPh sb="280" eb="281">
      <t>ヒ</t>
    </rPh>
    <rPh sb="282" eb="283">
      <t>ツヅ</t>
    </rPh>
    <rPh sb="284" eb="286">
      <t>チョウタツ</t>
    </rPh>
    <rPh sb="286" eb="288">
      <t>ホウホウ</t>
    </rPh>
    <rPh sb="289" eb="291">
      <t>カイゼン</t>
    </rPh>
    <rPh sb="292" eb="293">
      <t>ハカ</t>
    </rPh>
    <rPh sb="301" eb="303">
      <t>シュクゲン</t>
    </rPh>
    <rPh sb="304" eb="305">
      <t>ツト</t>
    </rPh>
    <phoneticPr fontId="2"/>
  </si>
  <si>
    <t>地球温暖化観測連携拠点運営の見直しによる減。</t>
    <rPh sb="0" eb="2">
      <t>チキュウ</t>
    </rPh>
    <rPh sb="2" eb="5">
      <t>オンダンカ</t>
    </rPh>
    <rPh sb="5" eb="7">
      <t>カンソク</t>
    </rPh>
    <rPh sb="7" eb="9">
      <t>レンケイ</t>
    </rPh>
    <rPh sb="9" eb="11">
      <t>キョテン</t>
    </rPh>
    <rPh sb="11" eb="13">
      <t>ウンエイ</t>
    </rPh>
    <rPh sb="14" eb="16">
      <t>ミナオ</t>
    </rPh>
    <rPh sb="20" eb="21">
      <t>ゲン</t>
    </rPh>
    <phoneticPr fontId="2"/>
  </si>
  <si>
    <t xml:space="preserve">
日射観測は、日射計を使って、太陽からの日射と地球からの放射を観測することによりその変化をとらえ、地球温暖化の監視に貢献するもので、日本は世界気象機関（ＷＭＯ）のアジア地区の放射センターとして、観測とともに日射計の地区基準器の維持・管理を行っている。
一方オゾン・紫外線観測は、分光光度計やオゾンゾンデを使って、日本上空のオゾン層と地上での有害紫外線の観測を行い的確な情報を公表することにより、紫外線対策やオゾン層保護対策の策定に貢献するものである。
以上のとおり、両事業ではその目的や観測機器などが全く異なるものであることから、統合による効率化は難しいものの、引き続き調達方法の改善を図るなど、コストの縮減に努める。</t>
    <rPh sb="1" eb="3">
      <t>ニッシャ</t>
    </rPh>
    <rPh sb="3" eb="5">
      <t>カンソク</t>
    </rPh>
    <rPh sb="7" eb="9">
      <t>ニッシャ</t>
    </rPh>
    <rPh sb="9" eb="10">
      <t>ケイ</t>
    </rPh>
    <rPh sb="11" eb="12">
      <t>ツカ</t>
    </rPh>
    <rPh sb="15" eb="17">
      <t>タイヨウ</t>
    </rPh>
    <rPh sb="20" eb="22">
      <t>ニッシャ</t>
    </rPh>
    <rPh sb="23" eb="25">
      <t>チキュウ</t>
    </rPh>
    <rPh sb="28" eb="30">
      <t>ホウシャ</t>
    </rPh>
    <rPh sb="31" eb="33">
      <t>カンソク</t>
    </rPh>
    <rPh sb="42" eb="44">
      <t>ヘンカ</t>
    </rPh>
    <rPh sb="49" eb="51">
      <t>チキュウ</t>
    </rPh>
    <rPh sb="51" eb="54">
      <t>オンダンカ</t>
    </rPh>
    <rPh sb="55" eb="57">
      <t>カンシ</t>
    </rPh>
    <rPh sb="58" eb="60">
      <t>コウケン</t>
    </rPh>
    <rPh sb="66" eb="68">
      <t>ニホン</t>
    </rPh>
    <rPh sb="69" eb="71">
      <t>セカイ</t>
    </rPh>
    <rPh sb="71" eb="73">
      <t>キショウ</t>
    </rPh>
    <rPh sb="73" eb="75">
      <t>キカン</t>
    </rPh>
    <rPh sb="84" eb="86">
      <t>チク</t>
    </rPh>
    <rPh sb="87" eb="89">
      <t>ホウシャ</t>
    </rPh>
    <rPh sb="97" eb="99">
      <t>カンソク</t>
    </rPh>
    <rPh sb="103" eb="105">
      <t>ニッシャ</t>
    </rPh>
    <rPh sb="105" eb="106">
      <t>ケイ</t>
    </rPh>
    <rPh sb="107" eb="109">
      <t>チク</t>
    </rPh>
    <rPh sb="109" eb="111">
      <t>キジュン</t>
    </rPh>
    <rPh sb="111" eb="112">
      <t>キ</t>
    </rPh>
    <rPh sb="113" eb="115">
      <t>イジ</t>
    </rPh>
    <rPh sb="116" eb="118">
      <t>カンリ</t>
    </rPh>
    <rPh sb="119" eb="120">
      <t>オコナ</t>
    </rPh>
    <rPh sb="126" eb="128">
      <t>イッポウ</t>
    </rPh>
    <rPh sb="226" eb="228">
      <t>イジョウ</t>
    </rPh>
    <rPh sb="233" eb="234">
      <t>リョウ</t>
    </rPh>
    <rPh sb="234" eb="236">
      <t>ジギョウ</t>
    </rPh>
    <rPh sb="240" eb="242">
      <t>モクテキ</t>
    </rPh>
    <rPh sb="243" eb="245">
      <t>カンソク</t>
    </rPh>
    <rPh sb="245" eb="247">
      <t>キキ</t>
    </rPh>
    <rPh sb="250" eb="251">
      <t>マッタ</t>
    </rPh>
    <rPh sb="252" eb="253">
      <t>コト</t>
    </rPh>
    <rPh sb="265" eb="267">
      <t>トウゴウ</t>
    </rPh>
    <rPh sb="270" eb="273">
      <t>コウリツカ</t>
    </rPh>
    <rPh sb="274" eb="275">
      <t>ムズカ</t>
    </rPh>
    <rPh sb="281" eb="282">
      <t>ヒ</t>
    </rPh>
    <rPh sb="283" eb="284">
      <t>ツヅ</t>
    </rPh>
    <rPh sb="285" eb="287">
      <t>チョウタツ</t>
    </rPh>
    <rPh sb="287" eb="289">
      <t>ホウホウ</t>
    </rPh>
    <rPh sb="290" eb="292">
      <t>カイゼン</t>
    </rPh>
    <rPh sb="293" eb="294">
      <t>ハカ</t>
    </rPh>
    <rPh sb="302" eb="304">
      <t>シュクゲン</t>
    </rPh>
    <rPh sb="305" eb="306">
      <t>ツト</t>
    </rPh>
    <phoneticPr fontId="2"/>
  </si>
  <si>
    <t>「新しい日本のための優先課題推進枠」3,037</t>
    <rPh sb="1" eb="2">
      <t>アタラ</t>
    </rPh>
    <rPh sb="4" eb="6">
      <t>ニホン</t>
    </rPh>
    <rPh sb="10" eb="12">
      <t>ユウセン</t>
    </rPh>
    <rPh sb="12" eb="14">
      <t>カダイ</t>
    </rPh>
    <rPh sb="14" eb="16">
      <t>スイシン</t>
    </rPh>
    <rPh sb="16" eb="17">
      <t>ワク</t>
    </rPh>
    <phoneticPr fontId="2"/>
  </si>
  <si>
    <t>衛星の運用等に係るＰＦＩ事業の増。</t>
    <rPh sb="0" eb="2">
      <t>エイセイ</t>
    </rPh>
    <rPh sb="3" eb="6">
      <t>ウンヨウトウ</t>
    </rPh>
    <rPh sb="7" eb="8">
      <t>カカ</t>
    </rPh>
    <rPh sb="12" eb="14">
      <t>ジギョウ</t>
    </rPh>
    <rPh sb="15" eb="16">
      <t>ゾウ</t>
    </rPh>
    <phoneticPr fontId="2"/>
  </si>
  <si>
    <t>地球温暖化予測情報（地上気温、降水量等の気候モデルによる予測計算結果）に利用ユーザー（利用申請者）に累計を平成29年度までに40件以上とする。
世界的な異常気象や海洋変動に対する情報提供の強化に伴い、システムを統合し、コストの縮減を図る。</t>
    <rPh sb="0" eb="2">
      <t>チキュウ</t>
    </rPh>
    <rPh sb="2" eb="5">
      <t>オンダンカ</t>
    </rPh>
    <rPh sb="5" eb="7">
      <t>ヨソク</t>
    </rPh>
    <rPh sb="7" eb="9">
      <t>ジョウホウ</t>
    </rPh>
    <rPh sb="10" eb="12">
      <t>チジョウ</t>
    </rPh>
    <rPh sb="12" eb="14">
      <t>キオン</t>
    </rPh>
    <rPh sb="15" eb="18">
      <t>コウスイリョウ</t>
    </rPh>
    <rPh sb="18" eb="19">
      <t>トウ</t>
    </rPh>
    <rPh sb="20" eb="22">
      <t>キコウ</t>
    </rPh>
    <rPh sb="28" eb="30">
      <t>ヨソク</t>
    </rPh>
    <rPh sb="30" eb="32">
      <t>ケイサン</t>
    </rPh>
    <rPh sb="32" eb="34">
      <t>ケッカ</t>
    </rPh>
    <rPh sb="36" eb="38">
      <t>リヨウ</t>
    </rPh>
    <rPh sb="43" eb="45">
      <t>リヨウ</t>
    </rPh>
    <rPh sb="45" eb="48">
      <t>シンセイシャ</t>
    </rPh>
    <rPh sb="50" eb="52">
      <t>ルイケイ</t>
    </rPh>
    <rPh sb="53" eb="55">
      <t>ヘイセイ</t>
    </rPh>
    <rPh sb="57" eb="59">
      <t>ネンド</t>
    </rPh>
    <rPh sb="64" eb="67">
      <t>ケンイジョウ</t>
    </rPh>
    <phoneticPr fontId="2"/>
  </si>
  <si>
    <t>平成26年には、異常気象の原因となる発生や盛衰の予測が難しいブロッキング現象（※）が多く発生したことがわかった。予報モデルでブロッキング現象の予測を外した結果として、日本付近の大気の流れの予測も外れる例が多かった。ブロッキング現象の発生数は年によって大きく異なり、一時的なスコアの低下と考えられる。予報モデルのさらなる精度向上には時間はかかるが、職員が開発中の新しい予報モデルを平成28年度末に導入し、ブロッキング現象の予測の改善を図る。
チームの所見を踏まえ、引き続き、調達の競争性を確保しつつ、調達方法の改善を図り、コストの縮減に努める。</t>
    <rPh sb="0" eb="2">
      <t>ヘイセイ</t>
    </rPh>
    <rPh sb="4" eb="5">
      <t>ネン</t>
    </rPh>
    <rPh sb="8" eb="10">
      <t>イジョウ</t>
    </rPh>
    <rPh sb="10" eb="12">
      <t>キショウ</t>
    </rPh>
    <rPh sb="13" eb="15">
      <t>ゲンイン</t>
    </rPh>
    <rPh sb="18" eb="20">
      <t>ハッセイ</t>
    </rPh>
    <rPh sb="21" eb="23">
      <t>セイスイ</t>
    </rPh>
    <rPh sb="24" eb="26">
      <t>ヨソク</t>
    </rPh>
    <rPh sb="27" eb="28">
      <t>ムズカ</t>
    </rPh>
    <rPh sb="36" eb="38">
      <t>ゲンショウ</t>
    </rPh>
    <rPh sb="42" eb="43">
      <t>オオ</t>
    </rPh>
    <rPh sb="44" eb="46">
      <t>ハッセイ</t>
    </rPh>
    <rPh sb="56" eb="58">
      <t>ヨホウ</t>
    </rPh>
    <rPh sb="68" eb="70">
      <t>ゲンショウ</t>
    </rPh>
    <rPh sb="71" eb="73">
      <t>ヨソク</t>
    </rPh>
    <rPh sb="74" eb="75">
      <t>ハズ</t>
    </rPh>
    <rPh sb="77" eb="79">
      <t>ケッカ</t>
    </rPh>
    <rPh sb="83" eb="85">
      <t>ニホン</t>
    </rPh>
    <rPh sb="85" eb="87">
      <t>フキン</t>
    </rPh>
    <rPh sb="88" eb="90">
      <t>タイキ</t>
    </rPh>
    <rPh sb="91" eb="92">
      <t>ナガ</t>
    </rPh>
    <rPh sb="94" eb="96">
      <t>ヨソク</t>
    </rPh>
    <rPh sb="97" eb="98">
      <t>ハズ</t>
    </rPh>
    <rPh sb="100" eb="101">
      <t>レイ</t>
    </rPh>
    <rPh sb="102" eb="103">
      <t>オオ</t>
    </rPh>
    <rPh sb="113" eb="115">
      <t>ゲンショウ</t>
    </rPh>
    <rPh sb="116" eb="118">
      <t>ハッセイ</t>
    </rPh>
    <rPh sb="118" eb="119">
      <t>スウ</t>
    </rPh>
    <rPh sb="120" eb="121">
      <t>ネン</t>
    </rPh>
    <rPh sb="125" eb="126">
      <t>オオ</t>
    </rPh>
    <rPh sb="128" eb="129">
      <t>コト</t>
    </rPh>
    <rPh sb="132" eb="135">
      <t>イチジテキ</t>
    </rPh>
    <rPh sb="140" eb="142">
      <t>テイカ</t>
    </rPh>
    <rPh sb="143" eb="144">
      <t>カンガ</t>
    </rPh>
    <rPh sb="149" eb="151">
      <t>ヨホウ</t>
    </rPh>
    <rPh sb="159" eb="161">
      <t>セイド</t>
    </rPh>
    <rPh sb="161" eb="163">
      <t>コウジョウ</t>
    </rPh>
    <rPh sb="165" eb="167">
      <t>ジカン</t>
    </rPh>
    <rPh sb="173" eb="175">
      <t>ショクイン</t>
    </rPh>
    <rPh sb="176" eb="178">
      <t>カイハツ</t>
    </rPh>
    <rPh sb="178" eb="179">
      <t>チュウ</t>
    </rPh>
    <rPh sb="180" eb="181">
      <t>アタラ</t>
    </rPh>
    <rPh sb="183" eb="185">
      <t>ヨホウ</t>
    </rPh>
    <rPh sb="197" eb="199">
      <t>ドウニュウ</t>
    </rPh>
    <rPh sb="207" eb="209">
      <t>ゲンショウ</t>
    </rPh>
    <rPh sb="210" eb="212">
      <t>ヨソク</t>
    </rPh>
    <rPh sb="213" eb="215">
      <t>カイゼン</t>
    </rPh>
    <rPh sb="216" eb="217">
      <t>ハカ</t>
    </rPh>
    <phoneticPr fontId="2"/>
  </si>
  <si>
    <t>為替レート変動による増。
チームの所見を踏まえ、引き続き、世界気象機関（WMO）の事務局等に対し、事業の効率的な運営を求める。</t>
    <rPh sb="0" eb="2">
      <t>カワセ</t>
    </rPh>
    <rPh sb="5" eb="7">
      <t>ヘンドウ</t>
    </rPh>
    <rPh sb="10" eb="11">
      <t>ゾウ</t>
    </rPh>
    <rPh sb="17" eb="19">
      <t>ショケン</t>
    </rPh>
    <rPh sb="20" eb="21">
      <t>フ</t>
    </rPh>
    <phoneticPr fontId="2"/>
  </si>
  <si>
    <t>静止気象衛星画像通報基盤の整備にあたり、複数年度契約を行うことによりコストの縮減を図った。</t>
    <rPh sb="0" eb="2">
      <t>セイシ</t>
    </rPh>
    <rPh sb="2" eb="4">
      <t>キショウ</t>
    </rPh>
    <rPh sb="4" eb="6">
      <t>エイセイ</t>
    </rPh>
    <rPh sb="6" eb="8">
      <t>ガゾウ</t>
    </rPh>
    <rPh sb="8" eb="10">
      <t>ツウホウ</t>
    </rPh>
    <rPh sb="10" eb="12">
      <t>キバン</t>
    </rPh>
    <rPh sb="13" eb="15">
      <t>セイビ</t>
    </rPh>
    <rPh sb="20" eb="22">
      <t>フクスウ</t>
    </rPh>
    <rPh sb="22" eb="24">
      <t>ネンド</t>
    </rPh>
    <rPh sb="24" eb="26">
      <t>ケイヤク</t>
    </rPh>
    <rPh sb="27" eb="28">
      <t>オコナ</t>
    </rPh>
    <rPh sb="38" eb="40">
      <t>シュクゲン</t>
    </rPh>
    <rPh sb="41" eb="42">
      <t>ハカ</t>
    </rPh>
    <phoneticPr fontId="2"/>
  </si>
  <si>
    <t>「新しい日本のための優先課題推進枠」1,181</t>
    <rPh sb="1" eb="2">
      <t>アタラ</t>
    </rPh>
    <rPh sb="4" eb="6">
      <t>ニホン</t>
    </rPh>
    <rPh sb="10" eb="12">
      <t>ユウセン</t>
    </rPh>
    <rPh sb="12" eb="14">
      <t>カダイ</t>
    </rPh>
    <rPh sb="14" eb="16">
      <t>スイシン</t>
    </rPh>
    <rPh sb="16" eb="17">
      <t>ワク</t>
    </rPh>
    <phoneticPr fontId="2"/>
  </si>
  <si>
    <t>火山活動の変動をより早期に把握する技術に関する研究を推進する。
集中豪雨の予測精度向上に関する研究を推進する。
局地的大雨の直前予測技術に関する研究を推進する。
チームの所見を踏まえ、引き続き、調達の競争性を確保しつつ、調達方法の改善を図り、コストの縮減に努める。</t>
    <rPh sb="0" eb="2">
      <t>カザン</t>
    </rPh>
    <rPh sb="2" eb="4">
      <t>カツドウ</t>
    </rPh>
    <rPh sb="5" eb="7">
      <t>ヘンドウ</t>
    </rPh>
    <rPh sb="10" eb="12">
      <t>ソウキ</t>
    </rPh>
    <rPh sb="13" eb="15">
      <t>ハアク</t>
    </rPh>
    <rPh sb="17" eb="19">
      <t>ギジュツ</t>
    </rPh>
    <rPh sb="20" eb="21">
      <t>カン</t>
    </rPh>
    <rPh sb="23" eb="25">
      <t>ケンキュウ</t>
    </rPh>
    <rPh sb="26" eb="28">
      <t>スイシン</t>
    </rPh>
    <rPh sb="32" eb="34">
      <t>シュウチュウ</t>
    </rPh>
    <rPh sb="34" eb="36">
      <t>ゴウウ</t>
    </rPh>
    <rPh sb="37" eb="39">
      <t>ヨソク</t>
    </rPh>
    <rPh sb="39" eb="41">
      <t>セイド</t>
    </rPh>
    <rPh sb="41" eb="43">
      <t>コウジョウ</t>
    </rPh>
    <rPh sb="44" eb="45">
      <t>カン</t>
    </rPh>
    <rPh sb="47" eb="49">
      <t>ケンキュウ</t>
    </rPh>
    <rPh sb="50" eb="52">
      <t>スイシン</t>
    </rPh>
    <rPh sb="56" eb="59">
      <t>キョクチテキ</t>
    </rPh>
    <rPh sb="59" eb="61">
      <t>オオアメ</t>
    </rPh>
    <rPh sb="62" eb="64">
      <t>チョクゼン</t>
    </rPh>
    <rPh sb="64" eb="66">
      <t>ヨソク</t>
    </rPh>
    <rPh sb="66" eb="68">
      <t>ギジュツ</t>
    </rPh>
    <rPh sb="69" eb="70">
      <t>カン</t>
    </rPh>
    <rPh sb="72" eb="74">
      <t>ケンキュウ</t>
    </rPh>
    <rPh sb="75" eb="77">
      <t>スイシン</t>
    </rPh>
    <phoneticPr fontId="2"/>
  </si>
  <si>
    <t>工事の実施にあたって、適正に施工されているか、厳正に監督・検査を行うとともに、建設コンサルタント等へ監督・検査業務の補助を委託すること等により、工事の監督及び検査体制の改善が図られた。
チームの所見を踏まえ、引き続き調達の競争性を確保しつつ、調達方法の改善を図り、コストの縮減に努める。</t>
    <rPh sb="97" eb="99">
      <t>ショケン</t>
    </rPh>
    <rPh sb="100" eb="101">
      <t>フ</t>
    </rPh>
    <phoneticPr fontId="2"/>
  </si>
  <si>
    <t>要求額のうち「新しい日本のための優先課題推進枠」2,595百万円</t>
    <rPh sb="0" eb="2">
      <t>ヨウキュウ</t>
    </rPh>
    <rPh sb="2" eb="3">
      <t>ガク</t>
    </rPh>
    <rPh sb="7" eb="8">
      <t>アタラ</t>
    </rPh>
    <rPh sb="10" eb="12">
      <t>ニホン</t>
    </rPh>
    <rPh sb="16" eb="18">
      <t>ユウセン</t>
    </rPh>
    <rPh sb="18" eb="20">
      <t>カダイ</t>
    </rPh>
    <rPh sb="20" eb="22">
      <t>スイシン</t>
    </rPh>
    <rPh sb="22" eb="23">
      <t>ワク</t>
    </rPh>
    <rPh sb="29" eb="31">
      <t>ヒャクマン</t>
    </rPh>
    <rPh sb="31" eb="32">
      <t>エン</t>
    </rPh>
    <phoneticPr fontId="2"/>
  </si>
  <si>
    <t>引き続き、南海トラフ地震等の大規模地震・津波の影響及び海岸背後に存する住民・産業・資産その他を勘案した上で、早期に事業効果が発現される事業を優先し、効率的、効果的な事業実施を進めることとしたい。</t>
    <phoneticPr fontId="2"/>
  </si>
  <si>
    <t>浚渫土砂や一般廃棄物の受け入れ、港湾区域内の環境改善等の政策目的の実現に向け、事業の緊急性、優先度等を考慮するとともに、事業評価等の実施により、効果的かつ効率的な事業実施を図る。</t>
    <phoneticPr fontId="2"/>
  </si>
  <si>
    <t>h26事業の実施に当たっては、現場操作員の操作・退避ルールの明確化及び水門等の操作業務の委託のあり方に係る指針案を有識者委員会を設置して検討するとともに、検討成果を水門・陸閘等ガイドラインに反映し、海岸管理者に周知したところである。
しかし、同有識者委員会において、「検討された操作業務の委託のあり方を適切に現場に普及させるには、契約書の標準案を国が提案する必要がある」との指摘がなされたことから、h27事業を継続し、水門・陸閘等の委託契約書等の標準的な案を作成し、指針案に加えて周知することとした。
これにより、発災時の現場操作員の操作・退避措置がより明確とされた、水門・陸閘等の一層の安全かつ確実な管理運用の普及を進めることが可能となる。
今後は、指針案等に基づいた管理運用体制が地域の実情等をふまえ、安全性、効率性、現場浸透等の面で適切なものとなっているか確認を行い、当該指針等が有効に機能しているか不断の検証を図ることとしたい。</t>
    <phoneticPr fontId="2"/>
  </si>
  <si>
    <t>海岸事業については、背後の人命や財産の保護を目的として事業を行っているところであるが、個別プロジェクトの整備効果はプロジェクトの完成をもって発現されるものであり、個別プロジェクト単位で費用対効果を算出し、事業実施の妥当性を確認しているところ。
また、全国防災事業は東日本大震災の最大の教訓である素早い避難の確保を後押しする観点から、対策地域を南海トラフ地震の影響地域に限定し、集中復興期間中に完了するもの（具体的には、海岸堤防の粘り強い構造の確保・耐震対策、水門等の自動化・遠隔操作化）に絞り込みを行っているところであり、費用対効果の観点からも妥当と考える。
なお本事業については、政府全体の方針に従い、平成27年度で事業終了とする。</t>
    <phoneticPr fontId="2"/>
  </si>
  <si>
    <t>立入検査について、これまでの実績を踏まえ、複数港湾での検査を同一旅程で実施する等により効率化を図った。
また、立入検査等により、国際埠頭施設の管理者へテロ対策の強化について周知徹底を行い、その際、国際埠頭施設の管理者へテロ対策の強化に関するヒアリングを行い、徹底状況の確認を行った。
引き続き、徹底状況の検証及び確認を実施することとしたい。</t>
    <phoneticPr fontId="2"/>
  </si>
  <si>
    <t>事業の執行が完了したことから事業終了とする。</t>
    <phoneticPr fontId="2"/>
  </si>
  <si>
    <t>要求額のうち「新しい日本のための優先課題推進枠」58,432百万円</t>
    <rPh sb="0" eb="2">
      <t>ヨウキュウ</t>
    </rPh>
    <rPh sb="2" eb="3">
      <t>ガク</t>
    </rPh>
    <rPh sb="7" eb="8">
      <t>アタラ</t>
    </rPh>
    <rPh sb="10" eb="12">
      <t>ニホン</t>
    </rPh>
    <rPh sb="16" eb="18">
      <t>ユウセン</t>
    </rPh>
    <rPh sb="18" eb="20">
      <t>カダイ</t>
    </rPh>
    <rPh sb="20" eb="22">
      <t>スイシン</t>
    </rPh>
    <rPh sb="22" eb="23">
      <t>ワク</t>
    </rPh>
    <rPh sb="30" eb="32">
      <t>ヒャクマン</t>
    </rPh>
    <rPh sb="32" eb="33">
      <t>エン</t>
    </rPh>
    <phoneticPr fontId="2"/>
  </si>
  <si>
    <t>政策目的の実現に向け、国際コンテナ戦略港湾の整備等の推進を図る概算要求とした。
また、引き続き、適切な競争性の確保を図るなど、事業実施の効率化を図っていく。</t>
    <phoneticPr fontId="2"/>
  </si>
  <si>
    <t>緊急性の高い施策（国際競争力の強化、物流の効率化、老朽化対策）に重点化を図って事業を実施する。また、引き続き、効率的な事業実施を行っていく。</t>
    <phoneticPr fontId="2"/>
  </si>
  <si>
    <t>引き続き、訓練終了後に訓練参加者と反省点・改善点等についての認識を共有し、次回以降の訓練に向けて必要となる訓練項目や内容について精査を行うこととしたい。</t>
    <phoneticPr fontId="2"/>
  </si>
  <si>
    <t>引き続き、災害発生時における当該拠点の機能を確実に発揮するよう、平時から施設のメンテナンスの状況について把握し、関係者間での情報共有を強化することとしたい。</t>
    <phoneticPr fontId="2"/>
  </si>
  <si>
    <t>引き続き、競争性のある契約の確保や会議の効率的な運営等を通じ、経費縮減を図ることとしたい。
また、さらなる効果的な予算執行のため、地元と連携した広報活動を図ることとしたい。</t>
    <phoneticPr fontId="2"/>
  </si>
  <si>
    <t>引き続き、委員会や地元意見を踏まえて事業を実施するとともに、適切に安全対策を行っていく。
なお、探査結果や無害化処理弾数の実績を考慮し、探査範囲の面積の縮小を図り、これに応じた要求額に縮減した。</t>
    <phoneticPr fontId="2"/>
  </si>
  <si>
    <t>接続を早期に進めるため、我が国のコンテナの移動動向に影響が大きい外国であって、早期の接続が見込まれる国を中心に接続に取り組むこととしたい。</t>
    <phoneticPr fontId="2"/>
  </si>
  <si>
    <t>全国防災事業は、「東日本大震災からの復興の基本方針」（平成23年7月29日東日本大震災復興対策本部）に基づき、東日本大震災を教訓として、全国的に緊急に実施する必要が高く、即効性のある防災、減災等に資する事業に限って実施してきたところである。
後背地域の経済規模等を踏まえた粘り強い構造の防波堤改良効果については、今後、有識者の意見等も伺いつつ検討を進めてまいりたい。なお、成果指標の単年度実績については、併記するよう修正した。
本事業は、全国防災に関する政府全体の方針に従い、平成27年度で事業終了とする。</t>
    <phoneticPr fontId="2"/>
  </si>
  <si>
    <t>本事業は、国際コンテナ戦略港湾政策の目的である国際基幹航路の維持・拡大を達成すべく実施している事業であるため、国際コンテナ戦略港湾に寄港する国際基幹航路の寄港便数を本事業の成果目標及び成果実績として設定している。
H26の執行率に関しては、国際戦略港湾における事業実施業務の計画変更に伴う支出減及び契約差金が発生したため、73％となっている。
なお、92百万円は繰越しはしておらず不用額として処理されていることから、レビューシートへの記載は不要と考えている。
また、職員旅費に関しては、関係者への事業内容の説明やヒアリング等により21百万円を必要額として執行しているところ。
引き続き、内航船から外航船への迅速な積替がなされるためのターミナルのガイドラインを作成し、その普及に努めることとする。
更には、作成後も当該指針等が有効に機能しているかという観点から、検証を図り、国際コンテナ戦略港湾のさらなる国際競争力強化に努めることとする。</t>
    <phoneticPr fontId="2"/>
  </si>
  <si>
    <t>・成果目標及び指標における「研究成果」は、港湾整備事業等の現場で実際に適用された研究の成果（設計方法、施工技術、材料等）である。
・外部有識者の所見を踏まえ、単位当たりコストの算出根拠を「執行額/研究者数」に見直しを行った。
・3研究所の統合にあたり、効率的な運営を行うため組織体制を見直し、役員数を統合前の３研究所の合計13人から統合後は7人へ削減する。また、3研究所を一体的に運営するための部署の設置等、業務運営の効率化に向けた検討を引き続き実施する。</t>
    <phoneticPr fontId="2"/>
  </si>
  <si>
    <t>引き続き、社会・行政の研究ニーズの変化を踏まえた研究を実施し、研究成果を迅速に還元するよう努める。またコスト縮減に努め、効率的に事業を推進する。</t>
    <phoneticPr fontId="2"/>
  </si>
  <si>
    <t>社会・行政のニーズ踏まえ、防災・減災、維持管理等に関する緊急性の高い研究を行うための施設整備を実施する。</t>
    <phoneticPr fontId="2"/>
  </si>
  <si>
    <t>港湾関連技術の標準化について我が国が主導的な役割を果たすことができるよう、引き続き施策を遂行していくと共に、成果の公表に努めることとしたい。</t>
    <phoneticPr fontId="2"/>
  </si>
  <si>
    <t>引き続き、過去の施工事例等を踏まえて復旧工法を工夫していくことにより、事業実施期間の短縮、コスト縮減に努めていく。</t>
    <phoneticPr fontId="2"/>
  </si>
  <si>
    <t>実効性・効率性を高め、経費の合理化に努めているところ。</t>
  </si>
  <si>
    <t>実効性・効率性を高め、経費の合理化に努めているところであるが、２８年度要求において、必要不可欠な調査項目を追加したことから増額要求としている。</t>
  </si>
  <si>
    <t>引き続き、運送事業者監査総合情報システムを最大限活用することにより、効果的かつ効率的効果的な監査等の実施に努めて参りたい。</t>
    <phoneticPr fontId="2"/>
  </si>
  <si>
    <t>今後も入札の際には、引き続き競争性の確保を図っていくこととする。</t>
    <phoneticPr fontId="2"/>
  </si>
  <si>
    <t>実効性・効率性を高め、経費の合理化に努めているところ。</t>
    <phoneticPr fontId="2"/>
  </si>
  <si>
    <t>リサイクル部品の流通について、品質確認が行われずネット販売等がされているものも存在し、ユーザー目線で品質面への不安要素の改善策を検討し利用しやすい環境整備を整えていく。</t>
    <rPh sb="5" eb="7">
      <t>ブヒン</t>
    </rPh>
    <rPh sb="8" eb="10">
      <t>リュウツウ</t>
    </rPh>
    <rPh sb="15" eb="17">
      <t>ヒンシツ</t>
    </rPh>
    <rPh sb="17" eb="19">
      <t>カクニン</t>
    </rPh>
    <rPh sb="20" eb="21">
      <t>オコナ</t>
    </rPh>
    <rPh sb="27" eb="29">
      <t>ハンバイ</t>
    </rPh>
    <rPh sb="29" eb="30">
      <t>トウ</t>
    </rPh>
    <rPh sb="39" eb="41">
      <t>ソンザイ</t>
    </rPh>
    <rPh sb="47" eb="49">
      <t>メセン</t>
    </rPh>
    <phoneticPr fontId="2"/>
  </si>
  <si>
    <t>自動車事故被害者等のニーズを踏まえ、電話相談の充実のため、各相談所にて面接相談の効率化を行うなど、事業内容の充実及び効果的な事業の実施を図る。</t>
    <rPh sb="18" eb="20">
      <t>デンワ</t>
    </rPh>
    <rPh sb="20" eb="22">
      <t>ソウダン</t>
    </rPh>
    <rPh sb="23" eb="25">
      <t>ジュウジツ</t>
    </rPh>
    <rPh sb="29" eb="30">
      <t>カク</t>
    </rPh>
    <rPh sb="30" eb="33">
      <t>ソウダンジョ</t>
    </rPh>
    <rPh sb="35" eb="37">
      <t>メンセツ</t>
    </rPh>
    <rPh sb="37" eb="39">
      <t>ソウダン</t>
    </rPh>
    <rPh sb="40" eb="42">
      <t>コウリツ</t>
    </rPh>
    <rPh sb="42" eb="43">
      <t>カ</t>
    </rPh>
    <rPh sb="44" eb="45">
      <t>オコナ</t>
    </rPh>
    <phoneticPr fontId="2"/>
  </si>
  <si>
    <t>平成27年度以降、財政規律の観点から、国から事業実施団体への補助のあり方を抜本的に見直し、単年度の予算措置としたところ。引き続き、制度の不知により加入ができない者が生じないよう、HPやパンフレット、他機関との連携等を通じた事業の周知を積極的に図る。これら事業の周知を効果的に行うことにより、真に給付を必要とする各交通遺児に対して適正な給付がなされるよう、適切な事業の実施を図る。</t>
    <rPh sb="0" eb="2">
      <t>ヘイセイ</t>
    </rPh>
    <rPh sb="4" eb="6">
      <t>ネンド</t>
    </rPh>
    <rPh sb="6" eb="8">
      <t>イコウ</t>
    </rPh>
    <rPh sb="19" eb="20">
      <t>クニ</t>
    </rPh>
    <rPh sb="22" eb="24">
      <t>ジギョウ</t>
    </rPh>
    <rPh sb="45" eb="48">
      <t>タンネンド</t>
    </rPh>
    <rPh sb="49" eb="51">
      <t>ヨサン</t>
    </rPh>
    <rPh sb="51" eb="53">
      <t>ソチ</t>
    </rPh>
    <rPh sb="60" eb="61">
      <t>ヒ</t>
    </rPh>
    <rPh sb="62" eb="63">
      <t>ツヅ</t>
    </rPh>
    <rPh sb="127" eb="129">
      <t>ジギョウ</t>
    </rPh>
    <rPh sb="130" eb="132">
      <t>シュウチ</t>
    </rPh>
    <rPh sb="133" eb="136">
      <t>コウカテキ</t>
    </rPh>
    <rPh sb="137" eb="138">
      <t>オコナ</t>
    </rPh>
    <rPh sb="177" eb="179">
      <t>テキセツ</t>
    </rPh>
    <rPh sb="180" eb="182">
      <t>ジギョウ</t>
    </rPh>
    <rPh sb="183" eb="185">
      <t>ジッシ</t>
    </rPh>
    <rPh sb="186" eb="187">
      <t>ハカ</t>
    </rPh>
    <phoneticPr fontId="2"/>
  </si>
  <si>
    <t>引き続き、滞りなく適切に事業を行い、自動車事故被害者等の要望を考慮し、介護料支給制度や短期入院・入所制度の充実を図る。また、不知によって制度等の恩恵を被ることができないことがないよう、HPやパンフレット、訪問支援、他機関との連携等を通じた事業の周知を積極的に図る。</t>
    <rPh sb="15" eb="16">
      <t>オコナ</t>
    </rPh>
    <phoneticPr fontId="2"/>
  </si>
  <si>
    <t>今後も引き続き、業務運営の効率化を図るとともに、社会状況の変化に応じつつ自動車運送事業の安全に資する施策の充実を図り、より効果的な事業実施に努める。</t>
    <phoneticPr fontId="2"/>
  </si>
  <si>
    <t>今後も、補助対象事業の選定にあたって、公募内容・方法の改善を行い、自動車事故の発生防止対策として高い効果が見込まれるよう、効果的な事業の実施を図る。</t>
    <rPh sb="4" eb="6">
      <t>ホジョ</t>
    </rPh>
    <rPh sb="6" eb="8">
      <t>タイショウ</t>
    </rPh>
    <rPh sb="8" eb="10">
      <t>ジギョウ</t>
    </rPh>
    <rPh sb="11" eb="13">
      <t>センテイ</t>
    </rPh>
    <rPh sb="19" eb="21">
      <t>コウボ</t>
    </rPh>
    <rPh sb="27" eb="29">
      <t>カイゼン</t>
    </rPh>
    <rPh sb="48" eb="49">
      <t>タカ</t>
    </rPh>
    <rPh sb="50" eb="52">
      <t>コウカ</t>
    </rPh>
    <rPh sb="53" eb="55">
      <t>ミコ</t>
    </rPh>
    <rPh sb="65" eb="67">
      <t>ジギョウ</t>
    </rPh>
    <rPh sb="68" eb="70">
      <t>ジッシ</t>
    </rPh>
    <rPh sb="71" eb="72">
      <t>ハカ</t>
    </rPh>
    <phoneticPr fontId="2"/>
  </si>
  <si>
    <t>引き続き、第三期中期目標・中期計画に基づき、業務運営の効率化を図りつつ、安全指導業務から被害者援護業務へ業務の重点化・深度化を図るとともに、自動車アセスメント業務の充実を図る。</t>
    <rPh sb="0" eb="1">
      <t>ヒ</t>
    </rPh>
    <rPh sb="2" eb="3">
      <t>ツヅ</t>
    </rPh>
    <rPh sb="5" eb="6">
      <t>ダイ</t>
    </rPh>
    <rPh sb="6" eb="7">
      <t>３</t>
    </rPh>
    <rPh sb="7" eb="8">
      <t>キ</t>
    </rPh>
    <rPh sb="8" eb="10">
      <t>チュウキ</t>
    </rPh>
    <rPh sb="10" eb="12">
      <t>モクヒョウ</t>
    </rPh>
    <rPh sb="13" eb="15">
      <t>チュウキ</t>
    </rPh>
    <rPh sb="15" eb="17">
      <t>ケイカク</t>
    </rPh>
    <rPh sb="18" eb="19">
      <t>モト</t>
    </rPh>
    <rPh sb="70" eb="73">
      <t>ジドウシャ</t>
    </rPh>
    <rPh sb="79" eb="81">
      <t>ギョウム</t>
    </rPh>
    <phoneticPr fontId="2"/>
  </si>
  <si>
    <t>引き続き、更新による費用対効果や運用実態等を検証し、真にやむを得ない設備のみの要求とした。また、競争性・透明性を確保しつつ、コスト削減の取組みを更に徹底する。</t>
    <rPh sb="0" eb="1">
      <t>ヒ</t>
    </rPh>
    <rPh sb="2" eb="3">
      <t>ツヅ</t>
    </rPh>
    <phoneticPr fontId="2"/>
  </si>
  <si>
    <t xml:space="preserve">本事業は、政府の交通事故削減目標の達成を目的とした複数の事業のうちの一つであることから、成果指標にあっては、事業用自動車が第１当事者の交通事故における人身事故件数とした。また、事業用自動車が第１当事者の交通事故の中で、特に占有率の高い事業用トラックの追突事故による人身事故の件数を成果指標として追加した。 </t>
    <phoneticPr fontId="2"/>
  </si>
  <si>
    <t>平成23年6月にとりまとめられた交通政策審議会報告の提言に基づき、車両安全対策検討会を活用し、真に必要な調査に重点化を図った。</t>
  </si>
  <si>
    <t>審査経費に係る業務の一部の費用について、手数料の一部を自己収入化することにより国費からの支出を抑制する。また、物品購入等は、引き続き、競争入札の活用を徹底することによりコスト縮減を図り、適正に業務を行うこととする。</t>
    <rPh sb="0" eb="2">
      <t>シンサ</t>
    </rPh>
    <rPh sb="2" eb="4">
      <t>ケイヒ</t>
    </rPh>
    <rPh sb="5" eb="6">
      <t>カカ</t>
    </rPh>
    <rPh sb="7" eb="9">
      <t>ギョウム</t>
    </rPh>
    <rPh sb="10" eb="12">
      <t>イチブ</t>
    </rPh>
    <rPh sb="13" eb="15">
      <t>ヒヨウ</t>
    </rPh>
    <rPh sb="20" eb="23">
      <t>テスウリョウ</t>
    </rPh>
    <rPh sb="24" eb="26">
      <t>イチブ</t>
    </rPh>
    <rPh sb="27" eb="29">
      <t>ジコ</t>
    </rPh>
    <rPh sb="29" eb="31">
      <t>シュウニュウ</t>
    </rPh>
    <rPh sb="31" eb="32">
      <t>カ</t>
    </rPh>
    <rPh sb="39" eb="41">
      <t>コクヒ</t>
    </rPh>
    <rPh sb="44" eb="46">
      <t>シシュツ</t>
    </rPh>
    <rPh sb="47" eb="49">
      <t>ヨクセイ</t>
    </rPh>
    <phoneticPr fontId="2"/>
  </si>
  <si>
    <t>H28.4より自動車検査（独）と統合</t>
    <rPh sb="7" eb="10">
      <t>ジドウシャ</t>
    </rPh>
    <rPh sb="10" eb="12">
      <t>ケンサ</t>
    </rPh>
    <rPh sb="12" eb="15">
      <t>ドク</t>
    </rPh>
    <rPh sb="13" eb="14">
      <t>ドク</t>
    </rPh>
    <rPh sb="16" eb="18">
      <t>トウゴウ</t>
    </rPh>
    <phoneticPr fontId="2"/>
  </si>
  <si>
    <t>事業の実施に際しては、競争入札の活用を徹底し効率化を図りつつ、自動車の新技術も適切に審査できるような施設に改善することとしている。</t>
  </si>
  <si>
    <t>引き続き、物品購入等は競争入札の活用を徹底することによりコスト縮減を図り、適正に業務を行う。</t>
    <rPh sb="0" eb="1">
      <t>ヒ</t>
    </rPh>
    <rPh sb="2" eb="3">
      <t>ツヅ</t>
    </rPh>
    <phoneticPr fontId="2"/>
  </si>
  <si>
    <t>H28.4より（独）交通研と統合</t>
    <rPh sb="8" eb="9">
      <t>ドク</t>
    </rPh>
    <rPh sb="10" eb="13">
      <t>コウツウケン</t>
    </rPh>
    <rPh sb="14" eb="16">
      <t>トウゴウ</t>
    </rPh>
    <phoneticPr fontId="2"/>
  </si>
  <si>
    <t>引き続き、本特別会計の収支、施設の老朽化等の状況を踏まえつつ、真に必要なものに限って整備を行う。</t>
  </si>
  <si>
    <t>全国の各種協議会等への参加について、参加件数は増加傾向にあるが、引き続き実効性・効率性を高め、経費の合理化に努めることとする。</t>
    <phoneticPr fontId="2"/>
  </si>
  <si>
    <t>物品購入等は、引き続き、競争入札の活用を徹底することによりコスト縮減を図り、適正に業務を行うこととしている。</t>
    <phoneticPr fontId="2"/>
  </si>
  <si>
    <t>事業の実施に際しては、競争入札の活用を徹底し効率化を図りつつ、自動車の新技術も適切に審査できるような施設に改善することとしている。</t>
    <rPh sb="0" eb="2">
      <t>ジギョウ</t>
    </rPh>
    <phoneticPr fontId="2"/>
  </si>
  <si>
    <t>所要額を精査し、引き続き真に必要な額を要求した。</t>
    <rPh sb="0" eb="3">
      <t>ショヨウガク</t>
    </rPh>
    <rPh sb="4" eb="6">
      <t>セイサ</t>
    </rPh>
    <rPh sb="8" eb="9">
      <t>ヒ</t>
    </rPh>
    <rPh sb="10" eb="11">
      <t>ツヅ</t>
    </rPh>
    <rPh sb="12" eb="13">
      <t>シン</t>
    </rPh>
    <rPh sb="14" eb="16">
      <t>ヒツヨウ</t>
    </rPh>
    <rPh sb="17" eb="18">
      <t>ガク</t>
    </rPh>
    <rPh sb="19" eb="21">
      <t>ヨウキュウ</t>
    </rPh>
    <phoneticPr fontId="2"/>
  </si>
  <si>
    <t>事業に支障を来すなど真に必要なものに限って整備を行うこととしている。</t>
  </si>
  <si>
    <t>　調達方法の見直し等により、引続き効果的な予算執行に取り組む。</t>
    <rPh sb="1" eb="3">
      <t>チョウタツ</t>
    </rPh>
    <rPh sb="3" eb="5">
      <t>ホウホウ</t>
    </rPh>
    <rPh sb="6" eb="8">
      <t>ミナオ</t>
    </rPh>
    <rPh sb="9" eb="10">
      <t>トウ</t>
    </rPh>
    <rPh sb="14" eb="16">
      <t>ヒキツヅ</t>
    </rPh>
    <rPh sb="17" eb="20">
      <t>コウカテキ</t>
    </rPh>
    <rPh sb="21" eb="23">
      <t>ヨサン</t>
    </rPh>
    <rPh sb="23" eb="25">
      <t>シッコウ</t>
    </rPh>
    <rPh sb="26" eb="27">
      <t>ト</t>
    </rPh>
    <rPh sb="28" eb="29">
      <t>ク</t>
    </rPh>
    <phoneticPr fontId="2"/>
  </si>
  <si>
    <t>　海洋情報の事業内容の重要性、必要性の精査を行い、一般競争入札の更なる導入等、競争性の確保に取り組むなど、引続き効果的な予算執行に取り組みコスト削減を図った。</t>
    <rPh sb="75" eb="76">
      <t>ハカ</t>
    </rPh>
    <phoneticPr fontId="2"/>
  </si>
  <si>
    <t>　有識者の所見に関して、調査日数は平成24年度に測量船の改修工事があったため工事期間中の調査が制限されたが、平成25年度以降は平準化している。予算額は、海洋調査データを管理するシステムの改修経費が増額となったものである。情報提供件数は、平成25年度までデータを個別にダウンロードする仕組みであったが、平成26年度以降はデータを一括ダウンロードできるように改良したため件数は減少傾向にある。
　所見を踏まえ、最新技術を用いた海洋調査を推進するための事業の重点化を図った。また、海洋調査の事業内容の重要性、必要性の精査を行い、一般競争入札の更なる導入等、競争性の確保に取り組むなど、引続き効果的な予算執行に取り組みコスト削減を図った。事業実施の効率化に努めた結果、海洋調査の手法の見直し等により、予算の縮減を図ることが可能となった。</t>
    <rPh sb="311" eb="312">
      <t>ハカ</t>
    </rPh>
    <phoneticPr fontId="2"/>
  </si>
  <si>
    <t>引き続き、平成２５年「秋のレビュー」の結果を踏まえ見直した制度を的確に運用し、効果的な施策として効率的に執行することとする。なお、28年度より「地域交通のグリーン化を通じた電気自動車の加速度的普及促進」において計上することとし、超小型モビリティの導入費用等について見直しを行い要求額の縮減を行っている。</t>
    <phoneticPr fontId="2"/>
  </si>
  <si>
    <t>引き続きコスト縮減を図り、今後、より効果的な予算執行となるような事業遂行に努めているところ。</t>
    <rPh sb="37" eb="38">
      <t>ツト</t>
    </rPh>
    <phoneticPr fontId="2"/>
  </si>
  <si>
    <t>バリアフリーについて具体的な課題や求められる対策の精査を行い、必要性の高い取り組みに重点化を図る。</t>
    <rPh sb="10" eb="13">
      <t>グタイテキ</t>
    </rPh>
    <rPh sb="14" eb="16">
      <t>カダイ</t>
    </rPh>
    <rPh sb="17" eb="18">
      <t>モト</t>
    </rPh>
    <rPh sb="22" eb="24">
      <t>タイサク</t>
    </rPh>
    <rPh sb="25" eb="27">
      <t>セイサ</t>
    </rPh>
    <rPh sb="28" eb="29">
      <t>オコナ</t>
    </rPh>
    <rPh sb="31" eb="34">
      <t>ヒツヨウセイ</t>
    </rPh>
    <rPh sb="35" eb="36">
      <t>タカ</t>
    </rPh>
    <rPh sb="37" eb="38">
      <t>ト</t>
    </rPh>
    <rPh sb="39" eb="40">
      <t>ク</t>
    </rPh>
    <rPh sb="42" eb="45">
      <t>ジュウテンカ</t>
    </rPh>
    <rPh sb="46" eb="47">
      <t>ハカ</t>
    </rPh>
    <phoneticPr fontId="2"/>
  </si>
  <si>
    <t>所見を踏まえ、発注方法について一般競争入札への移行完了による競争性の確保を行った。事業内容の重要性、必要性を精査し、調査内容の重点化等を図った上で、引き続き効果的な執行に取り組む。</t>
    <phoneticPr fontId="2"/>
  </si>
  <si>
    <t>現状、執行経過については報告を受けているが、引き続き効率的な執行を求めていく。</t>
    <phoneticPr fontId="2"/>
  </si>
  <si>
    <t>引き続き競争性のある契約を行うことにより、事業の効率的な執行に取り組む。</t>
    <phoneticPr fontId="2"/>
  </si>
  <si>
    <t>公共交通事業者による被害者等支援計画作成に資する説明会等を、関係者、一般の方々も対象とした「公共交通事故被害者等支援フォーラム」とし、事故被害者等、被害者支援団体等による講演や、事業者が策定する被害者等支援計画の説明等を併せて実施することで、効率化を図る。</t>
    <phoneticPr fontId="2"/>
  </si>
  <si>
    <t>2020年東京オリンピック・パラリンピック開催の前年である2019年度までの4年間で車両ベースで約９割の貸切バス事業者への評価実施の完了に向け、運輸安全マネジメント評価実施を着実に推進する。また、テロ・災害・運転手等の健康問題など運輸安全上の新たな脅威や課題への対応強化が強く求められているなかで、運輸事業者の意識向上、対応方策等の普及啓発を推進する。</t>
    <rPh sb="66" eb="68">
      <t>カンリョウ</t>
    </rPh>
    <rPh sb="87" eb="89">
      <t>チャクジツ</t>
    </rPh>
    <phoneticPr fontId="2"/>
  </si>
  <si>
    <t>上記所見を踏まえ、物流産業イノベーションの推進に係る実施内容や成果について、国土交通省のホームページで国民に分かりやすく提示する。</t>
    <phoneticPr fontId="2"/>
  </si>
  <si>
    <t>今後の類似の会議運営に対し、効率的かつ効果的な運営のポイントの共有等を図ることとする。</t>
    <phoneticPr fontId="2"/>
  </si>
  <si>
    <t>非常用電源設備、非常用通信設備の導入については、導入が進んでいない地域における導入を促進できるよう改善する。</t>
    <phoneticPr fontId="2"/>
  </si>
  <si>
    <t>地域公共交通ネットワークの充実・再編等の取組に対する各種支援を着実に実施するとともに利便性向上、運行効率化等のための地域公共交通網の再編を推進する。</t>
    <phoneticPr fontId="2"/>
  </si>
  <si>
    <t>調査結果の実際の事業への活用など、効果的な施策として効率的に執行できるよう努める。</t>
    <phoneticPr fontId="2"/>
  </si>
  <si>
    <t>行政事業レビュー推進チームの所見を踏まえ、今後も引き続き、「公的統計の整備に関する基本計画」に基づき、各関係機関等と連携しつつ、政策・社会的ニーズへの対応、統計品質の向上等に留意の上、統計が一層活用されるよう推進する。</t>
    <rPh sb="104" eb="106">
      <t>スイシン</t>
    </rPh>
    <phoneticPr fontId="2"/>
  </si>
  <si>
    <t>国土交通省の交通運輸分野に係る政策課題について、より喫緊に解決すべき真に必要な課題を抽出した上で、課題解決に資する研究開発テーマを設定するとともに、研究開発成果普及を推進する。</t>
    <rPh sb="83" eb="85">
      <t>スイシン</t>
    </rPh>
    <phoneticPr fontId="2"/>
  </si>
  <si>
    <t>今後、研究開発成果の普及を推進する。</t>
    <rPh sb="13" eb="15">
      <t>スイシン</t>
    </rPh>
    <phoneticPr fontId="2"/>
  </si>
  <si>
    <t>報告書について、広く活用されるよう国土交通省ホームページで公表する。</t>
    <rPh sb="0" eb="3">
      <t>ホウコクショ</t>
    </rPh>
    <rPh sb="8" eb="9">
      <t>ヒロ</t>
    </rPh>
    <rPh sb="10" eb="12">
      <t>カツヨウ</t>
    </rPh>
    <rPh sb="17" eb="19">
      <t>コクド</t>
    </rPh>
    <rPh sb="19" eb="22">
      <t>コウツウショウ</t>
    </rPh>
    <rPh sb="29" eb="31">
      <t>コウヒョウ</t>
    </rPh>
    <phoneticPr fontId="2"/>
  </si>
  <si>
    <t>所見を踏まえ、引き続き経費削減に取り組むとともに、途上国の諸課題の解決を図るための取り組みを支援することにより、国際社会における交通連携の確保を図り、我が国の国益や企業活動を確保していく。</t>
    <rPh sb="11" eb="13">
      <t>ケイヒ</t>
    </rPh>
    <rPh sb="13" eb="15">
      <t>サクゲン</t>
    </rPh>
    <phoneticPr fontId="2"/>
  </si>
  <si>
    <t>・成果実績・活動実績を指標とし、各段階で適切に事業効果を判断し、効果的な事業実施を図る。　　　　　　　　　　　　　　　　　・一者入札への対応として、入札に参加しなかった企業に対して、入札に参加できなかった理由等を聞くアンケート調査を行うなど、より多くの企業が参加できるよう改善を図る。</t>
    <rPh sb="1" eb="3">
      <t>セイカ</t>
    </rPh>
    <rPh sb="3" eb="5">
      <t>ジッセキ</t>
    </rPh>
    <rPh sb="6" eb="8">
      <t>カツドウ</t>
    </rPh>
    <rPh sb="8" eb="10">
      <t>ジッセキ</t>
    </rPh>
    <rPh sb="11" eb="13">
      <t>シヒョウ</t>
    </rPh>
    <rPh sb="16" eb="19">
      <t>カクダンカイ</t>
    </rPh>
    <rPh sb="20" eb="22">
      <t>テキセツ</t>
    </rPh>
    <rPh sb="23" eb="25">
      <t>ジギョウ</t>
    </rPh>
    <rPh sb="25" eb="27">
      <t>コウカ</t>
    </rPh>
    <rPh sb="28" eb="30">
      <t>ハンダン</t>
    </rPh>
    <rPh sb="32" eb="35">
      <t>コウカテキ</t>
    </rPh>
    <rPh sb="36" eb="38">
      <t>ジギョウ</t>
    </rPh>
    <rPh sb="38" eb="40">
      <t>ジッシ</t>
    </rPh>
    <rPh sb="41" eb="42">
      <t>ハカ</t>
    </rPh>
    <rPh sb="139" eb="140">
      <t>ハカ</t>
    </rPh>
    <phoneticPr fontId="2"/>
  </si>
  <si>
    <t>所見を踏まえ、引き続き経費削減に取り組むとともに、国際的枠組を通じた国際的な協調・連携や、我が国の高質な交通インフラの効果的な普及に向けた取り組みを行っていく。</t>
    <rPh sb="11" eb="13">
      <t>ケイヒ</t>
    </rPh>
    <rPh sb="13" eb="15">
      <t>サクゲン</t>
    </rPh>
    <phoneticPr fontId="2"/>
  </si>
  <si>
    <t>調査費の一部見直しを行い、国費の減額を図った。</t>
    <rPh sb="4" eb="6">
      <t>イチブ</t>
    </rPh>
    <rPh sb="6" eb="8">
      <t>ミナオ</t>
    </rPh>
    <rPh sb="19" eb="20">
      <t>ハカ</t>
    </rPh>
    <phoneticPr fontId="2"/>
  </si>
  <si>
    <t>委託調査内容・テーマ、委託先の活動について丁寧に記載する。
真に必要な経費を計上するとともに、競争性の確保を図ることにより効率的な予算執行を図る。</t>
    <rPh sb="0" eb="2">
      <t>イタク</t>
    </rPh>
    <rPh sb="2" eb="4">
      <t>チョウサ</t>
    </rPh>
    <rPh sb="4" eb="6">
      <t>ナイヨウ</t>
    </rPh>
    <rPh sb="11" eb="14">
      <t>イタクサキ</t>
    </rPh>
    <rPh sb="15" eb="17">
      <t>カツドウ</t>
    </rPh>
    <rPh sb="21" eb="23">
      <t>テイネイ</t>
    </rPh>
    <rPh sb="24" eb="26">
      <t>キサイ</t>
    </rPh>
    <rPh sb="30" eb="31">
      <t>シン</t>
    </rPh>
    <rPh sb="32" eb="34">
      <t>ヒツヨウ</t>
    </rPh>
    <rPh sb="35" eb="37">
      <t>ケイヒ</t>
    </rPh>
    <rPh sb="38" eb="40">
      <t>ケイジョウ</t>
    </rPh>
    <rPh sb="47" eb="50">
      <t>キョウソウセイ</t>
    </rPh>
    <rPh sb="51" eb="53">
      <t>カクホ</t>
    </rPh>
    <rPh sb="54" eb="55">
      <t>ハカ</t>
    </rPh>
    <rPh sb="61" eb="64">
      <t>コウリツテキ</t>
    </rPh>
    <rPh sb="65" eb="67">
      <t>ヨサン</t>
    </rPh>
    <rPh sb="67" eb="69">
      <t>シッコウ</t>
    </rPh>
    <rPh sb="70" eb="71">
      <t>ハカ</t>
    </rPh>
    <phoneticPr fontId="2"/>
  </si>
  <si>
    <t>所見を踏まえ、国際会議における論点の洗い出し及び本事業の役割整理を通じ、適切且つ効率的な予算執行を図る。</t>
    <rPh sb="49" eb="50">
      <t>ハカ</t>
    </rPh>
    <phoneticPr fontId="2"/>
  </si>
  <si>
    <t>従来より、小型船舶の利用実態を踏まえたパトロール指導や、講習会を実施しているものの、今後も小型船舶の利用環境の変化を的確に捉え、更なる効率的な予算執行を図る。</t>
    <rPh sb="0" eb="2">
      <t>ジュウライ</t>
    </rPh>
    <rPh sb="5" eb="7">
      <t>コガタ</t>
    </rPh>
    <rPh sb="7" eb="9">
      <t>センパク</t>
    </rPh>
    <rPh sb="10" eb="12">
      <t>リヨウ</t>
    </rPh>
    <rPh sb="12" eb="14">
      <t>ジッタイ</t>
    </rPh>
    <rPh sb="15" eb="16">
      <t>フ</t>
    </rPh>
    <rPh sb="24" eb="26">
      <t>シドウ</t>
    </rPh>
    <rPh sb="28" eb="31">
      <t>コウシュウカイ</t>
    </rPh>
    <rPh sb="32" eb="34">
      <t>ジッシ</t>
    </rPh>
    <rPh sb="42" eb="44">
      <t>コンゴ</t>
    </rPh>
    <rPh sb="45" eb="47">
      <t>コガタ</t>
    </rPh>
    <rPh sb="47" eb="49">
      <t>センパク</t>
    </rPh>
    <rPh sb="50" eb="52">
      <t>リヨウ</t>
    </rPh>
    <rPh sb="52" eb="54">
      <t>カンキョウ</t>
    </rPh>
    <rPh sb="55" eb="57">
      <t>ヘンカ</t>
    </rPh>
    <rPh sb="58" eb="60">
      <t>テキカク</t>
    </rPh>
    <rPh sb="61" eb="62">
      <t>トラ</t>
    </rPh>
    <rPh sb="64" eb="65">
      <t>サラ</t>
    </rPh>
    <rPh sb="67" eb="70">
      <t>コウリツテキ</t>
    </rPh>
    <rPh sb="71" eb="73">
      <t>ヨサン</t>
    </rPh>
    <rPh sb="73" eb="75">
      <t>シッコウ</t>
    </rPh>
    <rPh sb="76" eb="77">
      <t>ハカ</t>
    </rPh>
    <phoneticPr fontId="2"/>
  </si>
  <si>
    <t>現行の目標値は、第９次交通安全基本計画（平成23年度～平成27年度）の目標に準じて定めたものであるため、平成27年度中に策定予定の第10次交通安全基本計画（平成28年度～平成32年度）の目標を踏まえつつ、目指すべき高い目標となるよう、平成28年度の行政事業レビューシートにおいて成果目標及び目標値を再設定することとする。</t>
    <phoneticPr fontId="2"/>
  </si>
  <si>
    <t>「新しい日本のための優先課題推進枠」50百万円</t>
    <rPh sb="20" eb="22">
      <t>ヒャクマン</t>
    </rPh>
    <rPh sb="22" eb="23">
      <t>エン</t>
    </rPh>
    <phoneticPr fontId="2"/>
  </si>
  <si>
    <t>所見及び分担金の請求が正式に再開されたことを踏まえ、同分担金事業に対する国際責任を果たすために、適切な支出を図る。</t>
    <phoneticPr fontId="2"/>
  </si>
  <si>
    <t>最近の為替相場は、英ポンドに対して円安が年々進行している。このため、分担金の邦貨額が増加傾向にある。単位あたりのコストについて、計算方法が明らかになるよう記載ぶりを修正した。</t>
  </si>
  <si>
    <t>事業目的の達成が概ね見込まれていることから、本事業については平成26年度をもって終了する。</t>
    <rPh sb="40" eb="42">
      <t>シュウリョウ</t>
    </rPh>
    <phoneticPr fontId="2"/>
  </si>
  <si>
    <t>事前調査については、「協力メカニズム」に基づく航行援助施設基金委員会において承認された航行援助施設について行うこととし、管理国ごとに複数基の航行援助施設を１回の調査で併せて行うなど効率的な事業実施を行ってきている。また、キャパシティービルディングについては、受講者に対して各国の職場において知識を広げてもらうために使用できるＣＤ版テキストブックを配布し事業の効率化を図っている。概算要求にあたっては、これまでの研修では、技術者については一定程度の確保が図られたものの、管理監督者による技術者への適切な指導がなされず施設の計画的な運用がなされていない等マネージメントの不備に起因する問題が見受けられることから、研修内容を改変し、指導的な立場にある管理監督者の育成を図ることとしている。</t>
    <phoneticPr fontId="2"/>
  </si>
  <si>
    <t>「新しい日本のための優先課題推進枠」81百万円</t>
    <rPh sb="20" eb="22">
      <t>ヒャクマン</t>
    </rPh>
    <rPh sb="22" eb="23">
      <t>エン</t>
    </rPh>
    <phoneticPr fontId="2"/>
  </si>
  <si>
    <t>事業内容を精査し、真に必要な経費を計上するとともに、競争性の確保を図ることにより効率的な予算執行を図る。</t>
    <rPh sb="0" eb="2">
      <t>ジギョウ</t>
    </rPh>
    <rPh sb="2" eb="4">
      <t>ナイヨウ</t>
    </rPh>
    <rPh sb="5" eb="7">
      <t>セイサ</t>
    </rPh>
    <rPh sb="9" eb="10">
      <t>シン</t>
    </rPh>
    <rPh sb="11" eb="13">
      <t>ヒツヨウ</t>
    </rPh>
    <rPh sb="14" eb="16">
      <t>ケイヒ</t>
    </rPh>
    <rPh sb="17" eb="19">
      <t>ケイジョウ</t>
    </rPh>
    <rPh sb="26" eb="29">
      <t>キョウソウセイ</t>
    </rPh>
    <rPh sb="30" eb="32">
      <t>カクホ</t>
    </rPh>
    <rPh sb="33" eb="34">
      <t>ハカ</t>
    </rPh>
    <rPh sb="40" eb="43">
      <t>コウリツテキ</t>
    </rPh>
    <rPh sb="44" eb="46">
      <t>ヨサン</t>
    </rPh>
    <rPh sb="46" eb="48">
      <t>シッコウ</t>
    </rPh>
    <rPh sb="49" eb="50">
      <t>ハカ</t>
    </rPh>
    <phoneticPr fontId="2"/>
  </si>
  <si>
    <t>「新しい日本のための優先課題推進枠」35百万円</t>
    <rPh sb="20" eb="22">
      <t>ヒャクマン</t>
    </rPh>
    <rPh sb="22" eb="23">
      <t>エン</t>
    </rPh>
    <phoneticPr fontId="2"/>
  </si>
  <si>
    <t>効果的・効率的な予算執行となるよう、昨年度に引き続き社会的ニーズの反映を図った。</t>
    <rPh sb="26" eb="29">
      <t>シャカイテキ</t>
    </rPh>
    <phoneticPr fontId="2"/>
  </si>
  <si>
    <t>より効果的な予算執行となるよう、社会的ニーズを踏まえた事業の精査、所要額の精査を行った。</t>
    <rPh sb="30" eb="32">
      <t>セイサ</t>
    </rPh>
    <rPh sb="33" eb="36">
      <t>ショヨウガク</t>
    </rPh>
    <rPh sb="37" eb="39">
      <t>セイサ</t>
    </rPh>
    <phoneticPr fontId="2"/>
  </si>
  <si>
    <t>シップリサイクル条約の批准に向けた各国の取組みを踏まえ、引き続き事業効果を明確化して施策を実施するとともに、更なる効率的な予算執行を図る。</t>
    <rPh sb="8" eb="10">
      <t>ジョウヤク</t>
    </rPh>
    <rPh sb="11" eb="13">
      <t>ヒジュン</t>
    </rPh>
    <rPh sb="14" eb="15">
      <t>ム</t>
    </rPh>
    <rPh sb="17" eb="19">
      <t>カッコク</t>
    </rPh>
    <rPh sb="20" eb="22">
      <t>トリクミ</t>
    </rPh>
    <rPh sb="24" eb="25">
      <t>フ</t>
    </rPh>
    <rPh sb="28" eb="29">
      <t>ヒ</t>
    </rPh>
    <rPh sb="30" eb="31">
      <t>ツヅ</t>
    </rPh>
    <rPh sb="32" eb="34">
      <t>ジギョウ</t>
    </rPh>
    <rPh sb="34" eb="36">
      <t>コウカ</t>
    </rPh>
    <rPh sb="37" eb="40">
      <t>メイカクカ</t>
    </rPh>
    <rPh sb="42" eb="44">
      <t>セサク</t>
    </rPh>
    <rPh sb="45" eb="47">
      <t>ジッシ</t>
    </rPh>
    <rPh sb="66" eb="67">
      <t>ハカ</t>
    </rPh>
    <phoneticPr fontId="2"/>
  </si>
  <si>
    <t>現状通りとする。</t>
    <phoneticPr fontId="2"/>
  </si>
  <si>
    <t>急激な経済社会情勢の変化による造船業の現況を踏まえ、更なる効率的な予算執行を図る。</t>
    <phoneticPr fontId="2"/>
  </si>
  <si>
    <t>平成28年度の（独）航海訓練所との統合に向け「統合検討会」を立ち上げ、組織体制などの見直しの検討を行い、平成28年度概算要求では、役員人件費、重複する外部委託費などの物件費の削減を反映。また、授業料の引き上げ及び乗船実習に係る費用である訓練負担金を引き上げ、自己収入を拡大することにより国費の減額を図ることとした。</t>
    <rPh sb="8" eb="9">
      <t>ドク</t>
    </rPh>
    <rPh sb="83" eb="85">
      <t>ブッケン</t>
    </rPh>
    <phoneticPr fontId="2"/>
  </si>
  <si>
    <t>本事業で策定する安全性評価手法が主要な船舶検査機関に用いられることにより、我が国造船所が開発・設計したＬＮＧ運搬船の優位性が広く認知されるよう、他の施策において実施される関連の国際会議や政府間交渉等の場で周知・働きかけを行い、我が国建造LNG船の受注を後押ししていく。
また、現在の指標について、船舶検査機関と本施策の関連性等について説明を付記するなど、わかりやすいアウトカム指標に修正する。</t>
    <rPh sb="161" eb="162">
      <t>セイ</t>
    </rPh>
    <phoneticPr fontId="2"/>
  </si>
  <si>
    <t>「新しい日本のための優先課題推進枠」880百万円</t>
    <rPh sb="21" eb="23">
      <t>ヒャクマン</t>
    </rPh>
    <rPh sb="23" eb="24">
      <t>エン</t>
    </rPh>
    <phoneticPr fontId="2"/>
  </si>
  <si>
    <t>効率的な予算執行となるように、支出先と定例の会議を開催し、進捗状況等を定期的に把握することとする。</t>
    <rPh sb="0" eb="3">
      <t>コウリツテキ</t>
    </rPh>
    <rPh sb="4" eb="6">
      <t>ヨサン</t>
    </rPh>
    <rPh sb="6" eb="8">
      <t>シッコウ</t>
    </rPh>
    <rPh sb="15" eb="18">
      <t>シシュツサキ</t>
    </rPh>
    <rPh sb="19" eb="21">
      <t>テイレイ</t>
    </rPh>
    <rPh sb="22" eb="24">
      <t>カイギ</t>
    </rPh>
    <rPh sb="25" eb="27">
      <t>カイサイ</t>
    </rPh>
    <rPh sb="29" eb="31">
      <t>シンチョク</t>
    </rPh>
    <rPh sb="31" eb="33">
      <t>ジョウキョウ</t>
    </rPh>
    <rPh sb="33" eb="34">
      <t>トウ</t>
    </rPh>
    <rPh sb="35" eb="38">
      <t>テイキテキ</t>
    </rPh>
    <rPh sb="39" eb="41">
      <t>ハアク</t>
    </rPh>
    <phoneticPr fontId="2"/>
  </si>
  <si>
    <t>「新しい日本のための優先課題推進枠」94百万円</t>
    <rPh sb="20" eb="22">
      <t>ヒャクマン</t>
    </rPh>
    <rPh sb="22" eb="23">
      <t>エン</t>
    </rPh>
    <phoneticPr fontId="2"/>
  </si>
  <si>
    <t>実証事業、技術開発の動向等を調査し、社会的ニーズの高いものに限定してガイドライン策定を進めることとしている。そのため、一部発電方式のガイドライン策定を後ろ倒ししている。</t>
    <rPh sb="0" eb="2">
      <t>ジッショウ</t>
    </rPh>
    <rPh sb="2" eb="4">
      <t>ジギョウ</t>
    </rPh>
    <rPh sb="5" eb="7">
      <t>ギジュツ</t>
    </rPh>
    <rPh sb="7" eb="9">
      <t>カイハツ</t>
    </rPh>
    <rPh sb="10" eb="12">
      <t>ドウコウ</t>
    </rPh>
    <rPh sb="12" eb="13">
      <t>トウ</t>
    </rPh>
    <rPh sb="14" eb="16">
      <t>チョウサ</t>
    </rPh>
    <rPh sb="18" eb="21">
      <t>シャカイテキ</t>
    </rPh>
    <rPh sb="25" eb="26">
      <t>タカ</t>
    </rPh>
    <rPh sb="30" eb="32">
      <t>ゲンテイ</t>
    </rPh>
    <rPh sb="40" eb="42">
      <t>サクテイ</t>
    </rPh>
    <rPh sb="43" eb="44">
      <t>スス</t>
    </rPh>
    <rPh sb="59" eb="61">
      <t>イチブ</t>
    </rPh>
    <rPh sb="61" eb="63">
      <t>ハツデン</t>
    </rPh>
    <rPh sb="63" eb="65">
      <t>ホウシキ</t>
    </rPh>
    <rPh sb="72" eb="74">
      <t>サクテイ</t>
    </rPh>
    <rPh sb="75" eb="76">
      <t>ウシ</t>
    </rPh>
    <rPh sb="77" eb="78">
      <t>ダオ</t>
    </rPh>
    <phoneticPr fontId="2"/>
  </si>
  <si>
    <t>シミュレータ整備は、平成27年度中に完成予定であり、完成後は、訓練カリキュラムに当該シミュレータ訓練を盛り込むなどの変更を行い、積極的な活用を図ることとする。</t>
    <rPh sb="6" eb="8">
      <t>セイビ</t>
    </rPh>
    <rPh sb="10" eb="12">
      <t>ヘイセイ</t>
    </rPh>
    <rPh sb="14" eb="16">
      <t>ネンド</t>
    </rPh>
    <rPh sb="16" eb="17">
      <t>チュウ</t>
    </rPh>
    <rPh sb="18" eb="20">
      <t>カンセイ</t>
    </rPh>
    <rPh sb="20" eb="22">
      <t>ヨテイ</t>
    </rPh>
    <rPh sb="26" eb="29">
      <t>カンセイゴ</t>
    </rPh>
    <rPh sb="31" eb="33">
      <t>クンレン</t>
    </rPh>
    <rPh sb="40" eb="42">
      <t>トウガイ</t>
    </rPh>
    <rPh sb="48" eb="50">
      <t>クンレン</t>
    </rPh>
    <rPh sb="51" eb="52">
      <t>モ</t>
    </rPh>
    <rPh sb="53" eb="54">
      <t>コ</t>
    </rPh>
    <rPh sb="58" eb="60">
      <t>ヘンコウ</t>
    </rPh>
    <rPh sb="61" eb="62">
      <t>オコナ</t>
    </rPh>
    <rPh sb="64" eb="67">
      <t>セッキョクテキ</t>
    </rPh>
    <rPh sb="68" eb="70">
      <t>カツヨウ</t>
    </rPh>
    <rPh sb="71" eb="72">
      <t>ハカ</t>
    </rPh>
    <phoneticPr fontId="2"/>
  </si>
  <si>
    <t>「新しい日本のための優先課題推進枠」295百万円</t>
    <rPh sb="21" eb="23">
      <t>ヒャクマン</t>
    </rPh>
    <rPh sb="23" eb="24">
      <t>エン</t>
    </rPh>
    <phoneticPr fontId="2"/>
  </si>
  <si>
    <t>工事の実施状況等の管理・監督が適切に行われるよう指導を行うこととする。</t>
    <phoneticPr fontId="2"/>
  </si>
  <si>
    <t>３研究所の統合にあたり、効率的な運営を行うため組織体制を見直し、役員数を統合前の３研究所の合計13人から統合後は7人へ削減する。
また、３研究所を一体的に運営するための部署の設置等、業務運営の効率化に向けた検討を引き続き実施する。</t>
    <phoneticPr fontId="2"/>
  </si>
  <si>
    <t>一部統計調査について、従来の統計手法を見直すことにより縮減。</t>
    <rPh sb="0" eb="2">
      <t>イチブ</t>
    </rPh>
    <rPh sb="2" eb="4">
      <t>トウケイ</t>
    </rPh>
    <rPh sb="4" eb="6">
      <t>チョウサ</t>
    </rPh>
    <rPh sb="11" eb="13">
      <t>ジュウライ</t>
    </rPh>
    <rPh sb="14" eb="16">
      <t>トウケイ</t>
    </rPh>
    <rPh sb="16" eb="18">
      <t>シュホウ</t>
    </rPh>
    <rPh sb="19" eb="21">
      <t>ミナオ</t>
    </rPh>
    <rPh sb="27" eb="29">
      <t>シュクゲン</t>
    </rPh>
    <phoneticPr fontId="2"/>
  </si>
  <si>
    <t>印刷、製本、販売等の契約については、引き続き一般競争入札を行う。その他の契約（観光を巡る状況の調査・分析）についても一般競争入札を導入する。</t>
    <rPh sb="10" eb="12">
      <t>ケイヤク</t>
    </rPh>
    <rPh sb="18" eb="19">
      <t>ヒ</t>
    </rPh>
    <rPh sb="20" eb="21">
      <t>ツヅ</t>
    </rPh>
    <rPh sb="29" eb="30">
      <t>オコナ</t>
    </rPh>
    <rPh sb="34" eb="35">
      <t>ホカ</t>
    </rPh>
    <rPh sb="36" eb="38">
      <t>ケイヤク</t>
    </rPh>
    <rPh sb="39" eb="41">
      <t>カンコウ</t>
    </rPh>
    <rPh sb="58" eb="60">
      <t>イッパン</t>
    </rPh>
    <rPh sb="60" eb="62">
      <t>キョウソウ</t>
    </rPh>
    <rPh sb="62" eb="64">
      <t>ニュウサツ</t>
    </rPh>
    <rPh sb="65" eb="67">
      <t>ドウニュウ</t>
    </rPh>
    <phoneticPr fontId="2"/>
  </si>
  <si>
    <t>引き続き、各国際機関に対して効果的な運用を求めていくこととする。</t>
    <rPh sb="0" eb="1">
      <t>ヒ</t>
    </rPh>
    <rPh sb="2" eb="3">
      <t>ツヅ</t>
    </rPh>
    <rPh sb="5" eb="8">
      <t>カクコクサイ</t>
    </rPh>
    <rPh sb="8" eb="10">
      <t>キカン</t>
    </rPh>
    <rPh sb="11" eb="12">
      <t>タイ</t>
    </rPh>
    <rPh sb="14" eb="17">
      <t>コウカテキ</t>
    </rPh>
    <rPh sb="18" eb="20">
      <t>ウンヨウ</t>
    </rPh>
    <rPh sb="21" eb="22">
      <t>モト</t>
    </rPh>
    <phoneticPr fontId="2"/>
  </si>
  <si>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2"/>
  </si>
  <si>
    <t>引き続き、公示期間、仕様内容等の検討を進め、一者応札の抑制等に取り組む。</t>
    <rPh sb="10" eb="12">
      <t>シヨウ</t>
    </rPh>
    <rPh sb="23" eb="24">
      <t>モノ</t>
    </rPh>
    <phoneticPr fontId="2"/>
  </si>
  <si>
    <t>26年度で終了。</t>
    <rPh sb="2" eb="4">
      <t>ネンド</t>
    </rPh>
    <rPh sb="5" eb="7">
      <t>シュウリョウ</t>
    </rPh>
    <phoneticPr fontId="2"/>
  </si>
  <si>
    <t>「2030年にはアジアＮｏ．１の国際会議開催国としての不動の地位を築く」という目標を達成に向けて国際会議（ＭＩＣＥ）の誘致・開催の促進を図るため、ＪＮＴＯとの意思疎通を徹底し、なお一層の合理化・効率化を図りながら、連携して取り組んでいくこととしている。特に、マーケティング戦略本部とその実務者会合に観光庁参事官（国際会議等）室からも参加し、ＪＮＴＯで行う訪日プロモーション事業と連携し効果的・効率的な事業実施をより一層図ることとしている。</t>
  </si>
  <si>
    <t xml:space="preserve">「戦略的訪日拡大プランの推進」及び「地域経済活性化に資する放送コンテンツ等海外展開支援事業」における外部有識者コメントを踏まえ、引き続きＪＮＴＯで行う訪日プロモーション事業と連携し、効果的・効率的な事業を実施するとともに、行政事業レビューシートの表記の変更を検討する。
</t>
    <phoneticPr fontId="2"/>
  </si>
  <si>
    <t>事業内容の見直しにより、調達金額を縮減した。</t>
    <rPh sb="0" eb="2">
      <t>ジギョウ</t>
    </rPh>
    <rPh sb="2" eb="4">
      <t>ナイヨウ</t>
    </rPh>
    <rPh sb="5" eb="7">
      <t>ミナオ</t>
    </rPh>
    <rPh sb="12" eb="14">
      <t>チョウタツ</t>
    </rPh>
    <rPh sb="14" eb="16">
      <t>キンガク</t>
    </rPh>
    <rPh sb="17" eb="19">
      <t>シュクゲン</t>
    </rPh>
    <phoneticPr fontId="2"/>
  </si>
  <si>
    <t>「戦略的訪日拡大プランの推進」及び「地域経済活性化に資する放送コンテンツ等海外展開支援事業」における外部有識者コメントを踏まえ、引き続き観光庁で行うビジット・ジャパン事業、国際会議等(MICE)の誘致・開催の促進と連携し、効果的・効率的な事業を実施するとともに、行政事業レビューシートの表記の変更を検討する。</t>
    <phoneticPr fontId="2"/>
  </si>
  <si>
    <t>行政事業レビュー推進チームの所見を踏まえ、より一層の予算執行効率化を図る。</t>
    <phoneticPr fontId="2"/>
  </si>
  <si>
    <t>行政事業レビュー推進チームの所見を踏まえ、事業終了後も手引き書の普及など、事業成果の活用促進を進めていく。</t>
    <phoneticPr fontId="2"/>
  </si>
  <si>
    <t>目標最終年度を前に既に目標を達成している雪国観光圏及び佐世保・小値賀観光圏については、目標の再設定を行うため地域内で調整しており、引き続き効果的な事業の執行に努める。</t>
    <phoneticPr fontId="2"/>
  </si>
  <si>
    <t>当該事業は26年度で終了となったが、得られた知見は今後他の事業において活用していく。</t>
    <rPh sb="0" eb="2">
      <t>トウガイ</t>
    </rPh>
    <rPh sb="2" eb="4">
      <t>ジギョウ</t>
    </rPh>
    <rPh sb="7" eb="9">
      <t>ネンド</t>
    </rPh>
    <rPh sb="10" eb="12">
      <t>シュウリョウ</t>
    </rPh>
    <rPh sb="18" eb="19">
      <t>エ</t>
    </rPh>
    <rPh sb="22" eb="24">
      <t>チケン</t>
    </rPh>
    <rPh sb="25" eb="27">
      <t>コンゴ</t>
    </rPh>
    <rPh sb="27" eb="28">
      <t>ホカ</t>
    </rPh>
    <rPh sb="29" eb="31">
      <t>ジギョウ</t>
    </rPh>
    <rPh sb="35" eb="37">
      <t>カツヨウ</t>
    </rPh>
    <phoneticPr fontId="2"/>
  </si>
  <si>
    <t>-</t>
    <phoneticPr fontId="2"/>
  </si>
  <si>
    <t>本事業が有効に活用されるよう、引き続き、関係機関へのわかりやすい周知に努める。また、執行に当たっては、短期間での予算配分が可能となるよう事務の効率化に取り組む。</t>
    <phoneticPr fontId="2"/>
  </si>
  <si>
    <t>本事業の制度について、年間を通じて随時、省内の関係部局、関係する他省庁、地方公共団体に対し、パンフレット等を用いて説明会を実施（要望に応じて地方でも実施）する等、本事業が有効に活用されるよう関係機関への周知を行う。また、事業主体に対して、制度の手引きの作成・配布や要求前の事前相談等を通じて、短期間での的確な事業計画書の作成及び予算配分が可能となるように引き続き取り組む。</t>
    <phoneticPr fontId="2"/>
  </si>
  <si>
    <t>　「集落活性化推進事業費補助金」の成果目標については、平成２６年度秋レビューにおいて、事業の成果と関連が薄いマクロな指標での成果目標となっているとの指摘があったことを踏まえ、平成２７年度より成果目標を変更し、事業と目標がリンクし、かつ政府全体の目標と整合する成果指標として、「小さな拠点の形成数」を指標としたところ。なお、平成３２年度における目標値については、まち・ひと・しごと創生総合戦略（平成２６年１２月２７日閣議決定）において、「具体的な数値は、各地方公共団体が策定する『地方版総合戦略』を踏まえ設定する」とされていることから、現在地方公共団体において年度末を目途に策定中の「地方版総合戦略」の策定状況を踏まえ、適切な目標値を設定する。成果実績については、外部有識者の所見を踏まえ、本事業の前身である「集落活性化推進事業」により施設の再編・集約を実施し完了した地区数を参考値として記載した。今後、目標値の設定とあわせ、事業の成果を適切に検証しつつ「小さな拠点」の形成を推進していく。
　また、補助事業の重複等については、内閣府地方創生推進室に設置したワンストップ窓口や関係省庁連絡会を通じて重複や二重投資の排除に努めているところであり、今後とも効率的な執行に努める。</t>
    <phoneticPr fontId="2"/>
  </si>
  <si>
    <t>共助等による地域除排雪体制の整備を普及・展開させるため、体制整備が遅れている地域の取組を優先的に選定し、選定後は他地域が参考にできる先導的かつ汎用性の高い取組となるよう助言を行うとともに、取組成果を広報資料としてまとめ広く周知する。</t>
  </si>
  <si>
    <t>利活用事例の収集等を通じてガイドブック及び作業要領（案）等のマニュアルを整備し、国以外の主体による水調査の着手を促進するとともに、成果利活用説明会等の開催を通じて、調査成果の利活用拡大を図る。</t>
  </si>
  <si>
    <t>新たな国土形成計画（全国計画・広域地方計画）のモニタリングを実施するため、モニタリング指標を設定する。</t>
    <rPh sb="10" eb="12">
      <t>ゼンコク</t>
    </rPh>
    <rPh sb="12" eb="14">
      <t>ケイカク</t>
    </rPh>
    <rPh sb="15" eb="17">
      <t>コウイキ</t>
    </rPh>
    <rPh sb="17" eb="19">
      <t>チホウ</t>
    </rPh>
    <rPh sb="19" eb="21">
      <t>ケイカク</t>
    </rPh>
    <rPh sb="30" eb="32">
      <t>ジッシ</t>
    </rPh>
    <rPh sb="43" eb="45">
      <t>シヒョウ</t>
    </rPh>
    <rPh sb="46" eb="48">
      <t>セッテイ</t>
    </rPh>
    <phoneticPr fontId="2"/>
  </si>
  <si>
    <t>新たな国土形成計画の推進や見直しのため、適切なテーマの選定等により効率的・効果的な調査・検討を行う。</t>
    <rPh sb="0" eb="1">
      <t>アラ</t>
    </rPh>
    <rPh sb="3" eb="5">
      <t>コクド</t>
    </rPh>
    <rPh sb="5" eb="7">
      <t>ケイセイ</t>
    </rPh>
    <rPh sb="7" eb="9">
      <t>ケイカク</t>
    </rPh>
    <rPh sb="10" eb="12">
      <t>スイシン</t>
    </rPh>
    <rPh sb="13" eb="15">
      <t>ミナオ</t>
    </rPh>
    <rPh sb="20" eb="22">
      <t>テキセツ</t>
    </rPh>
    <rPh sb="27" eb="29">
      <t>センテイ</t>
    </rPh>
    <rPh sb="29" eb="30">
      <t>トウ</t>
    </rPh>
    <rPh sb="33" eb="36">
      <t>コウリツテキ</t>
    </rPh>
    <rPh sb="37" eb="40">
      <t>コウカテキ</t>
    </rPh>
    <rPh sb="41" eb="43">
      <t>チョウサ</t>
    </rPh>
    <rPh sb="44" eb="46">
      <t>ケントウ</t>
    </rPh>
    <rPh sb="47" eb="48">
      <t>オコナ</t>
    </rPh>
    <phoneticPr fontId="2"/>
  </si>
  <si>
    <t>引き続き、国土計画の策定・推進等にかかる指定課題を定めて研究テーマを募集し、特に優秀な成果を上げている研究に対しては追加の支援等を行うなどの取組をより充実化させるとともに、過去の成果をデータベース化し、調査成果の蓄積や活用を図る。</t>
    <phoneticPr fontId="2"/>
  </si>
  <si>
    <t xml:space="preserve">引き続き、優先度や緊急度の高いデータを整備するとともに、整備したデータを国土交通省ＨＰにおいて広く一般提供するなど、利活用の拡大を図る。
</t>
    <phoneticPr fontId="2"/>
  </si>
  <si>
    <t xml:space="preserve">登録するデータについては引き続きニーズの高いものに重点化し、システムの利活用拡大を図る。
</t>
    <phoneticPr fontId="2"/>
  </si>
  <si>
    <t>過年度に得られた知見も有効に活用し、引き続き、真に必要な施策を効率的に実施する。</t>
    <rPh sb="0" eb="3">
      <t>カネンド</t>
    </rPh>
    <rPh sb="4" eb="5">
      <t>エ</t>
    </rPh>
    <rPh sb="8" eb="10">
      <t>チケン</t>
    </rPh>
    <rPh sb="11" eb="13">
      <t>ユウコウ</t>
    </rPh>
    <rPh sb="14" eb="16">
      <t>カツヨウ</t>
    </rPh>
    <rPh sb="18" eb="19">
      <t>ヒ</t>
    </rPh>
    <rPh sb="20" eb="21">
      <t>ツヅ</t>
    </rPh>
    <rPh sb="23" eb="24">
      <t>シン</t>
    </rPh>
    <rPh sb="25" eb="27">
      <t>ヒツヨウ</t>
    </rPh>
    <rPh sb="28" eb="30">
      <t>シサク</t>
    </rPh>
    <rPh sb="31" eb="34">
      <t>コウリツテキ</t>
    </rPh>
    <rPh sb="35" eb="37">
      <t>ジッシ</t>
    </rPh>
    <phoneticPr fontId="2"/>
  </si>
  <si>
    <t>本調査が有効に活用され、同地区への一層の企業立地促進に資するよう、調査テーマについては立地企業の目線に立った真に必要な政策課題に重点化を図るとともに、調査の効率的な執行に努める。</t>
    <phoneticPr fontId="2"/>
  </si>
  <si>
    <t>当該事業が当局の政策目的とより合致したものとなるよう、事業の検討や実施にあたり、拠出先とより一層の緊密な連携及び調整を行う。また、関係する国際会議等への積極的な参加等を通じ、先進的な政策等の情報収集や蓄積、人的ネットワーク等を通じた政策提言を獲得し、我が国の国土・地域政策形成へ還元するとともに、国際貢献に向けた政策形成への活用を図る。</t>
    <phoneticPr fontId="2"/>
  </si>
  <si>
    <t>調査成果の我が国の国土・地域政策へのより一層の反映を図る観点から調査テーマや内容を精査し、重点化を図る。特に、我が国の知見等を通じた国際貢献に重点的に取り組む。また、調査成果の省内及び外部への発信を強化し、政策への利活用の拡大を図る。</t>
    <phoneticPr fontId="2"/>
  </si>
  <si>
    <t>本事業は平成26年度で終了した。</t>
    <phoneticPr fontId="2"/>
  </si>
  <si>
    <t>本予算は平成26年度限りとなるが、今後は、外部有識者の所見を踏まえ、適切な指標の設定等検討を行う。また、競争環境の改善を目的として、一者入札の場合には、「入札説明書を取りに来たが入札参加申請を行わなかった者」に対し、入札不参加の理由などのアンケートを行い、競争性の確保に努める。</t>
    <phoneticPr fontId="2"/>
  </si>
  <si>
    <t>引き続き、より効率的なデータ更新箇所の抽出・更新方法の確立を図るとともに、更新したデータについては広く一般提供するなど利便性の向上を図る。</t>
    <phoneticPr fontId="2"/>
  </si>
  <si>
    <t xml:space="preserve">真に必要な事業に絞り、効率的・効果的な事業内容とする。G空間EXPOについては、コンテンツをさらに充実させ、より一層の普及啓発・人材育成の推進に向けた取り組みを図る。
</t>
    <phoneticPr fontId="2"/>
  </si>
  <si>
    <t>事業所管省庁と連携し、効率的・効果的な執行に向けて、進捗状況等を把握するとともに、必要に応じて是正措置を要求するなど、適切な執行管理に努める。</t>
    <phoneticPr fontId="2"/>
  </si>
  <si>
    <t>奄美群島振興開発特別措置法の趣旨を踏まえ、引き続き、奄美群島に係る公共事業の総合性を確保し、計画的かつ効率的な事業執行に努める。また、非公共事業については、地域のニーズを踏まえつつ、自立的で持続可能な発展に向けた地域の取組みを後押し、引き続き効果的な執行に努める。</t>
    <phoneticPr fontId="2"/>
  </si>
  <si>
    <t>　東京都及び小笠原村に対する補助事業については、地元からの要望を踏まえ、引き続き、政策目標達成に向け、国として優先度が高い事業に重点化を図った。</t>
    <phoneticPr fontId="2"/>
  </si>
  <si>
    <t>平成27年度より新たな支援制度の下に取り組むところであり、地方公共団体等に対して広く周知を行うとともに、実施状況をよくチェックするなど、その効果的・効率的な運用を図る。</t>
    <phoneticPr fontId="2"/>
  </si>
  <si>
    <t>平成27年度から実施の半島振興広域連携促進事業の更なる活用を促進するため、地方公共団体や民間団体等に対して制度内容等の周知を行うとともに、｢その効果的・効率的な運用を図る｣ため、地方公共団体等からのニーズを踏まえつつ本事業を推進する上で必要な制度の拡充を行うこととする。</t>
    <phoneticPr fontId="2"/>
  </si>
  <si>
    <t>より効果的・効率的な運用のため、システムユーザーのニーズを適切に把握し検討する等により、引き続きシステムの改善等を図る。</t>
    <phoneticPr fontId="2"/>
  </si>
  <si>
    <t>システムのメインユーザである都道府県の担当者から、システム関係の講習会（毎年実施）におけるアンケートにより、ニーズを把握し、それに基づいたシステム改善等を図る。</t>
    <phoneticPr fontId="2"/>
  </si>
  <si>
    <t>調査成果の利活用拡大のため、関係者及び一般への周知が必要であり、利用者のニーズを踏まえた上で利活用の優良事例を提示するなど、その啓発に努める。HPにおいても、使い勝手がよくなるようさらに検討する。</t>
    <phoneticPr fontId="2"/>
  </si>
  <si>
    <t>調査成果の利活用事例集の作成や、成果説明会等を開催し、調査成果の一層の利活用の促進を図るとともに、「地理院地図」での公開及びHPの改良を行う。</t>
    <phoneticPr fontId="2"/>
  </si>
  <si>
    <t>地理空間情報の活用の推進に係る総合的課題に関する検討</t>
    <phoneticPr fontId="2"/>
  </si>
  <si>
    <t>民間の動向等をよく把握した上で優先度・緊急度の高いテーマに重点化を図るとともに、引き続き、関係省庁と連携し成果の利活用拡大を図る。</t>
    <phoneticPr fontId="2"/>
  </si>
  <si>
    <t>地理空間情報の活用の推進に関して、Ｇ空間情報センターを介した地理空間情報の流通・促進の実現に向けて、優先度・緊急度を踏まえたテーマの選定を行うとともに、引き続き、関係省庁と連携し成果の利活用拡大を図る。</t>
    <phoneticPr fontId="2"/>
  </si>
  <si>
    <t>これまでの事業の成果をフォローアップするとともに、関係者のニーズを把握・分析し、引き続き、事業の効果的・効率的な実施に努める。</t>
    <phoneticPr fontId="2"/>
  </si>
  <si>
    <t>引き続き事業の実施状況を確認し検証を行うとともに、関係者のニーズを把握・分析し、効果的・効率的な制度の運用を図る。</t>
    <phoneticPr fontId="2"/>
  </si>
  <si>
    <t>国土政策局</t>
    <phoneticPr fontId="2"/>
  </si>
  <si>
    <t>一般会計</t>
    <phoneticPr fontId="2"/>
  </si>
  <si>
    <t xml:space="preserve">
（項）離島振興費
　（大事項）離島振興に必要な経費
</t>
    <phoneticPr fontId="2"/>
  </si>
  <si>
    <t>この分野における入札の競争性を高めることは極めて重要であり、一者応札とならないような工夫により努めるべき。</t>
    <rPh sb="30" eb="31">
      <t>イッ</t>
    </rPh>
    <rPh sb="31" eb="32">
      <t>シャ</t>
    </rPh>
    <phoneticPr fontId="2"/>
  </si>
  <si>
    <t>繰越しが多い現状を踏まえ、適切な工期の設定に配慮した予算要求を行う。
また、引き続き多くの業者の入札参加が可能となるよう競争参加条件を設定し、競争性を確保する。</t>
    <rPh sb="31" eb="32">
      <t>オコナ</t>
    </rPh>
    <phoneticPr fontId="2"/>
  </si>
  <si>
    <t>「新しい日本のための優先課題推進枠」3,634（百万円単位）</t>
    <rPh sb="27" eb="29">
      <t>タンイ</t>
    </rPh>
    <phoneticPr fontId="2"/>
  </si>
  <si>
    <t>一者応札が多く、落札率が高くなる傾向にあるので、事業成果の質の確保に留意しつつも、より多くの業者が入札に参加できるよう工夫を行い、競争性を確保すべき。</t>
    <rPh sb="0" eb="1">
      <t>イッ</t>
    </rPh>
    <rPh sb="1" eb="2">
      <t>シャ</t>
    </rPh>
    <phoneticPr fontId="2"/>
  </si>
  <si>
    <t>事業成果の質の確保に留意しつつ、より多くの業者の入札参加が可能となるよう競争参加条件を設定するとともに、入札情報の提供方法を工夫する等、引き続き入札契約の競争性の確保に努める。</t>
    <rPh sb="5" eb="6">
      <t>シツ</t>
    </rPh>
    <phoneticPr fontId="2"/>
  </si>
  <si>
    <t>引き続き着実に業務が実施されるよう努める。</t>
    <phoneticPr fontId="2"/>
  </si>
  <si>
    <t>引き続き着実に業務が実施されるよう業績監視していく。</t>
  </si>
  <si>
    <t>特になし。</t>
    <phoneticPr fontId="2"/>
  </si>
  <si>
    <t>限られた予算の中で、用地アセスメント調査等共通仕様書及び同積算基準の見直しを効率的に実施するべき。</t>
    <phoneticPr fontId="2"/>
  </si>
  <si>
    <t>限られた予算の中で、優先順位の高い補償項目から効率的に見直しを行う。</t>
    <rPh sb="10" eb="12">
      <t>ユウセン</t>
    </rPh>
    <rPh sb="12" eb="14">
      <t>ジュンイ</t>
    </rPh>
    <phoneticPr fontId="2"/>
  </si>
  <si>
    <t>土地白書については、コンパクトシティ推進による土地利用、空き家・空き地の増加、オリンピック開催予定地や東北の被災地における地価の高騰など、国民の関心が高い最新のトピックスに的確に対応した内容を盛り込むべき。</t>
    <phoneticPr fontId="2"/>
  </si>
  <si>
    <t>土地白書については、国民の関心が高い最新のトピックスを盛り込む。</t>
    <rPh sb="27" eb="28">
      <t>モ</t>
    </rPh>
    <rPh sb="29" eb="30">
      <t>コ</t>
    </rPh>
    <phoneticPr fontId="2"/>
  </si>
  <si>
    <t>・ 外部からの問い合わせや要望も参考にしつつ、公開頻度の向上、対象調査項目の見直しを行っている。
・ 成果目標をHPのアクセス件数とすることで、本事業の目的である自治体や国民への情報提供と指標の整合を図った。</t>
    <phoneticPr fontId="2"/>
  </si>
  <si>
    <t>-</t>
    <phoneticPr fontId="2"/>
  </si>
  <si>
    <t>社会経済情勢の変化を踏まえた効果的な調査となるよう、調査内容、効率的な調査方法の検証を行い、必要な場合には見直しを行うべき。</t>
    <phoneticPr fontId="2"/>
  </si>
  <si>
    <t>平成28年度は、平成30年に実施する本調査の企画・設計に資することを目的とした試験的な予備調査を予定しており、前回本調査（平成25年度）の実施に当たっての課題等踏まえ、業種ごとの調査票の設計や調査項目の改廃を反映した上で実施する予定である。</t>
    <rPh sb="0" eb="2">
      <t>ヘイセイ</t>
    </rPh>
    <rPh sb="4" eb="6">
      <t>ネンド</t>
    </rPh>
    <rPh sb="8" eb="10">
      <t>ヘイセイ</t>
    </rPh>
    <rPh sb="12" eb="13">
      <t>ネン</t>
    </rPh>
    <rPh sb="14" eb="16">
      <t>ジッシ</t>
    </rPh>
    <rPh sb="18" eb="21">
      <t>ホンチョウサ</t>
    </rPh>
    <rPh sb="22" eb="24">
      <t>キカク</t>
    </rPh>
    <rPh sb="25" eb="27">
      <t>セッケイ</t>
    </rPh>
    <rPh sb="28" eb="29">
      <t>シ</t>
    </rPh>
    <rPh sb="34" eb="36">
      <t>モクテキ</t>
    </rPh>
    <rPh sb="39" eb="42">
      <t>シケンテキ</t>
    </rPh>
    <rPh sb="43" eb="45">
      <t>ヨビ</t>
    </rPh>
    <rPh sb="45" eb="47">
      <t>チョウサ</t>
    </rPh>
    <rPh sb="48" eb="50">
      <t>ヨテイ</t>
    </rPh>
    <rPh sb="55" eb="57">
      <t>ゼンカイ</t>
    </rPh>
    <rPh sb="57" eb="60">
      <t>ホンチョウサ</t>
    </rPh>
    <rPh sb="61" eb="63">
      <t>ヘイセイ</t>
    </rPh>
    <rPh sb="65" eb="67">
      <t>ネンド</t>
    </rPh>
    <rPh sb="69" eb="71">
      <t>ジッシ</t>
    </rPh>
    <rPh sb="72" eb="73">
      <t>ア</t>
    </rPh>
    <rPh sb="77" eb="79">
      <t>カダイ</t>
    </rPh>
    <rPh sb="79" eb="80">
      <t>トウ</t>
    </rPh>
    <rPh sb="80" eb="81">
      <t>フ</t>
    </rPh>
    <rPh sb="84" eb="86">
      <t>ギョウシュ</t>
    </rPh>
    <rPh sb="89" eb="92">
      <t>チョウサヒョウ</t>
    </rPh>
    <rPh sb="93" eb="95">
      <t>セッケイ</t>
    </rPh>
    <rPh sb="96" eb="98">
      <t>チョウサ</t>
    </rPh>
    <rPh sb="98" eb="100">
      <t>コウモク</t>
    </rPh>
    <rPh sb="101" eb="103">
      <t>カイハイ</t>
    </rPh>
    <rPh sb="104" eb="106">
      <t>ハンエイ</t>
    </rPh>
    <rPh sb="108" eb="109">
      <t>ウエ</t>
    </rPh>
    <rPh sb="110" eb="112">
      <t>ジッシ</t>
    </rPh>
    <rPh sb="114" eb="116">
      <t>ヨテイ</t>
    </rPh>
    <phoneticPr fontId="2"/>
  </si>
  <si>
    <t>土地基本調査の補完調査としての役割を果たしているかどうか改めて検証を行い、ユーザーのニーズに応じて、実際の土地取引の動向を正確に補足できるような調査項目や標本数の検討を行うべき。</t>
    <phoneticPr fontId="2"/>
  </si>
  <si>
    <t>情報の精度を高める観点から、取引価格事例の収集率を向上策の検討、情報掲載のタイムラグの短縮等、提供するデータの信頼性の向上を図るとともに、情報活用に関するユーザビリティーの一層の向上を目指すべき。</t>
    <phoneticPr fontId="2"/>
  </si>
  <si>
    <t>平成27年度は、公表項目を増やし、提供情報の充実を図った。今後も引き続き、ユーザーニーズに合った情報提供やユーザビリティーの向上を目指し、改善をしていく予定である。</t>
    <rPh sb="8" eb="10">
      <t>コウヒョウ</t>
    </rPh>
    <rPh sb="10" eb="12">
      <t>コウモク</t>
    </rPh>
    <rPh sb="13" eb="14">
      <t>フ</t>
    </rPh>
    <rPh sb="17" eb="19">
      <t>テイキョウ</t>
    </rPh>
    <rPh sb="19" eb="21">
      <t>ジョウホウ</t>
    </rPh>
    <rPh sb="62" eb="64">
      <t>コウジョウ</t>
    </rPh>
    <rPh sb="65" eb="67">
      <t>メザ</t>
    </rPh>
    <phoneticPr fontId="2"/>
  </si>
  <si>
    <t>不動産価格指数のユーザーへのヒアリングを行い、ユーザーニーズの把握に努めた。今後も引き続き、ユーザーニーズの反映による改善や、不動産価格指数の活用方法の分析や周知を行っていく予定である。</t>
    <rPh sb="38" eb="40">
      <t>コンゴ</t>
    </rPh>
    <rPh sb="41" eb="42">
      <t>ヒ</t>
    </rPh>
    <rPh sb="43" eb="44">
      <t>ツヅ</t>
    </rPh>
    <rPh sb="54" eb="56">
      <t>ハンエイ</t>
    </rPh>
    <rPh sb="59" eb="61">
      <t>カイゼン</t>
    </rPh>
    <rPh sb="82" eb="83">
      <t>オコナ</t>
    </rPh>
    <rPh sb="87" eb="89">
      <t>ヨテイ</t>
    </rPh>
    <phoneticPr fontId="2"/>
  </si>
  <si>
    <t>国民の意識調査については、既存の他の調査の役割分担を明確化し、調査の目的を精査した上で、効果的な調査となるよう質問内容等につき改善を行う。</t>
    <rPh sb="0" eb="2">
      <t>コクミン</t>
    </rPh>
    <rPh sb="3" eb="5">
      <t>イシキ</t>
    </rPh>
    <rPh sb="5" eb="7">
      <t>チョウサ</t>
    </rPh>
    <rPh sb="13" eb="15">
      <t>キソン</t>
    </rPh>
    <rPh sb="44" eb="47">
      <t>コウカテキ</t>
    </rPh>
    <rPh sb="48" eb="50">
      <t>チョウサ</t>
    </rPh>
    <rPh sb="59" eb="60">
      <t>トウ</t>
    </rPh>
    <rPh sb="63" eb="65">
      <t>カイゼン</t>
    </rPh>
    <rPh sb="66" eb="67">
      <t>オコナ</t>
    </rPh>
    <phoneticPr fontId="2"/>
  </si>
  <si>
    <t>地価公示の制度インフラとしての役割を果たすために必要な調査地点や地点数の水準を精査するとともに、正確な評価とこれにかかるコストとのバランスを考慮しつつ、鑑定評価方法についても必要な見直しを行うべき。</t>
    <phoneticPr fontId="2"/>
  </si>
  <si>
    <t>平成２７年地価公示においては、行政事業レビューの指摘を踏まえ平成２６年地価公示において削減を行った地点のうち、ユーザーへの影響が特に大きい地域において地点の再配置を行った。平成２８年度においては、近年の地価動向を見据えつつ、特徴的な地価の動きが予想される地域における地点の新規配置等を含めた精査を行う。
あわせて、地価公示業務の効率化等を行うことにより、行政コストの削減を図ることとしている。</t>
    <phoneticPr fontId="2"/>
  </si>
  <si>
    <t>本事業は、大都市等における高度利用地の個々の地価動向を客観的かつタイムリーに提示する性格を有するが、不動産価格指数等の他の指標とも連携を図りつつ、引き続き効果的・効率的な実施に努める。</t>
    <rPh sb="0" eb="1">
      <t>ホン</t>
    </rPh>
    <rPh sb="1" eb="3">
      <t>ジギョウ</t>
    </rPh>
    <rPh sb="5" eb="8">
      <t>ダイトシ</t>
    </rPh>
    <rPh sb="8" eb="9">
      <t>トウ</t>
    </rPh>
    <rPh sb="13" eb="15">
      <t>コウド</t>
    </rPh>
    <rPh sb="15" eb="18">
      <t>リヨウチ</t>
    </rPh>
    <rPh sb="19" eb="21">
      <t>ココ</t>
    </rPh>
    <rPh sb="22" eb="24">
      <t>チカ</t>
    </rPh>
    <rPh sb="24" eb="26">
      <t>ドウコウ</t>
    </rPh>
    <rPh sb="27" eb="30">
      <t>キャクカンテキ</t>
    </rPh>
    <rPh sb="38" eb="40">
      <t>テイジ</t>
    </rPh>
    <rPh sb="42" eb="44">
      <t>セイカク</t>
    </rPh>
    <rPh sb="45" eb="46">
      <t>ユウ</t>
    </rPh>
    <rPh sb="50" eb="53">
      <t>フドウサン</t>
    </rPh>
    <rPh sb="53" eb="55">
      <t>カカク</t>
    </rPh>
    <rPh sb="55" eb="57">
      <t>シスウ</t>
    </rPh>
    <rPh sb="57" eb="58">
      <t>トウ</t>
    </rPh>
    <rPh sb="59" eb="60">
      <t>タ</t>
    </rPh>
    <rPh sb="61" eb="63">
      <t>シヒョウ</t>
    </rPh>
    <rPh sb="65" eb="67">
      <t>レンケイ</t>
    </rPh>
    <rPh sb="68" eb="69">
      <t>ハカ</t>
    </rPh>
    <rPh sb="73" eb="74">
      <t>ヒ</t>
    </rPh>
    <rPh sb="75" eb="76">
      <t>ツヅ</t>
    </rPh>
    <rPh sb="77" eb="80">
      <t>コウカテキ</t>
    </rPh>
    <rPh sb="81" eb="84">
      <t>コウリツテキ</t>
    </rPh>
    <rPh sb="85" eb="87">
      <t>ジッシ</t>
    </rPh>
    <rPh sb="88" eb="89">
      <t>ツト</t>
    </rPh>
    <phoneticPr fontId="2"/>
  </si>
  <si>
    <t>立入検査や書面審査の方法について、引き続き改善を図るとともに、本事業の効果を測定するために、適切な成果指標を提示可能かどうかについても検討し、モニタリング実施内容の一層の充実を図る。</t>
  </si>
  <si>
    <t>推進チームの所見も踏まえ、自治体、民間等との調整や政策の方向性について、関係者間の認識の共有に努めつつ事業を実施することとする。また、平成２８年度概算要求は、推進チームの所見における指摘を確実に実施することができる内容の事業・要求としている。</t>
  </si>
  <si>
    <t>本事業は三カ年にわたって継続的に検討しているが、その間に不動産の環境認証取得数が増加し、民間レベルで環境不動産に関する経済分析等が市場で行われるようになり、不動産市場において環境不動産について一定の認識がなされるようになった。環境不動産ポータルサイトの情報を充実させ、閲覧者にとって見やすいＨＰ作成の工夫をすることで、アクセスの件数を増加させていく。検討してきた成果としてグリーンリースガイド（仮）を平成２７年度末に公表することをもって本事業を廃止する。</t>
  </si>
  <si>
    <t>今後、監視区域等規制導入による社会的影響等について分析するとともに、届出情報や不動産取引価格情報等に加えて、短期土地取引動向など土地取引の投機性の評価指標などについて分析することとしている。</t>
    <rPh sb="0" eb="2">
      <t>コンゴ</t>
    </rPh>
    <phoneticPr fontId="2"/>
  </si>
  <si>
    <t>・A地方整備局への支出について、どのような費用に支出されているか具体的に記載されたい。</t>
    <phoneticPr fontId="2"/>
  </si>
  <si>
    <t>建設業許可システム等を適切に運用して、厳正・円滑な審査を継続するとともに、システム保守を聖域ととらえず、より効率的・効果的なシステムへの更新ができないかどうかの検証も行うべき。外部有識者の所見も踏まえ、支出の具体的な内容を記載するべき。</t>
    <phoneticPr fontId="2"/>
  </si>
  <si>
    <t>所見を踏まえ、建設業許可システム等を活用し、厳正かつ円滑に審査を行い、適切な指導監督を図る。また、本事業については、毎年、各行政庁により利用方法や効率化等について協議を行っているところであり、より効率的・効果的なシステムへ更新できるよう、引き続き協議して参る。
また、A地方整備局への支出について、具体的な内容を記載することとする。</t>
  </si>
  <si>
    <t>所見を踏まえ、システム運用保守の効率化ついて検証することとしている。</t>
    <rPh sb="0" eb="2">
      <t>ショケン</t>
    </rPh>
    <rPh sb="3" eb="4">
      <t>フ</t>
    </rPh>
    <rPh sb="22" eb="24">
      <t>ケンショウ</t>
    </rPh>
    <phoneticPr fontId="2"/>
  </si>
  <si>
    <t>　国土交通省では、建設業法違反等の情報収集を行う観点から「駆け込みホットライン」を設置しているが、当該ホットラインには行政指導等による問題解決が困難な建設業者間の請負契約をめぐる紛争案件も多く寄せられることから、建設業取引適正化センターを設置し、弁護士や土木・建築の学識経験者により紛争解決やトラブル防止に向けたアドバイス等を行っている。事案に応じた相談窓口を設置することで、相談対応が効果的、効率的に行われ、結果として、請負契約の適正化が促進されることとなる。
　建設業取引適正化センターにおける相談対応については、9割強の相談者がセンターからのアドバイス等に納得という評価をしており、適切に事業が行われているところであるが、今後も相談対応の検証等を行い、必要な改善に努めて参る。</t>
  </si>
  <si>
    <t>所見を踏まえ、ガイドブック等のより効果的な普及啓発や調査における項目の精査及び機動的な調査の実施を検討した上で概算要求することとしている。</t>
    <phoneticPr fontId="2"/>
  </si>
  <si>
    <t>政府全体で取り組んでいる「質の高いインフラ投資」を進めるべく、ご指摘いただいた各種国際交渉の状況も踏まえつつ、ターゲットとなる国や市場を設定し、①政治・経済学・地政学的に重要な拠点となる国の政府・企業と連携した、周辺の第三国への展開支援、②日本の建設業・不動産業における制度をASEAN諸国等に紹介する、新興国における建設関連制度整備・普及支援、③独自の技術を有する中堅・中小建設企業の海外進出支援 等、我が国建設・不動産業の更なる海外展開に有効な事業を展開しているところ。</t>
  </si>
  <si>
    <t>当該事業の検討結果である技術者資格を建設業法施行規則に規定することにより、解体工事の適正な施工が確保されることとなる。</t>
    <rPh sb="0" eb="2">
      <t>トウガイ</t>
    </rPh>
    <rPh sb="2" eb="4">
      <t>ジギョウ</t>
    </rPh>
    <rPh sb="5" eb="7">
      <t>ケントウ</t>
    </rPh>
    <rPh sb="7" eb="9">
      <t>ケッカ</t>
    </rPh>
    <rPh sb="12" eb="15">
      <t>ギジュツシャ</t>
    </rPh>
    <rPh sb="15" eb="17">
      <t>シカク</t>
    </rPh>
    <phoneticPr fontId="2"/>
  </si>
  <si>
    <t>地方公共団体における新しい入札契約方式の導入・活用による発注実績を成果目標及び成果実績の指標とする予定。</t>
    <rPh sb="23" eb="25">
      <t>カツヨウ</t>
    </rPh>
    <rPh sb="49" eb="51">
      <t>ヨテイ</t>
    </rPh>
    <phoneticPr fontId="2"/>
  </si>
  <si>
    <t>指摘を踏まえ、受入れ状況の実態の把握及びフォローアップを行い、より適正かつ円滑な事業の実施に努める。
また、繰り越しの理由については、制度推進事業実施機関の体制整備等にあたり、例えば巡回指導の基準作成や基準作成の基礎となる監理団体及び受入企業の選定等について、入国管理や労働安全衛生に関する事項等、多種多様な項目を考慮・調整する必要があり、関係機関と調整した結果、想定以上の時間を要することが判明したためである。</t>
  </si>
  <si>
    <t>事業の必要性は十分に認められるが、目標値と成果実績の間の乖離が顕著である。南海トラフ巨大地震等の被災想定地域、公共事業や民間都市開発が見込まれる地域等、地籍整備の緊急性が高い地域を検討した上で、当該地域に対しては、重点的に事業を進めるよう、執行の方法を検討すること。また、他の事業主体（公共・民間）との間の連携を通じて地籍調査の進捗させる具体的な方策についても検討すること。</t>
    <phoneticPr fontId="2"/>
  </si>
  <si>
    <t>　目標値と成果実績の乖離は、国や都道府県、市区町村の財政制約等により生じている状況である。限られた予算で効率的に進めていくため、南海トラフ巨大地震等の被災想定地域、公共事業や民間都市開発が見込まれる地域等を重点地域として、この地域で実施を予定している地籍調査に予算を優先的に配分していく。
　また、他の事業主体（公共・民間）との間の連携については、地籍整備推進（19条５項）と連携して、進めていく。</t>
    <rPh sb="3" eb="4">
      <t>チ</t>
    </rPh>
    <rPh sb="5" eb="7">
      <t>セイカ</t>
    </rPh>
    <rPh sb="7" eb="9">
      <t>ジッセキ</t>
    </rPh>
    <rPh sb="10" eb="12">
      <t>カイリ</t>
    </rPh>
    <rPh sb="14" eb="15">
      <t>クニ</t>
    </rPh>
    <rPh sb="16" eb="20">
      <t>トドウフケン</t>
    </rPh>
    <rPh sb="21" eb="23">
      <t>シク</t>
    </rPh>
    <rPh sb="23" eb="25">
      <t>チョウソン</t>
    </rPh>
    <rPh sb="26" eb="28">
      <t>ザイセイ</t>
    </rPh>
    <rPh sb="28" eb="30">
      <t>セイヤク</t>
    </rPh>
    <rPh sb="30" eb="31">
      <t>トウ</t>
    </rPh>
    <rPh sb="34" eb="35">
      <t>ショウ</t>
    </rPh>
    <rPh sb="39" eb="41">
      <t>ジョウキョウ</t>
    </rPh>
    <rPh sb="45" eb="46">
      <t>カギ</t>
    </rPh>
    <rPh sb="49" eb="51">
      <t>ヨサン</t>
    </rPh>
    <rPh sb="52" eb="54">
      <t>コウリツ</t>
    </rPh>
    <rPh sb="54" eb="55">
      <t>テキ</t>
    </rPh>
    <rPh sb="56" eb="57">
      <t>スス</t>
    </rPh>
    <rPh sb="64" eb="66">
      <t>ナンカイ</t>
    </rPh>
    <rPh sb="69" eb="71">
      <t>キョダイ</t>
    </rPh>
    <rPh sb="71" eb="73">
      <t>ジシン</t>
    </rPh>
    <rPh sb="73" eb="74">
      <t>トウ</t>
    </rPh>
    <rPh sb="75" eb="77">
      <t>ヒサイ</t>
    </rPh>
    <rPh sb="77" eb="79">
      <t>ソウテイ</t>
    </rPh>
    <rPh sb="79" eb="81">
      <t>チイキ</t>
    </rPh>
    <rPh sb="82" eb="84">
      <t>コウキョウ</t>
    </rPh>
    <rPh sb="84" eb="86">
      <t>ジギョウ</t>
    </rPh>
    <rPh sb="87" eb="89">
      <t>ミンカン</t>
    </rPh>
    <rPh sb="89" eb="91">
      <t>トシ</t>
    </rPh>
    <rPh sb="91" eb="93">
      <t>カイハツ</t>
    </rPh>
    <rPh sb="94" eb="96">
      <t>ミコ</t>
    </rPh>
    <rPh sb="99" eb="101">
      <t>チイキ</t>
    </rPh>
    <rPh sb="101" eb="102">
      <t>トウ</t>
    </rPh>
    <rPh sb="103" eb="105">
      <t>ジュウテン</t>
    </rPh>
    <rPh sb="105" eb="107">
      <t>チイキ</t>
    </rPh>
    <rPh sb="113" eb="115">
      <t>チイキ</t>
    </rPh>
    <rPh sb="116" eb="118">
      <t>ジッシ</t>
    </rPh>
    <rPh sb="119" eb="121">
      <t>ヨテイ</t>
    </rPh>
    <rPh sb="125" eb="127">
      <t>チセキ</t>
    </rPh>
    <rPh sb="127" eb="129">
      <t>チョウサ</t>
    </rPh>
    <rPh sb="130" eb="132">
      <t>ヨサン</t>
    </rPh>
    <rPh sb="133" eb="136">
      <t>ユウセンテキ</t>
    </rPh>
    <rPh sb="137" eb="139">
      <t>ハイブン</t>
    </rPh>
    <rPh sb="149" eb="150">
      <t>タ</t>
    </rPh>
    <rPh sb="151" eb="153">
      <t>ジギョウ</t>
    </rPh>
    <rPh sb="153" eb="155">
      <t>シュタイ</t>
    </rPh>
    <rPh sb="156" eb="158">
      <t>コウキョウ</t>
    </rPh>
    <rPh sb="159" eb="161">
      <t>ミンカン</t>
    </rPh>
    <rPh sb="164" eb="165">
      <t>アイダ</t>
    </rPh>
    <rPh sb="166" eb="168">
      <t>レンケイ</t>
    </rPh>
    <rPh sb="183" eb="184">
      <t>ジョウ</t>
    </rPh>
    <rPh sb="185" eb="186">
      <t>コウ</t>
    </rPh>
    <rPh sb="188" eb="190">
      <t>レンケイ</t>
    </rPh>
    <rPh sb="193" eb="194">
      <t>スス</t>
    </rPh>
    <phoneticPr fontId="2"/>
  </si>
  <si>
    <t>　地籍整備につながっているかの検証を踏まえ、地籍調査の未着手・休止市町村等に対する着手・再開の誘導を行いつつ優先的に実施していく。南海トラフ巨大地震等の被害想定地域については、財政等の課題から地籍調査の実施時期が未定の場合でも、防災上の観点から国が主導して土地境界情報を整備していく。また、森林境界の明確化(林野庁)と相互の成果の活用について連携を図っていく。</t>
    <rPh sb="44" eb="46">
      <t>サイカイ</t>
    </rPh>
    <rPh sb="50" eb="51">
      <t>オコナ</t>
    </rPh>
    <phoneticPr fontId="2"/>
  </si>
  <si>
    <t>　補助金交付以外の手段の検討及び補助金の運用実績の精査を行った結果、都市部の地籍整備を効果的かつ効率的に進めるため、当該補助金について、都市の競争力や防災力の向上に資するものへの支援に重点化を図ることとする。</t>
  </si>
  <si>
    <t>　電子基準点のみを与点とした測量は、平成27年度より導入したものであり、設置点数は自治体からの要望を踏まえて決定している。年度によって、市町村の地籍調査実施地区が異なり、設置する基準点数が変動することも想定されるため、平成27年度の実績及び平成28年度の見込みを把握したうえで、目標値及び活動指標の見直しを検討する。
　なお、完了年度については、電子基準点のみを与点とした測量が実施できない地域における地籍調査の完了年度が明確でないため、目標の設定は困難である。</t>
    <rPh sb="1" eb="3">
      <t>デンシ</t>
    </rPh>
    <rPh sb="3" eb="6">
      <t>キジュンテン</t>
    </rPh>
    <rPh sb="9" eb="11">
      <t>ヨテン</t>
    </rPh>
    <rPh sb="14" eb="16">
      <t>ソクリョウ</t>
    </rPh>
    <rPh sb="18" eb="20">
      <t>ヘイセイ</t>
    </rPh>
    <rPh sb="22" eb="24">
      <t>ネンド</t>
    </rPh>
    <rPh sb="26" eb="28">
      <t>ドウニュウ</t>
    </rPh>
    <rPh sb="36" eb="38">
      <t>セッチ</t>
    </rPh>
    <rPh sb="38" eb="40">
      <t>テンスウ</t>
    </rPh>
    <rPh sb="41" eb="44">
      <t>ジチタイ</t>
    </rPh>
    <rPh sb="47" eb="49">
      <t>ヨウボウ</t>
    </rPh>
    <rPh sb="50" eb="51">
      <t>フ</t>
    </rPh>
    <rPh sb="54" eb="56">
      <t>ケッテイ</t>
    </rPh>
    <rPh sb="61" eb="63">
      <t>ネンド</t>
    </rPh>
    <rPh sb="68" eb="71">
      <t>シチョウソン</t>
    </rPh>
    <rPh sb="72" eb="74">
      <t>チセキ</t>
    </rPh>
    <rPh sb="74" eb="76">
      <t>チョウサ</t>
    </rPh>
    <rPh sb="76" eb="78">
      <t>ジッシ</t>
    </rPh>
    <rPh sb="78" eb="80">
      <t>チク</t>
    </rPh>
    <rPh sb="81" eb="82">
      <t>コト</t>
    </rPh>
    <rPh sb="85" eb="87">
      <t>セッチ</t>
    </rPh>
    <rPh sb="89" eb="91">
      <t>キジュン</t>
    </rPh>
    <rPh sb="91" eb="93">
      <t>テンスウ</t>
    </rPh>
    <rPh sb="94" eb="96">
      <t>ヘンドウ</t>
    </rPh>
    <rPh sb="101" eb="103">
      <t>ソウテイ</t>
    </rPh>
    <rPh sb="109" eb="111">
      <t>ヘイセイ</t>
    </rPh>
    <rPh sb="113" eb="115">
      <t>ネンド</t>
    </rPh>
    <rPh sb="116" eb="118">
      <t>ジッセキ</t>
    </rPh>
    <rPh sb="118" eb="119">
      <t>オヨ</t>
    </rPh>
    <rPh sb="120" eb="122">
      <t>ヘイセイ</t>
    </rPh>
    <rPh sb="124" eb="126">
      <t>ネンド</t>
    </rPh>
    <rPh sb="127" eb="129">
      <t>ミコ</t>
    </rPh>
    <rPh sb="131" eb="133">
      <t>ハアク</t>
    </rPh>
    <rPh sb="139" eb="142">
      <t>モクヒョウチ</t>
    </rPh>
    <rPh sb="142" eb="143">
      <t>オヨ</t>
    </rPh>
    <rPh sb="144" eb="146">
      <t>カツドウ</t>
    </rPh>
    <rPh sb="146" eb="148">
      <t>シヒョウ</t>
    </rPh>
    <rPh sb="149" eb="151">
      <t>ミナオ</t>
    </rPh>
    <rPh sb="153" eb="155">
      <t>ケントウ</t>
    </rPh>
    <rPh sb="163" eb="165">
      <t>カンリョウ</t>
    </rPh>
    <rPh sb="165" eb="167">
      <t>ネンド</t>
    </rPh>
    <rPh sb="173" eb="175">
      <t>デンシ</t>
    </rPh>
    <rPh sb="175" eb="178">
      <t>キジュンテン</t>
    </rPh>
    <rPh sb="181" eb="183">
      <t>ヨテン</t>
    </rPh>
    <rPh sb="186" eb="188">
      <t>ソクリョウ</t>
    </rPh>
    <rPh sb="189" eb="191">
      <t>ジッシ</t>
    </rPh>
    <rPh sb="195" eb="197">
      <t>チイキ</t>
    </rPh>
    <rPh sb="201" eb="203">
      <t>チセキ</t>
    </rPh>
    <rPh sb="203" eb="205">
      <t>チョウサ</t>
    </rPh>
    <rPh sb="206" eb="208">
      <t>カンリョウ</t>
    </rPh>
    <rPh sb="208" eb="210">
      <t>ネンド</t>
    </rPh>
    <rPh sb="211" eb="213">
      <t>メイカク</t>
    </rPh>
    <rPh sb="219" eb="221">
      <t>モクヒョウ</t>
    </rPh>
    <rPh sb="222" eb="224">
      <t>セッテイ</t>
    </rPh>
    <rPh sb="225" eb="227">
      <t>コンナン</t>
    </rPh>
    <phoneticPr fontId="2"/>
  </si>
  <si>
    <t>引き続き施設の老朽化の度合いや施設の利用状況及び将来の使用計画等を勘案し、特に重要性、緊急性の高い施設に重点化するとともに、競争性を高めた発注方法とすることにより、事業の効率性を高める。</t>
    <phoneticPr fontId="2"/>
  </si>
  <si>
    <t>引き続き、優先順位（老朽化の度合いや利用状況、使用計画等）を精査し、対象施設及び設備に重点化し、コスト縮減及び競争性・公平性の確保等に配慮しながら、事業の効率性を高め、順次各施設の整備及び修繕を実施していく。</t>
    <rPh sb="0" eb="1">
      <t>ヒ</t>
    </rPh>
    <rPh sb="2" eb="3">
      <t>ツヅ</t>
    </rPh>
    <rPh sb="10" eb="13">
      <t>ロウキュウカ</t>
    </rPh>
    <rPh sb="14" eb="16">
      <t>ドア</t>
    </rPh>
    <rPh sb="18" eb="20">
      <t>リヨウ</t>
    </rPh>
    <rPh sb="20" eb="22">
      <t>ジョウキョウ</t>
    </rPh>
    <rPh sb="23" eb="25">
      <t>シヨウ</t>
    </rPh>
    <rPh sb="25" eb="27">
      <t>ケイカク</t>
    </rPh>
    <rPh sb="27" eb="28">
      <t>ナド</t>
    </rPh>
    <rPh sb="34" eb="36">
      <t>タイショウ</t>
    </rPh>
    <rPh sb="36" eb="38">
      <t>シセツ</t>
    </rPh>
    <rPh sb="38" eb="39">
      <t>オヨ</t>
    </rPh>
    <rPh sb="40" eb="42">
      <t>セツビ</t>
    </rPh>
    <rPh sb="43" eb="46">
      <t>ジュウテンカ</t>
    </rPh>
    <rPh sb="74" eb="76">
      <t>ジギョウ</t>
    </rPh>
    <rPh sb="77" eb="80">
      <t>コウリツセイ</t>
    </rPh>
    <rPh sb="81" eb="82">
      <t>タカ</t>
    </rPh>
    <phoneticPr fontId="2"/>
  </si>
  <si>
    <t>引き続き、技術基準の改定等に必要な各種データの収集・分析を着実に進めるとともに、成果の効果的な活用を図る。また、社会情勢の変化や研究のニーズ等を踏まえて課題の重点化を図る。
発注にあたっては、他事業の事例なども参考にしながら１者応札の原因分析を行うとともに、引き続き、価格競争や企画競争により競争性・公平性の確保を図る。</t>
    <rPh sb="0" eb="1">
      <t>ヒ</t>
    </rPh>
    <rPh sb="2" eb="3">
      <t>ツヅ</t>
    </rPh>
    <rPh sb="40" eb="42">
      <t>セイカ</t>
    </rPh>
    <rPh sb="43" eb="46">
      <t>コウカテキ</t>
    </rPh>
    <rPh sb="47" eb="49">
      <t>カツヨウ</t>
    </rPh>
    <rPh sb="50" eb="51">
      <t>ハカ</t>
    </rPh>
    <rPh sb="72" eb="73">
      <t>フ</t>
    </rPh>
    <rPh sb="83" eb="84">
      <t>ハ</t>
    </rPh>
    <phoneticPr fontId="2"/>
  </si>
  <si>
    <t>-</t>
    <phoneticPr fontId="2"/>
  </si>
  <si>
    <t>平成２６年度で事業終了。引き続き、事業成果の現場への普及に努める。</t>
    <phoneticPr fontId="2"/>
  </si>
  <si>
    <t>予定通り平成２６年度で廃止。
本研究で得られた成果が、積極的に活用されるよう、引き続き普及を図っていく。</t>
    <rPh sb="0" eb="2">
      <t>ヨテイ</t>
    </rPh>
    <rPh sb="2" eb="3">
      <t>ドオ</t>
    </rPh>
    <rPh sb="4" eb="6">
      <t>ヘイセイ</t>
    </rPh>
    <rPh sb="8" eb="10">
      <t>ネンド</t>
    </rPh>
    <rPh sb="11" eb="13">
      <t>ハイシ</t>
    </rPh>
    <rPh sb="15" eb="16">
      <t>ホン</t>
    </rPh>
    <rPh sb="16" eb="18">
      <t>ケンキュウ</t>
    </rPh>
    <rPh sb="19" eb="20">
      <t>エ</t>
    </rPh>
    <rPh sb="23" eb="25">
      <t>セイカ</t>
    </rPh>
    <rPh sb="27" eb="30">
      <t>セッキョクテキ</t>
    </rPh>
    <rPh sb="31" eb="33">
      <t>カツヨウ</t>
    </rPh>
    <rPh sb="39" eb="40">
      <t>ヒ</t>
    </rPh>
    <rPh sb="41" eb="42">
      <t>ツヅ</t>
    </rPh>
    <rPh sb="43" eb="45">
      <t>フキュウ</t>
    </rPh>
    <rPh sb="46" eb="47">
      <t>ハカ</t>
    </rPh>
    <phoneticPr fontId="2"/>
  </si>
  <si>
    <t>今後の巨大地震に備えた減災対策や復興準備計画の検討に、本事業の成果を反映して頂きたい。</t>
    <phoneticPr fontId="2"/>
  </si>
  <si>
    <t>予定通り平成２７年度で廃止予定。本研究の成果は、データベースのＨＰ公表や講演会での活用などを通じて、積極的な成果の普及を図るとともに、今後の巨大地震に備えた減災対策等に適宜反映していく。このほか、所見を受けて「技術的課題」について補足を行った。</t>
    <rPh sb="0" eb="2">
      <t>ヨテイ</t>
    </rPh>
    <rPh sb="2" eb="3">
      <t>ドオ</t>
    </rPh>
    <rPh sb="4" eb="6">
      <t>ヘイセイ</t>
    </rPh>
    <rPh sb="8" eb="10">
      <t>ネンド</t>
    </rPh>
    <rPh sb="13" eb="15">
      <t>ヨテイ</t>
    </rPh>
    <rPh sb="16" eb="17">
      <t>ホン</t>
    </rPh>
    <rPh sb="17" eb="19">
      <t>ケンキュウ</t>
    </rPh>
    <rPh sb="20" eb="22">
      <t>セイカ</t>
    </rPh>
    <rPh sb="33" eb="35">
      <t>コウヒョウ</t>
    </rPh>
    <rPh sb="36" eb="39">
      <t>コウエンカイ</t>
    </rPh>
    <rPh sb="41" eb="43">
      <t>カツヨウ</t>
    </rPh>
    <rPh sb="46" eb="47">
      <t>ツウ</t>
    </rPh>
    <rPh sb="50" eb="53">
      <t>セッキョクテキ</t>
    </rPh>
    <rPh sb="54" eb="56">
      <t>セイカ</t>
    </rPh>
    <rPh sb="57" eb="59">
      <t>フキュウ</t>
    </rPh>
    <rPh sb="60" eb="61">
      <t>ハカ</t>
    </rPh>
    <rPh sb="84" eb="86">
      <t>テキギ</t>
    </rPh>
    <rPh sb="98" eb="100">
      <t>ショケン</t>
    </rPh>
    <rPh sb="101" eb="102">
      <t>ウ</t>
    </rPh>
    <rPh sb="105" eb="108">
      <t>ギジュツテキ</t>
    </rPh>
    <rPh sb="108" eb="110">
      <t>カダイ</t>
    </rPh>
    <rPh sb="115" eb="117">
      <t>ホソク</t>
    </rPh>
    <rPh sb="118" eb="119">
      <t>オコナ</t>
    </rPh>
    <phoneticPr fontId="2"/>
  </si>
  <si>
    <t>予定通り平成２７年度で廃止予定。引き続き、積極的な成果の普及を図るとともに、最終成果の取り纏めにむけて、計画的に実行していく。このほか、所見を受けて「技術的課題」について補足を行った。</t>
    <rPh sb="0" eb="2">
      <t>ヨテイ</t>
    </rPh>
    <rPh sb="2" eb="3">
      <t>ドオ</t>
    </rPh>
    <rPh sb="4" eb="6">
      <t>ヘイセイ</t>
    </rPh>
    <rPh sb="8" eb="10">
      <t>ネンド</t>
    </rPh>
    <rPh sb="13" eb="15">
      <t>ヨテイ</t>
    </rPh>
    <rPh sb="16" eb="17">
      <t>ヒ</t>
    </rPh>
    <rPh sb="18" eb="19">
      <t>ツヅ</t>
    </rPh>
    <rPh sb="21" eb="24">
      <t>セッキョクテキ</t>
    </rPh>
    <rPh sb="25" eb="27">
      <t>セイカ</t>
    </rPh>
    <rPh sb="28" eb="30">
      <t>フキュウ</t>
    </rPh>
    <rPh sb="31" eb="32">
      <t>ハカ</t>
    </rPh>
    <rPh sb="38" eb="42">
      <t>サイシュウセイカ</t>
    </rPh>
    <rPh sb="43" eb="44">
      <t>ト</t>
    </rPh>
    <rPh sb="45" eb="46">
      <t>マト</t>
    </rPh>
    <rPh sb="52" eb="55">
      <t>ケイカクテキ</t>
    </rPh>
    <rPh sb="56" eb="58">
      <t>ジッコウ</t>
    </rPh>
    <phoneticPr fontId="2"/>
  </si>
  <si>
    <t>成果指標（「技術的課題数」）が不明確であり、活動実績を適切に評価することができない。</t>
    <phoneticPr fontId="2"/>
  </si>
  <si>
    <t>平成２７年度で事業終了予定。当初見込み通りの実績を得られるよう、事業の効果的な実施に努めるとともに、成果の積極的な普及を図る。
例えば「技術的課題」の内容を記載するなど、レビューシートが国民にとってよりわかりやすいものになるよう工夫すべき。</t>
    <phoneticPr fontId="2"/>
  </si>
  <si>
    <t>有効性の観点から最終成果のみならず、途中段階でも可能な範囲で論文等で公表するなど、積極的に成果の効果的な普及や活用を図る。このほか、所見を受けて「技術的課題」について補足を行った。</t>
    <rPh sb="0" eb="3">
      <t>ユウコウセイ</t>
    </rPh>
    <rPh sb="4" eb="6">
      <t>カンテン</t>
    </rPh>
    <rPh sb="8" eb="10">
      <t>サイシュウ</t>
    </rPh>
    <rPh sb="10" eb="12">
      <t>セイカ</t>
    </rPh>
    <rPh sb="18" eb="20">
      <t>トチュウ</t>
    </rPh>
    <rPh sb="20" eb="22">
      <t>ダンカイ</t>
    </rPh>
    <rPh sb="24" eb="26">
      <t>カノウ</t>
    </rPh>
    <rPh sb="27" eb="29">
      <t>ハンイ</t>
    </rPh>
    <rPh sb="30" eb="33">
      <t>ロンブンナド</t>
    </rPh>
    <rPh sb="34" eb="36">
      <t>コウヒョウ</t>
    </rPh>
    <rPh sb="41" eb="44">
      <t>セッキョクテキ</t>
    </rPh>
    <rPh sb="45" eb="47">
      <t>セイカ</t>
    </rPh>
    <rPh sb="48" eb="51">
      <t>コウカテキ</t>
    </rPh>
    <rPh sb="52" eb="54">
      <t>フキュウ</t>
    </rPh>
    <rPh sb="55" eb="57">
      <t>カツヨウ</t>
    </rPh>
    <rPh sb="58" eb="59">
      <t>ハカ</t>
    </rPh>
    <phoneticPr fontId="2"/>
  </si>
  <si>
    <t>発注にあたっては、他事業の事例なども参考にしながら１者応札の原因分析を行うとともに、引き続き、価格競争や企画競争により競争性・公平性の確保を図る。有効性の観点から最終成果のみならず、途中段階でも可能な範囲で論文等で公表するなど、積極的に成果の効果的な普及や活用を図る。このほか、所見を受けて「技術的課題」について補足を行った。</t>
    <rPh sb="9" eb="12">
      <t>タジギョウ</t>
    </rPh>
    <rPh sb="13" eb="15">
      <t>ジレイ</t>
    </rPh>
    <rPh sb="18" eb="20">
      <t>サンコウ</t>
    </rPh>
    <rPh sb="73" eb="76">
      <t>ユウコウセイ</t>
    </rPh>
    <rPh sb="77" eb="79">
      <t>カンテン</t>
    </rPh>
    <rPh sb="81" eb="83">
      <t>サイシュウ</t>
    </rPh>
    <rPh sb="83" eb="85">
      <t>セイカ</t>
    </rPh>
    <rPh sb="91" eb="93">
      <t>トチュウ</t>
    </rPh>
    <rPh sb="93" eb="95">
      <t>ダンカイ</t>
    </rPh>
    <rPh sb="97" eb="99">
      <t>カノウ</t>
    </rPh>
    <rPh sb="100" eb="102">
      <t>ハンイ</t>
    </rPh>
    <rPh sb="103" eb="106">
      <t>ロンブンナド</t>
    </rPh>
    <rPh sb="107" eb="109">
      <t>コウヒョウ</t>
    </rPh>
    <rPh sb="118" eb="120">
      <t>セイカ</t>
    </rPh>
    <rPh sb="121" eb="124">
      <t>コウカテキ</t>
    </rPh>
    <rPh sb="125" eb="127">
      <t>フキュウ</t>
    </rPh>
    <phoneticPr fontId="2"/>
  </si>
  <si>
    <t>一者応札の理由を検証し、発注における競争性の確保に努める。
例えば「技術的課題」の内容を記載するなど、レビューシートが国民にとってよりわかりやすいものになるよう工夫すべき。</t>
    <phoneticPr fontId="2"/>
  </si>
  <si>
    <t>技術的課題の解決に向け、既存の成果を積極的に活用するなど、効率的、効果的に実施する。有効性の観点から最終成果のみならず、途中段階でも可能な範囲で論文等で公表するなど、積極的に成果の効果的な普及や活用を図る。このほか、所見を受けて「技術的課題」について補足を行った。</t>
    <rPh sb="0" eb="3">
      <t>ギジュツテキ</t>
    </rPh>
    <rPh sb="3" eb="5">
      <t>カダイ</t>
    </rPh>
    <rPh sb="6" eb="8">
      <t>カイケツ</t>
    </rPh>
    <rPh sb="9" eb="10">
      <t>ム</t>
    </rPh>
    <rPh sb="12" eb="14">
      <t>キソン</t>
    </rPh>
    <rPh sb="15" eb="17">
      <t>セイカ</t>
    </rPh>
    <rPh sb="18" eb="21">
      <t>セッキョクテキ</t>
    </rPh>
    <rPh sb="22" eb="24">
      <t>カツヨウ</t>
    </rPh>
    <rPh sb="29" eb="32">
      <t>コウリツテキ</t>
    </rPh>
    <rPh sb="33" eb="36">
      <t>コウカテキ</t>
    </rPh>
    <rPh sb="37" eb="39">
      <t>ジッシ</t>
    </rPh>
    <rPh sb="42" eb="45">
      <t>ユウコウセイ</t>
    </rPh>
    <rPh sb="46" eb="48">
      <t>カンテン</t>
    </rPh>
    <rPh sb="50" eb="52">
      <t>サイシュウ</t>
    </rPh>
    <rPh sb="52" eb="54">
      <t>セイカ</t>
    </rPh>
    <phoneticPr fontId="2"/>
  </si>
  <si>
    <t>ハイブリッド型建設機械等の普及台数が成果指標となっているが、当該事業のほかにも、この指標に影響を及ぼす要因があるはずなので、このことに留意した適切な評価が必要である。</t>
    <phoneticPr fontId="2"/>
  </si>
  <si>
    <t>・Ｈ27年度の終了予定の事業であるが、外部有識者の所見も踏まえ、これまでの事業の成果が十分に活用されるよう取り組むべき。</t>
    <phoneticPr fontId="2"/>
  </si>
  <si>
    <t>ハイブリッド型建設機械等の普及台数に影響を及ぼす主な要因として、建設投資の増減が考えられる。
そのため、本事業の成果活用効果を評価するにあたっては、要因の影響を総合的に勘案し、目標台数3000台を4200台へ上方修正する。</t>
    <phoneticPr fontId="2"/>
  </si>
  <si>
    <t>要求額のうち「新しい日本のための優先課題推進枠」 10百万円</t>
    <phoneticPr fontId="2"/>
  </si>
  <si>
    <t>・今後、大規模トンネル事業やオリンピック関連工事の進展による建設発生土の発生増が見込まれるため、官民一体となった建設発生土の相互有効利用のマッチングシステムを構築し、更なる建設発生土の有効利用に取り組むこととしている。</t>
    <phoneticPr fontId="2"/>
  </si>
  <si>
    <t>引き続き事業の成果・効果の検証をしっかりと行い、PPP/PFI推進のボトルネックと考えられる要因を解消する上で効果の高い事業への重点化を図るべき。</t>
    <phoneticPr fontId="2"/>
  </si>
  <si>
    <t>引き続き事業の成果・効果の検証をしっかりと行い、多様なPPP/PFI手法の積極的導入や、PPP/PFI手法の開発・普及等を図る地域プラットフォームの形成促進など、PPP/PFI推進のボトルネックと考えられる要因を解消する上で効果の高い事業への重点化を図る。</t>
    <phoneticPr fontId="2"/>
  </si>
  <si>
    <t>要求額のうち「新しい日本のための優先課題推進枠」110百万円</t>
    <phoneticPr fontId="2"/>
  </si>
  <si>
    <t>自治体への試行的導入による各種ガイドラインの再検証を行う等、事業の実施に当たっては十分な工夫をするよう努める。</t>
    <phoneticPr fontId="2"/>
  </si>
  <si>
    <t>本事業の成果である研修プログラム及びテキスト、手引きを活用し、都道府県等を対象にした研修会を定期的に開催する等、技術者育成を支援していく。</t>
    <phoneticPr fontId="2"/>
  </si>
  <si>
    <t>・費用対効果については、平成２７年度、業務実施に係るコストやその実施体制等を企画競争による発注の際に評価することとしている。また、事業効果の検証については、情報化施工による生産性向上効果を各工種毎に検証し、今後の情報化施工普及方針検討の材料とする。
・情報化施工の普及件数についてレビューしたが、情報化施工の活用による工期やコスト削減効果等については技術動向等を踏まえて検証を行う。</t>
    <phoneticPr fontId="2"/>
  </si>
  <si>
    <t>-</t>
    <phoneticPr fontId="2"/>
  </si>
  <si>
    <t>予算額が少額なこともあり、本事業によって推進計画が策定されると考えられる自治体の数は、推進計画の策定が必要な自治体の数に比して小さいと考えられる。推進計画の策定の促進は、通常業務の中で、自治体への働きかけ等により行うことで対応すべきである。</t>
    <phoneticPr fontId="2"/>
  </si>
  <si>
    <t>行政事業レビュー推進チームの所見を受け、27年度廃止予定とする。
通常業務において自治体への推進計画策定の働きかけを引き続き行う。</t>
    <phoneticPr fontId="2"/>
  </si>
  <si>
    <t>・平成26年度に実施した現場検証・評価の結果を踏まえ、平成２７年度は検証を行う現場条件をより実用的なものとする。
・事業の成果・効果については、平成２６年度は６５技術について検証・評価を行い、そのうち４技術を「すぐにでも事業での活用及び現場への適用が期待できる技術」と評価した。
・企画競争において、実行フローや実施体制等、コスト削減や効率的な実施のための工夫が行われているか評価を行った。</t>
    <phoneticPr fontId="2"/>
  </si>
  <si>
    <t>要求額のうち「新しい日本のための優先課題推進枠」189百万円</t>
    <phoneticPr fontId="2"/>
  </si>
  <si>
    <t>国土交通省ホームページ内にインフラ長寿命化基本計画と国土交通省インフラ長寿命化計画（行動計画）の概要説明資料等を掲載するとともに、講演資料において成果物を活用するなど、インフラ老朽化対策の理解促進に取り組んでいる。　　　　　　　　　　　　　　　　　　　　　　　　　　　　　　　　　　　　　　　　　　　　　　　　　　　　　　　　　　　　　　　　　　　　　　　　　　　　　　　　　　　　　　国土交通省インフラ長寿命化計画（行動計画）については、計画の取組の進捗や、各分野における最新の取組状況等について、国土交通省ホームページ等を通じて積極的に情報提供を図って参りたい。</t>
    <phoneticPr fontId="2"/>
  </si>
  <si>
    <t>・これまでの事業の効果等をしっかりと検証し、戦略的かつ効果的な事業実施を図るべき。
・事業内容の検討、事業の実施に当たっては、関連事業との役割分担を意識し、重複が生じないようにすべき。</t>
    <phoneticPr fontId="2"/>
  </si>
  <si>
    <t>・これまでの事業の効果等を踏まえ、事業の対象地域・国、事業の実施体制等を見直すとともに、引き続き有識者委員会の意見を踏まえて事業を実施する。
・事業の実施等に当たって、省内関係部局等との役割分担・協力事項について協議する。</t>
    <phoneticPr fontId="2"/>
  </si>
  <si>
    <t>・要求額のうち「新しい日本のための優先課題推進枠」23百万円
・要求総額は増えているものの、事業の実施体制等の見直しにより13百万円縮減。</t>
    <phoneticPr fontId="2"/>
  </si>
  <si>
    <t>事業の成果の活用を図るとともに、本事業によって自治体の政策立案等にどれだけの効果があったのかをしっかりと把握し、事業内容に反映すべき。</t>
    <phoneticPr fontId="2"/>
  </si>
  <si>
    <t>-</t>
    <phoneticPr fontId="2"/>
  </si>
  <si>
    <t>本事業の成果について、幅広い活用が図られるよう、ＨＰ等で広く情報を公開するとともに、想定される利用者（地方公共団体等）のニーズ把握や政策立案の実態等について、把握を行う。</t>
    <phoneticPr fontId="2"/>
  </si>
  <si>
    <t>要求額のうち「新しい日本のための優先課題推進枠」6百円</t>
    <phoneticPr fontId="2"/>
  </si>
  <si>
    <t>本事業の成果について幅広い活用が図られるよう、ＨＰ等で広く情報を公開するとともに、想定される利用者（地方公共団体や大学、交通事業者等）の利用実態やニーズ等について把握を行う。</t>
    <phoneticPr fontId="2"/>
  </si>
  <si>
    <t>本事業の成果について、国・都道府県・市町村の計画やプログラムに反映されるよう、想定される利用者（地方公共団体等）の計画策定の実態やニーズ等について把握を行う。</t>
    <phoneticPr fontId="2"/>
  </si>
  <si>
    <t>国民の様々なニーズを踏まえた多様な歩行者移動支援サービスが展開されるよう、引き続き、関係者との連携をより一層強化しながら国が実施すべき環境整備等を適切に行い、これらの成果を自治体等へ還元していくことでサービスの普及促進を図っていく。</t>
    <phoneticPr fontId="2"/>
  </si>
  <si>
    <t>要求額のうち「新しい日本のための優先課題推進枠」21百万円</t>
    <phoneticPr fontId="2"/>
  </si>
  <si>
    <t>引き続き事業効果をしっかりと検証し、費用対効果の高い国・分野等への重点化を図るべき。</t>
    <phoneticPr fontId="2"/>
  </si>
  <si>
    <t xml:space="preserve">相手国との継続的な会議開催、本邦企業へのヒアリング等により随時情報を収集し、より費用対効果の高い国・分野等を分析することで、重点的な事業展開を図る。
</t>
    <phoneticPr fontId="2"/>
  </si>
  <si>
    <t>・要求額のうち「新しい日本のための優先課題推進枠」56百万円
・要求総額は増えているものの、行政事業レビューにより32百万円縮減</t>
    <phoneticPr fontId="2"/>
  </si>
  <si>
    <t>引き続き国立研究開発法人が行うべき研究に重点化し、より多くの研究成果が国の技術基準類等に適用されるよう、他の研究機関等との連携等により効率的・効果的な事業の実施を図るとともに、成果の効果的な普及を図る。</t>
    <phoneticPr fontId="2"/>
  </si>
  <si>
    <t>広告期間の十分な確保や応募要件の緩和・見直し、調達情報の周知方法の改善等に努める。また、繰越しが多い理由を検証し、効率的・効果的な事業の実施に努める。</t>
    <phoneticPr fontId="2"/>
  </si>
  <si>
    <t>引き続き国立研究開発法人が行うべき研究に重点化し、より多くの研究成果が国の技術基準類等に適用されるよう、他の研究機関等との連携等により効率的・効果的な事業の実施を図るとともに、成果の効果的な普及を図る。</t>
    <rPh sb="0" eb="1">
      <t>ヒ</t>
    </rPh>
    <rPh sb="2" eb="3">
      <t>ツヅ</t>
    </rPh>
    <rPh sb="4" eb="6">
      <t>コクリツ</t>
    </rPh>
    <rPh sb="6" eb="8">
      <t>ケンキュウ</t>
    </rPh>
    <rPh sb="8" eb="10">
      <t>カイハツ</t>
    </rPh>
    <rPh sb="10" eb="12">
      <t>ホウジン</t>
    </rPh>
    <rPh sb="13" eb="14">
      <t>オコナ</t>
    </rPh>
    <rPh sb="17" eb="19">
      <t>ケンキュウ</t>
    </rPh>
    <rPh sb="20" eb="23">
      <t>ジュウテンカ</t>
    </rPh>
    <rPh sb="27" eb="28">
      <t>オオ</t>
    </rPh>
    <rPh sb="30" eb="32">
      <t>ケンキュウ</t>
    </rPh>
    <rPh sb="32" eb="34">
      <t>セイカ</t>
    </rPh>
    <rPh sb="35" eb="36">
      <t>クニ</t>
    </rPh>
    <rPh sb="37" eb="39">
      <t>ギジュツ</t>
    </rPh>
    <rPh sb="39" eb="41">
      <t>キジュン</t>
    </rPh>
    <rPh sb="41" eb="42">
      <t>ルイ</t>
    </rPh>
    <rPh sb="42" eb="43">
      <t>トウ</t>
    </rPh>
    <rPh sb="44" eb="46">
      <t>テキヨウ</t>
    </rPh>
    <rPh sb="52" eb="53">
      <t>タ</t>
    </rPh>
    <rPh sb="54" eb="56">
      <t>ケンキュウ</t>
    </rPh>
    <rPh sb="56" eb="58">
      <t>キカン</t>
    </rPh>
    <rPh sb="58" eb="59">
      <t>トウ</t>
    </rPh>
    <rPh sb="61" eb="63">
      <t>レンケイ</t>
    </rPh>
    <rPh sb="63" eb="64">
      <t>トウ</t>
    </rPh>
    <rPh sb="67" eb="70">
      <t>コウリツテキ</t>
    </rPh>
    <rPh sb="71" eb="74">
      <t>コウカテキ</t>
    </rPh>
    <rPh sb="75" eb="77">
      <t>ジギョウ</t>
    </rPh>
    <rPh sb="78" eb="80">
      <t>ジッシ</t>
    </rPh>
    <rPh sb="81" eb="82">
      <t>ハカ</t>
    </rPh>
    <rPh sb="88" eb="90">
      <t>セイカ</t>
    </rPh>
    <rPh sb="91" eb="94">
      <t>コウカテキ</t>
    </rPh>
    <rPh sb="95" eb="97">
      <t>フキュウ</t>
    </rPh>
    <rPh sb="98" eb="99">
      <t>ハカ</t>
    </rPh>
    <phoneticPr fontId="2"/>
  </si>
  <si>
    <t>入札参加要件の緩和や見直し、調達情報の多様な周知等により、競争性の確保を図る。また、当初の見込み通りに事業が進捗しなかったのは入札不調等により翌年度へ繰り越したためだが、入札参加要件緩和等による改善を行った。引き続き計画的な事業の実施、進捗管理に努める。</t>
    <rPh sb="0" eb="2">
      <t>ニュウサツ</t>
    </rPh>
    <rPh sb="2" eb="4">
      <t>サンカ</t>
    </rPh>
    <rPh sb="4" eb="6">
      <t>ヨウケン</t>
    </rPh>
    <rPh sb="7" eb="9">
      <t>カンワ</t>
    </rPh>
    <rPh sb="10" eb="12">
      <t>ミナオ</t>
    </rPh>
    <rPh sb="14" eb="16">
      <t>チョウタツ</t>
    </rPh>
    <rPh sb="16" eb="18">
      <t>ジョウホウ</t>
    </rPh>
    <rPh sb="19" eb="21">
      <t>タヨウ</t>
    </rPh>
    <rPh sb="22" eb="24">
      <t>シュウチ</t>
    </rPh>
    <rPh sb="24" eb="25">
      <t>トウ</t>
    </rPh>
    <rPh sb="29" eb="32">
      <t>キョウソウセイ</t>
    </rPh>
    <rPh sb="33" eb="35">
      <t>カクホ</t>
    </rPh>
    <rPh sb="36" eb="37">
      <t>ハカ</t>
    </rPh>
    <rPh sb="42" eb="44">
      <t>トウショ</t>
    </rPh>
    <rPh sb="45" eb="47">
      <t>ミコ</t>
    </rPh>
    <rPh sb="48" eb="49">
      <t>ドオ</t>
    </rPh>
    <rPh sb="51" eb="53">
      <t>ジギョウ</t>
    </rPh>
    <rPh sb="54" eb="56">
      <t>シンチョク</t>
    </rPh>
    <rPh sb="63" eb="65">
      <t>ニュウサツ</t>
    </rPh>
    <rPh sb="65" eb="67">
      <t>フチョウ</t>
    </rPh>
    <rPh sb="67" eb="68">
      <t>トウ</t>
    </rPh>
    <rPh sb="71" eb="74">
      <t>ヨクネンド</t>
    </rPh>
    <rPh sb="75" eb="76">
      <t>ク</t>
    </rPh>
    <rPh sb="77" eb="78">
      <t>コ</t>
    </rPh>
    <rPh sb="85" eb="87">
      <t>ニュウサツ</t>
    </rPh>
    <rPh sb="87" eb="89">
      <t>サンカ</t>
    </rPh>
    <rPh sb="89" eb="91">
      <t>ヨウケン</t>
    </rPh>
    <rPh sb="91" eb="93">
      <t>カンワ</t>
    </rPh>
    <rPh sb="93" eb="94">
      <t>トウ</t>
    </rPh>
    <rPh sb="97" eb="99">
      <t>カイゼン</t>
    </rPh>
    <rPh sb="100" eb="101">
      <t>オコナ</t>
    </rPh>
    <rPh sb="104" eb="105">
      <t>ヒ</t>
    </rPh>
    <rPh sb="106" eb="107">
      <t>ツヅ</t>
    </rPh>
    <rPh sb="108" eb="111">
      <t>ケイカクテキ</t>
    </rPh>
    <rPh sb="112" eb="114">
      <t>ジギョウ</t>
    </rPh>
    <rPh sb="115" eb="117">
      <t>ジッシ</t>
    </rPh>
    <rPh sb="118" eb="120">
      <t>シンチョク</t>
    </rPh>
    <rPh sb="120" eb="122">
      <t>カンリ</t>
    </rPh>
    <rPh sb="123" eb="124">
      <t>ツト</t>
    </rPh>
    <phoneticPr fontId="2"/>
  </si>
  <si>
    <t>一者応札は改善の傾向にあるので、引き続き競争性の高い発注方法・発注先の選定に努める。</t>
    <phoneticPr fontId="2"/>
  </si>
  <si>
    <t>請負契約については、総合評価落札方式による発注等、透明性･公平性･競争性の高い発注方法･発注先の選定に引き続き努める。</t>
    <rPh sb="0" eb="2">
      <t>ウケオイ</t>
    </rPh>
    <rPh sb="2" eb="4">
      <t>ケイヤク</t>
    </rPh>
    <rPh sb="10" eb="12">
      <t>ソウゴウ</t>
    </rPh>
    <rPh sb="12" eb="14">
      <t>ヒョウカ</t>
    </rPh>
    <rPh sb="14" eb="16">
      <t>ラクサツ</t>
    </rPh>
    <rPh sb="16" eb="18">
      <t>ホウシキ</t>
    </rPh>
    <rPh sb="21" eb="24">
      <t>ハッチュウナド</t>
    </rPh>
    <rPh sb="25" eb="28">
      <t>トウメイセイ</t>
    </rPh>
    <rPh sb="29" eb="32">
      <t>コウヘイセイ</t>
    </rPh>
    <rPh sb="33" eb="36">
      <t>キョウソウセイ</t>
    </rPh>
    <rPh sb="37" eb="38">
      <t>タカ</t>
    </rPh>
    <rPh sb="39" eb="41">
      <t>ハッチュウ</t>
    </rPh>
    <rPh sb="41" eb="43">
      <t>ホウホウ</t>
    </rPh>
    <rPh sb="44" eb="46">
      <t>ハッチュウ</t>
    </rPh>
    <rPh sb="46" eb="47">
      <t>サキ</t>
    </rPh>
    <rPh sb="48" eb="50">
      <t>センテイ</t>
    </rPh>
    <rPh sb="51" eb="52">
      <t>ヒ</t>
    </rPh>
    <rPh sb="53" eb="54">
      <t>ツヅ</t>
    </rPh>
    <rPh sb="55" eb="56">
      <t>ツト</t>
    </rPh>
    <phoneticPr fontId="2"/>
  </si>
  <si>
    <t>引き続きコスト縮減や発注方法の改善等、事業実施の効率化・透明化の確保を図る。</t>
    <rPh sb="0" eb="1">
      <t>ヒ</t>
    </rPh>
    <rPh sb="2" eb="3">
      <t>ツヅ</t>
    </rPh>
    <rPh sb="7" eb="9">
      <t>シュクゲン</t>
    </rPh>
    <rPh sb="10" eb="12">
      <t>ハッチュウ</t>
    </rPh>
    <rPh sb="12" eb="14">
      <t>ホウホウ</t>
    </rPh>
    <rPh sb="15" eb="17">
      <t>カイゼン</t>
    </rPh>
    <rPh sb="17" eb="18">
      <t>トウ</t>
    </rPh>
    <rPh sb="19" eb="21">
      <t>ジギョウ</t>
    </rPh>
    <rPh sb="21" eb="23">
      <t>ジッシ</t>
    </rPh>
    <rPh sb="24" eb="27">
      <t>コウリツカ</t>
    </rPh>
    <rPh sb="28" eb="31">
      <t>トウメイカ</t>
    </rPh>
    <rPh sb="32" eb="34">
      <t>カクホ</t>
    </rPh>
    <rPh sb="35" eb="36">
      <t>ハカ</t>
    </rPh>
    <phoneticPr fontId="2"/>
  </si>
  <si>
    <t>一者応札については業務内容をふまえた調査を行い、資格要件の緩和等、競争性の高い発注方法の選定に努める。</t>
    <phoneticPr fontId="2"/>
  </si>
  <si>
    <t>（項）災害情報整備推進費
　（大事項）災害時における情報伝達手段等の整備に必要な経費</t>
    <phoneticPr fontId="2"/>
  </si>
  <si>
    <t>成果指標の設定に改善が見られ、成果も徐々に上がってきている傾向にある。一部一者入札があるが、引き続きコスト縮減を念頭に効率性を維持した契約方式により実施されたい。</t>
    <phoneticPr fontId="2"/>
  </si>
  <si>
    <t>単位当たりコストが増加傾向にあることから、原因を把握するとともに、より効率的・効果的に事業を実施する。
契約方式については、透明性・公平性・競争性の高い発注方法・発注先の選定に努める。</t>
    <rPh sb="36" eb="37">
      <t>リツ</t>
    </rPh>
    <phoneticPr fontId="2"/>
  </si>
  <si>
    <t>（項）地理空間情報整備・活用推進費
　（大事項）地理空間情報の整備・活用の推進に必要な経費　</t>
    <phoneticPr fontId="2"/>
  </si>
  <si>
    <t>一者応札が多い理由としては、受注できる資格要件、地域性や公示の期間等が考えられるため、改善のため、受注条件等の見直しや公示期間の延長等の対策を実施していく。観測データの利用に関する成果指標については、電子基準点の利用数など利用状況がわかりやすい成果指標の設定を検討する。</t>
    <phoneticPr fontId="2"/>
  </si>
  <si>
    <t>単位当たりコストが増加傾向にあることから、原因を把握するとともに、より効率的・効果的に事業を実施する。</t>
    <rPh sb="36" eb="37">
      <t>リツ</t>
    </rPh>
    <rPh sb="39" eb="42">
      <t>コウカテキ</t>
    </rPh>
    <rPh sb="46" eb="48">
      <t>ジッシ</t>
    </rPh>
    <phoneticPr fontId="2"/>
  </si>
  <si>
    <t>引き続きコスト縮減に努めながら、確実に事業を実施していく。</t>
    <rPh sb="0" eb="1">
      <t>ヒ</t>
    </rPh>
    <rPh sb="2" eb="3">
      <t>ツヅ</t>
    </rPh>
    <rPh sb="7" eb="9">
      <t>シュクゲン</t>
    </rPh>
    <rPh sb="10" eb="11">
      <t>ツト</t>
    </rPh>
    <rPh sb="16" eb="18">
      <t>カクジツ</t>
    </rPh>
    <rPh sb="19" eb="21">
      <t>ジギョウ</t>
    </rPh>
    <rPh sb="22" eb="24">
      <t>ジッシ</t>
    </rPh>
    <phoneticPr fontId="2"/>
  </si>
  <si>
    <t>昨年の行政事業レビュー推進チームの所見を踏まえ、本事業で開発したツール等が活用された効果としてデータ整備が進んだことを示す指標へ見直したが、事業成果の活用実態としてよりわかりやすい指標となるよう再検討する。
引き続きコスト縮減や発注方法の改善等、発注における透明性・競争性の確保を図る。</t>
    <phoneticPr fontId="2"/>
  </si>
  <si>
    <t>引き続き事業成果の活用及び周知に努めつつ、コスト縮減や発注方法の改良等、事業実施の効率化・透明性の確保を図る。</t>
    <rPh sb="0" eb="1">
      <t>ヒ</t>
    </rPh>
    <rPh sb="2" eb="3">
      <t>ツヅ</t>
    </rPh>
    <rPh sb="4" eb="8">
      <t>ジギョウセイカ</t>
    </rPh>
    <rPh sb="9" eb="11">
      <t>カツヨウ</t>
    </rPh>
    <rPh sb="11" eb="12">
      <t>オヨ</t>
    </rPh>
    <rPh sb="13" eb="15">
      <t>シュウチ</t>
    </rPh>
    <rPh sb="16" eb="17">
      <t>ツト</t>
    </rPh>
    <rPh sb="24" eb="26">
      <t>シュクゲン</t>
    </rPh>
    <rPh sb="27" eb="29">
      <t>ハッチュウ</t>
    </rPh>
    <rPh sb="29" eb="31">
      <t>ホウホウ</t>
    </rPh>
    <rPh sb="32" eb="35">
      <t>カイリョウナド</t>
    </rPh>
    <rPh sb="36" eb="38">
      <t>ジギョウ</t>
    </rPh>
    <rPh sb="38" eb="40">
      <t>ジッシ</t>
    </rPh>
    <rPh sb="41" eb="44">
      <t>コウリツカ</t>
    </rPh>
    <rPh sb="45" eb="48">
      <t>トウメイセイ</t>
    </rPh>
    <rPh sb="49" eb="51">
      <t>カクホ</t>
    </rPh>
    <rPh sb="52" eb="53">
      <t>ハカ</t>
    </rPh>
    <phoneticPr fontId="2"/>
  </si>
  <si>
    <t>コスト縮減や発注方法の改良等、事業実施の効率化・透明性の確保を図ると共に引き続き利用者にとって使いやすいものとなるよう、内容の充実等の取り組みを進める。</t>
    <rPh sb="3" eb="5">
      <t>シュクゲン</t>
    </rPh>
    <rPh sb="6" eb="8">
      <t>ハッチュウ</t>
    </rPh>
    <rPh sb="8" eb="10">
      <t>ホウホウ</t>
    </rPh>
    <rPh sb="11" eb="14">
      <t>カイリョウナド</t>
    </rPh>
    <rPh sb="15" eb="17">
      <t>ジギョウ</t>
    </rPh>
    <rPh sb="17" eb="19">
      <t>ジッシ</t>
    </rPh>
    <rPh sb="20" eb="23">
      <t>コウリツカ</t>
    </rPh>
    <rPh sb="24" eb="27">
      <t>トウメイセイ</t>
    </rPh>
    <rPh sb="28" eb="30">
      <t>カクホ</t>
    </rPh>
    <rPh sb="31" eb="32">
      <t>ハカ</t>
    </rPh>
    <rPh sb="34" eb="35">
      <t>トモ</t>
    </rPh>
    <rPh sb="36" eb="37">
      <t>ヒ</t>
    </rPh>
    <rPh sb="38" eb="39">
      <t>ツヅ</t>
    </rPh>
    <rPh sb="40" eb="43">
      <t>リヨウシャ</t>
    </rPh>
    <rPh sb="47" eb="48">
      <t>ツカ</t>
    </rPh>
    <rPh sb="60" eb="62">
      <t>ナイヨウ</t>
    </rPh>
    <rPh sb="63" eb="66">
      <t>ジュウジツナド</t>
    </rPh>
    <rPh sb="67" eb="68">
      <t>ト</t>
    </rPh>
    <rPh sb="69" eb="70">
      <t>ク</t>
    </rPh>
    <rPh sb="72" eb="73">
      <t>スス</t>
    </rPh>
    <phoneticPr fontId="2"/>
  </si>
  <si>
    <t xml:space="preserve">引き続き国土地理院の他の経費や、関係部局等との適切な連携を図りつつ、コスト縮減、競争性・透明性の高い発注先の選定に努め、効率的・効果的な研究等の推進に努める。
</t>
    <phoneticPr fontId="2"/>
  </si>
  <si>
    <t xml:space="preserve">引き続き国土地理院の他の経費や、関係部局等との適切な連携を図りつつ、コスト縮減、競争性や発注方法の改善等、研究実施の効率化・透明性の確保を図る。
</t>
    <rPh sb="46" eb="48">
      <t>ホウホウ</t>
    </rPh>
    <rPh sb="49" eb="51">
      <t>カイゼン</t>
    </rPh>
    <rPh sb="51" eb="52">
      <t>トウ</t>
    </rPh>
    <rPh sb="55" eb="57">
      <t>ジッシ</t>
    </rPh>
    <rPh sb="58" eb="61">
      <t>コウリツカ</t>
    </rPh>
    <rPh sb="62" eb="65">
      <t>トウメイセイ</t>
    </rPh>
    <rPh sb="66" eb="68">
      <t>カクホ</t>
    </rPh>
    <rPh sb="69" eb="70">
      <t>ハカ</t>
    </rPh>
    <phoneticPr fontId="2"/>
  </si>
  <si>
    <t>引き続きコスト縮減に努めながら、成果目標を達成した平成２６年度と同様、事業の確実な実施に努める。
一者応札の理由について検証し、発注における競争性の確保に努める。</t>
    <phoneticPr fontId="2"/>
  </si>
  <si>
    <t>優先順位（緊急性の高さ）を精査し、コスト削減及び競争性の確保に努めながら、順次修繕を実施する。</t>
    <rPh sb="0" eb="2">
      <t>ユウセン</t>
    </rPh>
    <rPh sb="2" eb="4">
      <t>ジュンイ</t>
    </rPh>
    <rPh sb="5" eb="8">
      <t>キンキュウセイ</t>
    </rPh>
    <rPh sb="9" eb="10">
      <t>タカ</t>
    </rPh>
    <rPh sb="13" eb="15">
      <t>セイサ</t>
    </rPh>
    <rPh sb="20" eb="22">
      <t>サクゲン</t>
    </rPh>
    <rPh sb="22" eb="23">
      <t>オヨ</t>
    </rPh>
    <rPh sb="24" eb="27">
      <t>キョウソウセイ</t>
    </rPh>
    <rPh sb="28" eb="30">
      <t>カクホ</t>
    </rPh>
    <rPh sb="31" eb="32">
      <t>ツト</t>
    </rPh>
    <rPh sb="37" eb="39">
      <t>ジュンジ</t>
    </rPh>
    <rPh sb="39" eb="41">
      <t>シュウゼン</t>
    </rPh>
    <rPh sb="42" eb="44">
      <t>ジッシ</t>
    </rPh>
    <phoneticPr fontId="2"/>
  </si>
  <si>
    <t>・国営公園維持管理については、引き続き入札制度の見直し、業務の効率化に加え、必要に応じ契約手法の見直し等により、開園面積の増加に伴う予算増加の抑制を図る。
・大規模震災時における国営公園の役割について見直し、適切な対応を図る。</t>
    <phoneticPr fontId="2"/>
  </si>
  <si>
    <t>・国営公園維持管理については、引き続き、市場化テストの導入などの入札制度の見直しや業務の効率化等により、開園面積増加に伴う予算増加を抑制する。
・大規模災害発生時において、迅速な救助活動への着手を可能とし、住民の安全確保を図るため、防災拠点・避難地等となる国営公園の機能強化を図る。</t>
    <phoneticPr fontId="2"/>
  </si>
  <si>
    <t>引き続き、事業効果の把握を厳格に行うことにより、重点的・効果的な事業の執行を図る。</t>
    <rPh sb="38" eb="39">
      <t>ハカ</t>
    </rPh>
    <phoneticPr fontId="2"/>
  </si>
  <si>
    <t>　本調査においては、歴史的風土における自然的環境の保存に多様な主体が参画する手法を検討し、これをモデルとしながら、制度化への検討を行うことを予定している。成果目標「活動団体の会員数」を増に転じる手法を整理出来れば、公共だけでない主体による先駆的事例として、制度化にも資するものであり、国民共有の財産である古都の歴史的風土の持続可能な保存につながっていく点でも、適正な支出だと考えている。
　なお、活動実績が１件となっているのは、活動指標を業務発注件数である「調査実施件数」としているためであるが、「活動団体の会員数」と「調査実施件数」のみを指標として示したことにより誤解を生じたことを鑑み、「活動団体の会員数」に加え、頻度の観点からの成果指標を加えることにより、成果をより効果的に把握することとした。
　また、調査項目については、効果的な事業実施に向けて精査していくこととしたい。</t>
    <phoneticPr fontId="2"/>
  </si>
  <si>
    <t>・企画競争による発注は適切であり、今後も競争性・透明性のある取組を継続することにより、事業の適正な執行を図るべき。</t>
    <phoneticPr fontId="2"/>
  </si>
  <si>
    <t>今後も競争性・透明性のある取組を継続することにより、事業の適正な執行を図る。</t>
    <rPh sb="0" eb="2">
      <t>コンゴ</t>
    </rPh>
    <rPh sb="3" eb="6">
      <t>キョウソウセイ</t>
    </rPh>
    <rPh sb="7" eb="10">
      <t>トウメイセイ</t>
    </rPh>
    <rPh sb="13" eb="14">
      <t>ト</t>
    </rPh>
    <rPh sb="14" eb="15">
      <t>クミ</t>
    </rPh>
    <rPh sb="16" eb="18">
      <t>ケイゾク</t>
    </rPh>
    <rPh sb="26" eb="28">
      <t>ジギョウ</t>
    </rPh>
    <rPh sb="29" eb="31">
      <t>テキセイ</t>
    </rPh>
    <rPh sb="32" eb="34">
      <t>シッコウ</t>
    </rPh>
    <rPh sb="35" eb="36">
      <t>ハカ</t>
    </rPh>
    <phoneticPr fontId="2"/>
  </si>
  <si>
    <t>(項)地球温暖化防止等対策費
 (大事項)地球温暖化防止等の環境の保全に必要な経費</t>
    <phoneticPr fontId="2"/>
  </si>
  <si>
    <t>平成２６年度限りで廃止</t>
    <phoneticPr fontId="2"/>
  </si>
  <si>
    <t>・本事業の活用を促進するため、補助対象となる地方公共団体等に対して、一層働きかけを行っていき、平成３０年までに重点的に事業を推進するべき。</t>
    <phoneticPr fontId="2"/>
  </si>
  <si>
    <t>・内閣府と連携し、補助対象地域のうち特に緊急性が高い地域の地方公共団体を中心に個別のヒアリングを行い、地域の現況や課題等を把握した上で、平成３０年度までに計画が策定されるよう働きかける等、重点的に事業を推進する。
・地方公共団体等のほか主体的に帰宅困難者対策に取り組んでいる様々なエリアマネジメント団体等が存在していることを踏まえ、事業主体の拡充を検討する。</t>
    <phoneticPr fontId="2"/>
  </si>
  <si>
    <t>平成26年度限りで終了</t>
    <phoneticPr fontId="2"/>
  </si>
  <si>
    <t>平成26年度限りで終了。</t>
    <rPh sb="6" eb="7">
      <t>カギ</t>
    </rPh>
    <rPh sb="9" eb="11">
      <t>シュウリョウ</t>
    </rPh>
    <phoneticPr fontId="2"/>
  </si>
  <si>
    <t>所見を踏まえ、当該事業は、平成28年度以降、他の緑化制度・防災制度と連携した地方公共団体にとって活用しやすい総合的な補助制度への改善を検討する。なお、「成果実績は成果目標に見合ったものとなっているか」の評価については、所見を踏まえ修正する。</t>
    <phoneticPr fontId="2"/>
  </si>
  <si>
    <t>本調査におけるガイドラインのとりまとめにあたっては、ヒアリング等により有識者・地方公共団体・関係機関等の意見を広く取り入れることにより、地方公共団体にとって有用性や実現可能性の高い、効果的・効率的なアウトプットとなるよう調査を行う予定。
また、施策の評価のための指標のあり方について検討してまいりたい。なお、平成27年度限りで終了予定。</t>
    <phoneticPr fontId="2"/>
  </si>
  <si>
    <t>歴史的風致維持向上推進等調査</t>
    <phoneticPr fontId="2"/>
  </si>
  <si>
    <t>・平成26年度限りで本調査は終了し、平成27年度予算には計上していない。</t>
    <phoneticPr fontId="2"/>
  </si>
  <si>
    <t>・民間活力を活用した集約型都市構造の実現や都市の国際競争力強化等に資する取組をより一層推進するため、課題を整理した上で、必要な見直しを図るべき。</t>
    <phoneticPr fontId="2"/>
  </si>
  <si>
    <t>所見を踏まえ、まちの賑わいの創出や地域価値の向上に繋げるために必要な支援を行うなど、民間活力を活用した集約型都市構造を推進する。また、大都市の国際競争力の強化を図るため、国際競争力強化施設周辺の環境整備を充実させる。</t>
    <phoneticPr fontId="2"/>
  </si>
  <si>
    <t>都市の集約化、防災、国際競争力の強化等の政策目的に応じ、緊急度、優先度を重視して貸付対象の精査を厳格に行う。</t>
    <phoneticPr fontId="2"/>
  </si>
  <si>
    <t>・調査内容について、過年度の調査結果等を踏まえ、課題に対する調査検討であるか審査した上で、調査内容の重点化を図り、効果的な調査となるよう努めていく。
・企画競争については引き続き、競争性・透明性を高める取組を実施していく。</t>
    <rPh sb="10" eb="13">
      <t>カネンド</t>
    </rPh>
    <rPh sb="14" eb="16">
      <t>チョウサ</t>
    </rPh>
    <rPh sb="16" eb="18">
      <t>ケッカ</t>
    </rPh>
    <rPh sb="18" eb="19">
      <t>トウ</t>
    </rPh>
    <rPh sb="20" eb="21">
      <t>フ</t>
    </rPh>
    <rPh sb="24" eb="26">
      <t>カダイ</t>
    </rPh>
    <rPh sb="27" eb="28">
      <t>タイ</t>
    </rPh>
    <rPh sb="30" eb="32">
      <t>チョウサ</t>
    </rPh>
    <rPh sb="32" eb="34">
      <t>ケントウ</t>
    </rPh>
    <rPh sb="38" eb="40">
      <t>シンサ</t>
    </rPh>
    <rPh sb="42" eb="43">
      <t>ウエ</t>
    </rPh>
    <rPh sb="45" eb="47">
      <t>チョウサ</t>
    </rPh>
    <rPh sb="47" eb="49">
      <t>ナイヨウ</t>
    </rPh>
    <rPh sb="50" eb="53">
      <t>ジュウテンカ</t>
    </rPh>
    <rPh sb="54" eb="55">
      <t>ハカ</t>
    </rPh>
    <rPh sb="57" eb="60">
      <t>コウカテキ</t>
    </rPh>
    <rPh sb="61" eb="63">
      <t>チョウサ</t>
    </rPh>
    <rPh sb="68" eb="69">
      <t>ツト</t>
    </rPh>
    <rPh sb="76" eb="78">
      <t>キカク</t>
    </rPh>
    <rPh sb="78" eb="80">
      <t>キョウソウ</t>
    </rPh>
    <rPh sb="85" eb="86">
      <t>ヒ</t>
    </rPh>
    <rPh sb="87" eb="88">
      <t>ツヅ</t>
    </rPh>
    <phoneticPr fontId="7"/>
  </si>
  <si>
    <t>・引き続き「エリアマネジメントや避難備蓄等の防災減災対策等」がOECDが行う都市問題調査に盛り込まれるよう調査研究内容の重点化を図っていく。</t>
    <phoneticPr fontId="2"/>
  </si>
  <si>
    <t>南海トラフ地震の発生により大規模な津波被害等が想定される地域での活用に関しては、平成27年度当初予算において制度の拡充を行ったところである。現時点で具体的な事業化の相談はない状況であるが、引き続き、当該地域の地方公共団体と意見交換等を行いつつ、適切な事業選択がなされるよう、地方公共団体と十分に連携する。</t>
    <rPh sb="0" eb="2">
      <t>ナンカイ</t>
    </rPh>
    <rPh sb="5" eb="7">
      <t>ジシン</t>
    </rPh>
    <rPh sb="8" eb="10">
      <t>ハッセイ</t>
    </rPh>
    <rPh sb="13" eb="16">
      <t>ダイキボ</t>
    </rPh>
    <rPh sb="17" eb="19">
      <t>ツナミ</t>
    </rPh>
    <rPh sb="19" eb="21">
      <t>ヒガイ</t>
    </rPh>
    <rPh sb="21" eb="22">
      <t>トウ</t>
    </rPh>
    <rPh sb="23" eb="25">
      <t>ソウテイ</t>
    </rPh>
    <rPh sb="28" eb="30">
      <t>チイキ</t>
    </rPh>
    <rPh sb="32" eb="34">
      <t>カツヨウ</t>
    </rPh>
    <rPh sb="35" eb="36">
      <t>カン</t>
    </rPh>
    <rPh sb="40" eb="42">
      <t>ヘイセイ</t>
    </rPh>
    <rPh sb="44" eb="46">
      <t>ネンド</t>
    </rPh>
    <rPh sb="46" eb="48">
      <t>トウショ</t>
    </rPh>
    <rPh sb="48" eb="50">
      <t>ヨサン</t>
    </rPh>
    <rPh sb="54" eb="56">
      <t>セイド</t>
    </rPh>
    <rPh sb="57" eb="59">
      <t>カクジュウ</t>
    </rPh>
    <rPh sb="60" eb="61">
      <t>オコナ</t>
    </rPh>
    <rPh sb="70" eb="73">
      <t>ゲンジテン</t>
    </rPh>
    <rPh sb="74" eb="77">
      <t>グタイテキ</t>
    </rPh>
    <rPh sb="94" eb="95">
      <t>ヒ</t>
    </rPh>
    <rPh sb="96" eb="97">
      <t>ツヅ</t>
    </rPh>
    <rPh sb="99" eb="101">
      <t>トウガイ</t>
    </rPh>
    <rPh sb="101" eb="103">
      <t>チイキ</t>
    </rPh>
    <rPh sb="104" eb="106">
      <t>チホウ</t>
    </rPh>
    <rPh sb="106" eb="108">
      <t>コウキョウ</t>
    </rPh>
    <rPh sb="108" eb="110">
      <t>ダンタイ</t>
    </rPh>
    <rPh sb="111" eb="113">
      <t>イケン</t>
    </rPh>
    <rPh sb="113" eb="115">
      <t>コウカン</t>
    </rPh>
    <rPh sb="115" eb="116">
      <t>トウ</t>
    </rPh>
    <rPh sb="117" eb="118">
      <t>オコナ</t>
    </rPh>
    <rPh sb="122" eb="124">
      <t>テキセツ</t>
    </rPh>
    <rPh sb="125" eb="127">
      <t>ジギョウ</t>
    </rPh>
    <rPh sb="127" eb="129">
      <t>センタク</t>
    </rPh>
    <rPh sb="137" eb="139">
      <t>チホウ</t>
    </rPh>
    <rPh sb="139" eb="141">
      <t>コウキョウ</t>
    </rPh>
    <rPh sb="141" eb="143">
      <t>ダンタイ</t>
    </rPh>
    <rPh sb="144" eb="146">
      <t>ジュウブン</t>
    </rPh>
    <rPh sb="147" eb="149">
      <t>レンケイ</t>
    </rPh>
    <phoneticPr fontId="2"/>
  </si>
  <si>
    <t>・調査の成果について、国内向けの企業誘致、国際会議の誘致等にも活かせるものとなるよう検討する。
・今後も引き続き発注に当たって適切な執行方法かどうかを確認していく。</t>
    <phoneticPr fontId="2"/>
  </si>
  <si>
    <t>説明会やホームページに加え、関連刊行物等への掲載や会議の場等で、事例紹介を含めた事業制度の一層の周知を図る。さらに、民間まちづくり活動の一層の促進を図るため、支援対象の拡充を検討する。</t>
    <phoneticPr fontId="2"/>
  </si>
  <si>
    <t>コンパクトシティにかかる評価手法の充実など、集約都市構造の実現を図る観点から、国が主導的に検討すべき必要性を勘案しつつ、調査内容の重点化を図る。</t>
    <phoneticPr fontId="2"/>
  </si>
  <si>
    <t>コンパクトシティ形成支援チームによる市町村の取組支援等と連携しつつ、既存の公共交通等を活かしたコンパクトシティの形成に対する支援の充実を図る。</t>
    <phoneticPr fontId="2"/>
  </si>
  <si>
    <t>・外国企業等を呼び込むためには、長期的な視点で国際的ビジネス環境等の改善に資する取組やシティセールスに係る取組を継続していくことが重要であり、短期的に効果を図ることが非常に難しいが、それらの取組と関連性の高い短期的な目標を各地域で立てることで取組の効果を計測し、ホームページ等で公表していく。
・予算執行率をより高めるため、事業の周知を強化することに加えて、補助対象地域の協議会を中心に個別のヒアリングを行い、特に機運の高まっている地域への重点的な支援を行っていくとともに、大都市が周辺地域等と連携を強化して魅力を高めることによる取組に対して支援を強化することや、外国企業等の誘致の推進に取り組んでいるエリアマネジメント団体等の連携も進めるよう、事業の拡充を検討する。</t>
    <phoneticPr fontId="2"/>
  </si>
  <si>
    <t>大都市戦略検討調査経費</t>
    <phoneticPr fontId="2"/>
  </si>
  <si>
    <t>・我が国の大都市の政策課題を踏まえつつ、国として主導的に検討すべき課題に関する調査に限定するとともに、調査内容も重点化を図り、効果的な調査とすべき。</t>
    <phoneticPr fontId="2"/>
  </si>
  <si>
    <t>・急激な人口減少や異次元の高齢化等、社会情勢の変化の中でも持続可能な大都市が形成されるよう、我が国の大都市の政策課題を踏まえ、国として主導的に検討すべき課題に関する調査に限定し、調査内容の重点化も図り、効果的な調査となるよう努めていく。</t>
    <rPh sb="112" eb="113">
      <t>ツト</t>
    </rPh>
    <phoneticPr fontId="2"/>
  </si>
  <si>
    <t>・引き続き、一般競争入札とする。
・国が行う必要性が高く、集約型都市構造の推進等、地方公共団体が共通に抱える政策課題に対応可能なものとなるよう、引き続き効果検
証を徹底する。</t>
    <phoneticPr fontId="2"/>
  </si>
  <si>
    <t>引き続き、一般競争入札を行うことによりコストの縮減に努める。
また、地方公共団体が共通に抱える政策課題に対応可能なものとなるよう、地方公共団体のニーズを的確に反映し、調査項目の見直しを行うなど、引き続き効果検証の徹底に努める。</t>
    <phoneticPr fontId="2"/>
  </si>
  <si>
    <t>-</t>
    <phoneticPr fontId="2"/>
  </si>
  <si>
    <t>・特殊地下壕に関する情報開示のあり方については、今後とも地方公共団体と調整を行いながら改善を図るべき。</t>
    <phoneticPr fontId="2"/>
  </si>
  <si>
    <t>・国土交通省においても平成25年度に特殊地下壕実態調査を実施しており、調査結果について、地方公共団体と調整を行い、国土交通省のホームページで公表している。また、全国会議において、周辺住民の安全確保のため、必要な情報開示を行って頂くよう地方公共団体に周知を行っている。</t>
    <phoneticPr fontId="2"/>
  </si>
  <si>
    <t>本事業は、災害が発生した際に必要となる経費を要求する事業である。
よって平成28年度の要求予定は無し。</t>
    <rPh sb="0" eb="1">
      <t>ホン</t>
    </rPh>
    <rPh sb="1" eb="3">
      <t>ジギョウ</t>
    </rPh>
    <rPh sb="5" eb="7">
      <t>サイガイ</t>
    </rPh>
    <rPh sb="8" eb="10">
      <t>ハッセイ</t>
    </rPh>
    <rPh sb="12" eb="13">
      <t>サイ</t>
    </rPh>
    <rPh sb="14" eb="16">
      <t>ヒツヨウ</t>
    </rPh>
    <rPh sb="19" eb="21">
      <t>ケイヒ</t>
    </rPh>
    <rPh sb="22" eb="24">
      <t>ヨウキュウ</t>
    </rPh>
    <rPh sb="26" eb="28">
      <t>ジギョウ</t>
    </rPh>
    <rPh sb="36" eb="38">
      <t>ヘイセイ</t>
    </rPh>
    <rPh sb="40" eb="42">
      <t>ネンド</t>
    </rPh>
    <rPh sb="43" eb="45">
      <t>ヨウキュウ</t>
    </rPh>
    <rPh sb="45" eb="47">
      <t>ヨテイ</t>
    </rPh>
    <rPh sb="48" eb="49">
      <t>ナ</t>
    </rPh>
    <phoneticPr fontId="2"/>
  </si>
  <si>
    <t>本事業は、家賃低廉化に係る義務的経費であり、引き続き適切に執行する必要がある。</t>
    <phoneticPr fontId="2"/>
  </si>
  <si>
    <t>家賃低廉化事業等について、引き続き適切な執行を図る。</t>
  </si>
  <si>
    <t>001</t>
    <phoneticPr fontId="2"/>
  </si>
  <si>
    <t>フラット３５Ｓの金利引下げのあり方については、政策誘導効果を踏まえ、見直しを図る。</t>
    <rPh sb="16" eb="17">
      <t>カタ</t>
    </rPh>
    <rPh sb="34" eb="36">
      <t>ミナオ</t>
    </rPh>
    <rPh sb="38" eb="39">
      <t>ハカ</t>
    </rPh>
    <phoneticPr fontId="2"/>
  </si>
  <si>
    <t>ＵＲ団地を活用した地域の医療福祉拠点の形成については、「独立行政法人改革等に関する基本的な方針」（平成25年12月24日閣議決定）において閣議決定されているところであり、その方針に基づき平成28年度についても所要額の要求を行う。また予算の執行管理については、確認方法の合理性、有効性に留意しつつ継続的に適正な管理を行っていく。</t>
    <phoneticPr fontId="2"/>
  </si>
  <si>
    <t>「改善の方向性」に記載された「中間とりまとめ」を踏まえ、まちづくりとも整合した事業内容としていくことが必要である。</t>
    <phoneticPr fontId="2"/>
  </si>
  <si>
    <t>サービス付き高齢者向け住宅の整備に関し、市町村のまちづくりに即したもの等に支援の重点化を図る。</t>
    <rPh sb="35" eb="36">
      <t>トウ</t>
    </rPh>
    <phoneticPr fontId="2"/>
  </si>
  <si>
    <t>（項）住宅対策事業費
　（大事項）住宅対策事業に必要な経費</t>
  </si>
  <si>
    <t>111</t>
    <phoneticPr fontId="2"/>
  </si>
  <si>
    <t>引き続き支出先の選定にあたって競争性確保を図るとともに、今後の施策展開に資する調査項目に重点化することが必要である。</t>
    <phoneticPr fontId="2"/>
  </si>
  <si>
    <t>政策を推進する上での、必要性の高い調査が効果的に実施できるように調査目的の明確化、調査実施の重点化を引続き図る。また、引き続き支出先の選定にあたって競争性確保を図るとともに、今後の施策展開に資する調査項目に重点化するよう努める。</t>
    <rPh sb="110" eb="111">
      <t>ツト</t>
    </rPh>
    <phoneticPr fontId="2"/>
  </si>
  <si>
    <t>（項）住宅市場整備推進費
　（大事項）住宅市場の環境整備の推進に必要な経費</t>
    <phoneticPr fontId="2"/>
  </si>
  <si>
    <t>今後も早急に検討が必要な事項として規制改革事項等を調査対象として選定し、引き続き調査の重点化を図っていく。</t>
  </si>
  <si>
    <t>004</t>
  </si>
  <si>
    <t>各種検討、調査の結果について分析を行い適切に施策へ反映させるとともに、調査項目については、必要性の高いものに重点化する必要がある。</t>
    <phoneticPr fontId="2"/>
  </si>
  <si>
    <t>各種検討、調査の結果について、適切に施策に反映させるとともに、調査事項の優先度を精査し、優先度の高い調査を的確に実施できるようにする。</t>
    <phoneticPr fontId="2"/>
  </si>
  <si>
    <t>（項）住宅市場整備推進費
　（大事項）住宅市場の環境整備の推進に必要な経費</t>
    <phoneticPr fontId="2"/>
  </si>
  <si>
    <t>005</t>
    <phoneticPr fontId="2"/>
  </si>
  <si>
    <t>所見を踏まえ、過年度に行った調査の結果等が住宅・建築物に係る技術基準の整備、見直しに寄与できているかどうかチェックを行い、次年度以降の事業の課題設定に反映させていくことによって、政策目的に沿った事業を効果的に実施する。</t>
    <phoneticPr fontId="2"/>
  </si>
  <si>
    <t>これまでのチームの所見を踏まえ、引き続き、成果の公表・周知に努めるとともに、効果的、効率的に事業を執行する必要がある。</t>
    <phoneticPr fontId="2"/>
  </si>
  <si>
    <t>これまでのチームの所見を踏まえ、引き続き、成果の公表・周知に努めるとともに、効果的、効率的に事業を執行していく。</t>
    <rPh sb="9" eb="11">
      <t>ショケン</t>
    </rPh>
    <rPh sb="12" eb="13">
      <t>フ</t>
    </rPh>
    <rPh sb="16" eb="17">
      <t>ヒ</t>
    </rPh>
    <rPh sb="18" eb="19">
      <t>ツヅ</t>
    </rPh>
    <rPh sb="21" eb="23">
      <t>セイカ</t>
    </rPh>
    <rPh sb="24" eb="26">
      <t>コウヒョウ</t>
    </rPh>
    <rPh sb="27" eb="29">
      <t>シュウチ</t>
    </rPh>
    <rPh sb="30" eb="31">
      <t>ツト</t>
    </rPh>
    <rPh sb="38" eb="41">
      <t>コウカテキ</t>
    </rPh>
    <rPh sb="42" eb="45">
      <t>コウリツテキ</t>
    </rPh>
    <rPh sb="46" eb="48">
      <t>ジギョウ</t>
    </rPh>
    <rPh sb="49" eb="51">
      <t>シッコウ</t>
    </rPh>
    <phoneticPr fontId="2"/>
  </si>
  <si>
    <t>（項）住宅市場整備推進費
　（大事項）住宅市場の環境整備の推進に必要な経費</t>
    <phoneticPr fontId="2"/>
  </si>
  <si>
    <t>007</t>
    <phoneticPr fontId="2"/>
  </si>
  <si>
    <t>他の事業についても、その成果や達成度について評価・検証を行った上で、政策目的の実現のために必要な事業を行っていく必要がある。</t>
    <phoneticPr fontId="2"/>
  </si>
  <si>
    <t>平成26年度をもって終了。</t>
    <rPh sb="10" eb="12">
      <t>シュウリョウ</t>
    </rPh>
    <phoneticPr fontId="2"/>
  </si>
  <si>
    <t>008</t>
    <phoneticPr fontId="2"/>
  </si>
  <si>
    <t>検査機器が実用化されるなどの成果が見られるところであり、他の事業の実施にあたっても具体の成果に繋がる事業を優先的に実施していく必要がある。</t>
    <phoneticPr fontId="2"/>
  </si>
  <si>
    <t>引き続き、他の事業の実施にあたっても具体の成果に繋がる事業を優先的に実施していく</t>
    <rPh sb="0" eb="1">
      <t>ヒ</t>
    </rPh>
    <rPh sb="2" eb="3">
      <t>ツヅ</t>
    </rPh>
    <rPh sb="5" eb="6">
      <t>タ</t>
    </rPh>
    <rPh sb="7" eb="9">
      <t>ジギョウ</t>
    </rPh>
    <rPh sb="10" eb="12">
      <t>ジッシ</t>
    </rPh>
    <rPh sb="18" eb="20">
      <t>グタイ</t>
    </rPh>
    <rPh sb="21" eb="23">
      <t>セイカ</t>
    </rPh>
    <rPh sb="24" eb="25">
      <t>ツナ</t>
    </rPh>
    <rPh sb="27" eb="29">
      <t>ジギョウ</t>
    </rPh>
    <rPh sb="30" eb="33">
      <t>ユウセンテキ</t>
    </rPh>
    <rPh sb="34" eb="36">
      <t>ジッシ</t>
    </rPh>
    <phoneticPr fontId="2"/>
  </si>
  <si>
    <t>009</t>
  </si>
  <si>
    <t>当事業は平成27年度で終了予定。「空家等対策の推進に関する特別措置法」の施行に伴い、市町村の空き家対策がこれまで以上に進んでいくことが予想され、行政事業レビュー推進チームの所見等を踏まえて、より効果的な空き家対策を検討していく。</t>
    <rPh sb="0" eb="1">
      <t>トウ</t>
    </rPh>
    <rPh sb="1" eb="3">
      <t>ジギョウ</t>
    </rPh>
    <rPh sb="4" eb="6">
      <t>ヘイセイ</t>
    </rPh>
    <rPh sb="8" eb="10">
      <t>ネンド</t>
    </rPh>
    <rPh sb="11" eb="13">
      <t>シュウリョウ</t>
    </rPh>
    <rPh sb="13" eb="15">
      <t>ヨテイ</t>
    </rPh>
    <rPh sb="17" eb="18">
      <t>ア</t>
    </rPh>
    <rPh sb="18" eb="19">
      <t>イエ</t>
    </rPh>
    <rPh sb="19" eb="20">
      <t>トウ</t>
    </rPh>
    <rPh sb="20" eb="22">
      <t>タイサク</t>
    </rPh>
    <rPh sb="23" eb="25">
      <t>スイシン</t>
    </rPh>
    <rPh sb="26" eb="27">
      <t>カン</t>
    </rPh>
    <rPh sb="29" eb="31">
      <t>トクベツ</t>
    </rPh>
    <rPh sb="31" eb="34">
      <t>ソチホウ</t>
    </rPh>
    <rPh sb="36" eb="38">
      <t>セコウ</t>
    </rPh>
    <rPh sb="39" eb="40">
      <t>トモナ</t>
    </rPh>
    <rPh sb="42" eb="45">
      <t>シチョウソン</t>
    </rPh>
    <rPh sb="46" eb="47">
      <t>ア</t>
    </rPh>
    <rPh sb="48" eb="49">
      <t>ヤ</t>
    </rPh>
    <rPh sb="49" eb="51">
      <t>タイサク</t>
    </rPh>
    <rPh sb="56" eb="58">
      <t>イジョウ</t>
    </rPh>
    <rPh sb="59" eb="60">
      <t>スス</t>
    </rPh>
    <rPh sb="67" eb="69">
      <t>ヨソウ</t>
    </rPh>
    <rPh sb="72" eb="74">
      <t>ギョウセイ</t>
    </rPh>
    <rPh sb="74" eb="76">
      <t>ジギョウ</t>
    </rPh>
    <rPh sb="80" eb="82">
      <t>スイシン</t>
    </rPh>
    <rPh sb="86" eb="88">
      <t>ショケン</t>
    </rPh>
    <rPh sb="88" eb="89">
      <t>トウ</t>
    </rPh>
    <rPh sb="90" eb="91">
      <t>フ</t>
    </rPh>
    <rPh sb="97" eb="100">
      <t>コウカテキ</t>
    </rPh>
    <rPh sb="101" eb="102">
      <t>ア</t>
    </rPh>
    <rPh sb="103" eb="104">
      <t>ヤ</t>
    </rPh>
    <rPh sb="104" eb="106">
      <t>タイサク</t>
    </rPh>
    <phoneticPr fontId="5"/>
  </si>
  <si>
    <t>建築物所有者等のニーズを踏まえ、耐震診断の手順等を記載したパンフレットを新たに作成するなど、本事業により地方公共団体における相談対応等の体制整備や診断・改修計画作成を実施する事業者への情報提供等が図られたことから、27年度で事業を終了する。</t>
    <rPh sb="62" eb="64">
      <t>ソウダン</t>
    </rPh>
    <phoneticPr fontId="2"/>
  </si>
  <si>
    <t>更なる効率的・効果的な執行を促進する観点から、東京・大阪・広島のブロック毎に事業の中間報告会（シンポジウム）を開催し、各事業者の取組状況や課題点等を共有し、意見交換できる機会を設けるとともに、事業の中間段階で各事業の執行状況をフォローアップし、必要に応じ配分額の見直しを行う。また、相談や研修の実施状況を確認するとともに、モデル的取組や研究成果の適切な公表・周知のため、年度内に事業の成果報告会を行う。</t>
    <phoneticPr fontId="2"/>
  </si>
  <si>
    <t>本事業は、住宅・建築物の環境対策、長寿命化対策、安全対策等の行政上の諸課題に対応するため、民間事業者の知見・ノウハウを活用し、当該課題の解決に資する先導技術開発、基準や技術の普及促進等、技術基盤の強化に資する取組みや住宅建築分野の産業の海外展開の推進に資する取組みに対して総合的に支援を行うものである。このため、各取組みに対応した個別の成果指標の設定は困難であるが、今回の所見を踏まえ、先導技術開発における各事業の実用化の状況の把握・公表や、省エネ講習における受講人数の把握と各地域の受講人数等を踏まえた実施地域の重点化、講習内容の見直し、海外調査における調査結果、情報の提供・活用状況の把握など、適宜各事業の進捗管理や見直し、重点化を行い、より効果的な事業の実施に努めていく。</t>
    <phoneticPr fontId="2"/>
  </si>
  <si>
    <t xml:space="preserve">本事業では受講者に対しアンケートを実施する等により政策目的に沿って適切に執行がされているか把握に努めている。外部有識者及び行政事業レビュー推進チームの所見を踏まえ、適切な指標の設定について検討して参りたい。
</t>
  </si>
  <si>
    <t>引き続き契約時における透明性を確保するとともに、効果的・効率的な事業の執行を行う。</t>
    <phoneticPr fontId="2"/>
  </si>
  <si>
    <t>平成27年度で事業を終了する。本事業により収集されたデータ等を用いて、平成28年度早期を目処に、建築基準法に基づく告示にCLTを用いた建築物の設計に必要な技術基準を定められるよう、事業の適切な執行に努める。</t>
    <rPh sb="0" eb="2">
      <t>ヘイセイ</t>
    </rPh>
    <rPh sb="4" eb="6">
      <t>ネンド</t>
    </rPh>
    <rPh sb="7" eb="9">
      <t>ジギョウ</t>
    </rPh>
    <rPh sb="10" eb="12">
      <t>シュウリョウ</t>
    </rPh>
    <rPh sb="15" eb="16">
      <t>ホン</t>
    </rPh>
    <rPh sb="16" eb="18">
      <t>ジギョウ</t>
    </rPh>
    <rPh sb="21" eb="23">
      <t>シュウシュウ</t>
    </rPh>
    <rPh sb="29" eb="30">
      <t>トウ</t>
    </rPh>
    <rPh sb="31" eb="32">
      <t>モチ</t>
    </rPh>
    <rPh sb="35" eb="37">
      <t>ヘイセイ</t>
    </rPh>
    <rPh sb="39" eb="41">
      <t>ネンド</t>
    </rPh>
    <rPh sb="41" eb="43">
      <t>ソウキ</t>
    </rPh>
    <rPh sb="44" eb="46">
      <t>メド</t>
    </rPh>
    <rPh sb="48" eb="50">
      <t>ケンチク</t>
    </rPh>
    <rPh sb="50" eb="53">
      <t>キジュンホウ</t>
    </rPh>
    <rPh sb="54" eb="55">
      <t>モト</t>
    </rPh>
    <rPh sb="57" eb="59">
      <t>コクジ</t>
    </rPh>
    <rPh sb="64" eb="65">
      <t>モチ</t>
    </rPh>
    <rPh sb="67" eb="70">
      <t>ケンチクブツ</t>
    </rPh>
    <rPh sb="71" eb="73">
      <t>セッケイ</t>
    </rPh>
    <rPh sb="74" eb="76">
      <t>ヒツヨウ</t>
    </rPh>
    <rPh sb="77" eb="79">
      <t>ギジュツ</t>
    </rPh>
    <rPh sb="79" eb="81">
      <t>キジュン</t>
    </rPh>
    <rPh sb="82" eb="83">
      <t>サダ</t>
    </rPh>
    <rPh sb="90" eb="92">
      <t>ジギョウ</t>
    </rPh>
    <rPh sb="93" eb="95">
      <t>テキセツ</t>
    </rPh>
    <rPh sb="96" eb="98">
      <t>シッコウ</t>
    </rPh>
    <rPh sb="99" eb="100">
      <t>ツト</t>
    </rPh>
    <phoneticPr fontId="5"/>
  </si>
  <si>
    <t>新法の施行に向け、省エネ基準の適合義務化に向けた評価方法等についての検討を行うなど、効果的な事業執行を行っていく。平成28年度においては、民間判定機関の意向調査等の義務化に向けた環境整備に係る検討に要する費用を要求する。</t>
    <phoneticPr fontId="2"/>
  </si>
  <si>
    <t>　今年度は、「既存建築物省エネ改修推進事業」において、従来の15%以上の省エネ効果があることに加え、改修後に一定の省エネ性能に関する基準を満たすことを要件とする等、より省エネ効果が確実なものに重点的な支援を行うこととしている。
　また、平成27年7月に「建築物のエネルギー消費性能の向上に関する法律」（以下、「建築物省エネ法」という）が公布され、一定規模以上の建築物の新築等に対し、省エネ基準への適合義務付けを行ったところ。これと併せて、次年度は「既存建築物省エネ改修推進事業」において、建築物省エネ法では基準適合義務付けの対象とならない住宅・建築物について、省エネ性能の診断・表示に要する費用を支援し、省エネ化を誘導することにより、省エネ住宅・建築物の一層の普及を図る。</t>
    <phoneticPr fontId="2"/>
  </si>
  <si>
    <t>住宅市街地総合整備促進等事業</t>
    <phoneticPr fontId="2"/>
  </si>
  <si>
    <t>真に必要性が高く、効果が認められる事業について、重点的な予算配分を行う必要がある。</t>
    <phoneticPr fontId="2"/>
  </si>
  <si>
    <t>行政事業レビュー推進チームの所見を踏まえ、真に必要性が高く、効果が認められる事業について、重点的な予算配分を行うこととする。</t>
    <phoneticPr fontId="2"/>
  </si>
  <si>
    <t>民間住宅活用型住宅ＳＮ整備推進事業</t>
    <phoneticPr fontId="2"/>
  </si>
  <si>
    <t>新たな事業が政策目的と合致したものとなっているか、注視していく必要がある。</t>
    <phoneticPr fontId="2"/>
  </si>
  <si>
    <t>住宅確保要配慮者へ着実に賃貸住宅が供給されるよう、平成２７年度に創設した住宅確保要配慮者あんしん居住推進事業において、的確な執行を行っていく。</t>
    <phoneticPr fontId="2"/>
  </si>
  <si>
    <t>112</t>
    <phoneticPr fontId="2"/>
  </si>
  <si>
    <t>本事業は、平成26年度で終了。</t>
    <rPh sb="0" eb="1">
      <t>ホン</t>
    </rPh>
    <rPh sb="1" eb="3">
      <t>ジギョウ</t>
    </rPh>
    <rPh sb="5" eb="7">
      <t>ヘイセイ</t>
    </rPh>
    <rPh sb="9" eb="11">
      <t>ネンド</t>
    </rPh>
    <rPh sb="12" eb="14">
      <t>シュウリョウ</t>
    </rPh>
    <phoneticPr fontId="5"/>
  </si>
  <si>
    <t>113</t>
  </si>
  <si>
    <t>外部有識者及び行政事業レビュー推進チームの所見を踏まえ、現在の事業要件が適切に設定されているかも含め、効率的・効果的な執行に向けた具体的施策について、地方公共団体防災担当部局等関係部局と直接意見交換を行うなど、連携推進に向けた取り組み等を更に一層進めて参りたい。</t>
  </si>
  <si>
    <t>「新しい日本のための優先課題推進枠」422,663百万円の内数</t>
    <rPh sb="1" eb="2">
      <t>アタラ</t>
    </rPh>
    <rPh sb="4" eb="6">
      <t>ニホン</t>
    </rPh>
    <rPh sb="10" eb="12">
      <t>ユウセン</t>
    </rPh>
    <rPh sb="12" eb="14">
      <t>カダイ</t>
    </rPh>
    <rPh sb="14" eb="16">
      <t>スイシン</t>
    </rPh>
    <rPh sb="16" eb="17">
      <t>ワク</t>
    </rPh>
    <rPh sb="25" eb="27">
      <t>ヒャクマン</t>
    </rPh>
    <rPh sb="27" eb="28">
      <t>エン</t>
    </rPh>
    <rPh sb="29" eb="31">
      <t>ウチスウ</t>
    </rPh>
    <phoneticPr fontId="2"/>
  </si>
  <si>
    <t>事業の実施にあたっては、地域の実情に応じたコスト縮減が可能な手法を活用し、実効性のある無電柱化を推進する。</t>
    <phoneticPr fontId="2"/>
  </si>
  <si>
    <t>道路分野におけるヒートアイランド対策の検討調査業務</t>
    <phoneticPr fontId="2"/>
  </si>
  <si>
    <t>事業目的に対するアウトプットが不適切である。ヒートアイランド対策の効果的な手法の検討が、道路における植樹施設延長で評価出来るとは考えにくい。</t>
    <phoneticPr fontId="2"/>
  </si>
  <si>
    <t>所見を踏まえ、アウトプットを「道路におけるヒートアイランド対策事例集（仮）を作成」に修正。今後、本事業で得られた成果を活用した取り組みを進めるものとしている。</t>
    <phoneticPr fontId="2"/>
  </si>
  <si>
    <t>所見を踏まえ、事業目的、事業概要について加筆修正を行った。より有効な成果となるべく、検証に努める。</t>
    <phoneticPr fontId="2"/>
  </si>
  <si>
    <t>道路の機能分化を進め、周辺の幹線道路が整備されたエリアの生活道路において、効果的・効率的な対策実施のためビッグデータ等を活用して緊急性の高いエリアを抽出・選定し、自治体等と連携して通過交通の進入抑制と速度低減を図る対策を推進する。</t>
    <phoneticPr fontId="2"/>
  </si>
  <si>
    <t>インフラ長寿命化計画等に基づき、引き続き、メンテナンスサイクル（点検、診断、措置、記録）による計画的な老朽化対策を推進。</t>
    <phoneticPr fontId="2"/>
  </si>
  <si>
    <t>地域高規格道路の効果的な整備促進に引き続き努める。</t>
    <phoneticPr fontId="2"/>
  </si>
  <si>
    <t>今後も継続してコスト縮減等の事例を収集し、その事例を地方公共団体に周知していく。</t>
    <phoneticPr fontId="2"/>
  </si>
  <si>
    <t>本検討業務については、平成２６年度限りで廃止することとしている。
今後、本事業で得られた成果を活用した取り組みを進めるものとしている。
不法占用対策を講じることで、許可を受けずに不法占用していた者が占用許可申請をすることもあるため、「占用許可申請等受付件数」を成果指標として設定する。
また、本経費の契約にあたっては、企画競争を採用した結果、一者応札となったが、提案書の提出期限を年度初めとしたことが理由であるとのヒアリング結果を踏まえ、今後、本事業を実施する場合には対策を講じるものとする。</t>
    <phoneticPr fontId="2"/>
  </si>
  <si>
    <t>所見を踏まえ、事業概要の加筆・修正を行った。一者応札となった理由については、業務説明書を取得したにもかかわらず企画提案書を提出しなかった者に対してその理由をアンケート調査し、来年度以降の事業では対策を講じていく。</t>
    <phoneticPr fontId="2"/>
  </si>
  <si>
    <t>・所見を踏まえ、事業の目的、事業概要について加筆修正を行った。
・一者応札となった理由については、業務説明書を取得したにもかかわらず企画提案書を提出しなかった者に対してその理由をアンケート調査し、来年度以降の事業では対策を講じていく。</t>
    <phoneticPr fontId="2"/>
  </si>
  <si>
    <t>国・地方を通じたライフサイクルコストの縮減に向け、予防保全の着実な実施による構造物の長寿命化等の取組の推進を図る。</t>
    <phoneticPr fontId="2"/>
  </si>
  <si>
    <t>「新しい日本のための優先課題推進枠」70百万円</t>
    <rPh sb="1" eb="2">
      <t>アタラ</t>
    </rPh>
    <rPh sb="4" eb="6">
      <t>ニホン</t>
    </rPh>
    <rPh sb="10" eb="12">
      <t>ユウセン</t>
    </rPh>
    <rPh sb="12" eb="14">
      <t>カダイ</t>
    </rPh>
    <rPh sb="14" eb="16">
      <t>スイシン</t>
    </rPh>
    <rPh sb="16" eb="17">
      <t>ワク</t>
    </rPh>
    <rPh sb="20" eb="22">
      <t>ヒャクマン</t>
    </rPh>
    <rPh sb="22" eb="23">
      <t>エン</t>
    </rPh>
    <phoneticPr fontId="2"/>
  </si>
  <si>
    <t>「新しい日本のための優先課題推進枠」120百万円</t>
    <rPh sb="1" eb="2">
      <t>アタラ</t>
    </rPh>
    <rPh sb="4" eb="6">
      <t>ニホン</t>
    </rPh>
    <rPh sb="10" eb="12">
      <t>ユウセン</t>
    </rPh>
    <rPh sb="12" eb="14">
      <t>カダイ</t>
    </rPh>
    <rPh sb="14" eb="16">
      <t>スイシン</t>
    </rPh>
    <rPh sb="16" eb="17">
      <t>ワク</t>
    </rPh>
    <rPh sb="21" eb="23">
      <t>ヒャクマン</t>
    </rPh>
    <rPh sb="23" eb="24">
      <t>エン</t>
    </rPh>
    <phoneticPr fontId="2"/>
  </si>
  <si>
    <t>我が国の道路技術・政策に資する議題等について、道路関係国際機関に積極的に提案、働きかけを行い、効果的に諸外国の最新技術・知見等の収集を行う。</t>
    <phoneticPr fontId="2"/>
  </si>
  <si>
    <t>平成２６年「秋のレビュー」の結果を踏まえ設定した成果指標の達成度合を鑑み、継続の必要性を検証した上で要求を行った。</t>
    <rPh sb="29" eb="31">
      <t>タッセイ</t>
    </rPh>
    <rPh sb="31" eb="33">
      <t>ドア</t>
    </rPh>
    <rPh sb="34" eb="35">
      <t>カンガ</t>
    </rPh>
    <rPh sb="37" eb="39">
      <t>ケイゾク</t>
    </rPh>
    <rPh sb="40" eb="43">
      <t>ヒツヨウセイ</t>
    </rPh>
    <rPh sb="44" eb="46">
      <t>ケンショウ</t>
    </rPh>
    <rPh sb="48" eb="49">
      <t>ウエ</t>
    </rPh>
    <rPh sb="50" eb="52">
      <t>ヨウキュウ</t>
    </rPh>
    <rPh sb="53" eb="54">
      <t>オコナ</t>
    </rPh>
    <phoneticPr fontId="2"/>
  </si>
  <si>
    <t>事業全体の抜本的な改善</t>
    <phoneticPr fontId="2"/>
  </si>
  <si>
    <t>平成２６年「秋のレビュー」の結果を踏まえ設定した成果指標の達成度合を鑑み、継続の必要性を検証した上で要求を行った。
さらに、より効果的な補助を行うため、「交通政策基本計画（H27.2.13閣議決定）」で掲げられている地域の実情を踏まえた多様な交通サービスの展開と連携することとし、「超小型モビリティ導入促進」事業についても当事業にて一体的に実施することとする。</t>
    <rPh sb="64" eb="67">
      <t>コウカテキ</t>
    </rPh>
    <rPh sb="68" eb="70">
      <t>ホジョ</t>
    </rPh>
    <rPh sb="71" eb="72">
      <t>オコナ</t>
    </rPh>
    <rPh sb="77" eb="79">
      <t>コウツウ</t>
    </rPh>
    <rPh sb="79" eb="81">
      <t>セイサク</t>
    </rPh>
    <rPh sb="81" eb="83">
      <t>キホン</t>
    </rPh>
    <rPh sb="83" eb="85">
      <t>ケイカク</t>
    </rPh>
    <rPh sb="94" eb="96">
      <t>カクギ</t>
    </rPh>
    <rPh sb="96" eb="98">
      <t>ケッテイ</t>
    </rPh>
    <rPh sb="101" eb="102">
      <t>カカ</t>
    </rPh>
    <rPh sb="131" eb="133">
      <t>レンケイ</t>
    </rPh>
    <rPh sb="149" eb="151">
      <t>ドウニュウ</t>
    </rPh>
    <rPh sb="151" eb="153">
      <t>ソクシン</t>
    </rPh>
    <rPh sb="154" eb="156">
      <t>ジギョウ</t>
    </rPh>
    <rPh sb="161" eb="162">
      <t>トウ</t>
    </rPh>
    <rPh sb="162" eb="164">
      <t>ジギョウ</t>
    </rPh>
    <rPh sb="166" eb="169">
      <t>イッタイテキ</t>
    </rPh>
    <rPh sb="170" eb="172">
      <t>ジッシ</t>
    </rPh>
    <phoneticPr fontId="2"/>
  </si>
  <si>
    <t>平成２６年「秋のレビュー」の結果を踏まえ設定した成果指標に基づき、より効果的な補助を行うよう努めるべき。また、より地域の活性化に資するものとなるよう一層の工夫を図るべき。</t>
    <rPh sb="24" eb="26">
      <t>セイカ</t>
    </rPh>
    <rPh sb="26" eb="28">
      <t>シヒョウ</t>
    </rPh>
    <rPh sb="29" eb="30">
      <t>モト</t>
    </rPh>
    <rPh sb="46" eb="47">
      <t>ツト</t>
    </rPh>
    <phoneticPr fontId="2"/>
  </si>
  <si>
    <t>事業内容の一部改善</t>
    <phoneticPr fontId="2"/>
  </si>
  <si>
    <t>２６年度秋のレビューによる事業単位の分割</t>
    <phoneticPr fontId="2"/>
  </si>
  <si>
    <t>外部有識者の所見を踏まえ、より適切なアウトカム指標の設定に努めるべき。</t>
    <phoneticPr fontId="2"/>
  </si>
  <si>
    <t>平成28年度の海技教育機構との統合にあたり、組織体制などの見直しを行い、効率的な運営を図るべきである。</t>
    <phoneticPr fontId="2"/>
  </si>
  <si>
    <t>平成28年度の（独）海技教育機構との統合に向け「統合検討会」を立ち上げ、組織体制などの見直しの検討を行い、平成28年度概算要求では、役員人件費、重複する外部委託費などの物件費の削減を反映。また、授業料の引き上げ及び乗船実習に係る費用である訓練負担金を引き上げ、自己収入を拡大することにより国費の減額を図ることとした。</t>
    <rPh sb="8" eb="9">
      <t>ドク</t>
    </rPh>
    <rPh sb="84" eb="86">
      <t>ブッケン</t>
    </rPh>
    <phoneticPr fontId="2"/>
  </si>
  <si>
    <t>予定通り平成26年度予算の執行をもって終了する。</t>
    <phoneticPr fontId="2"/>
  </si>
  <si>
    <t>上記所見を踏まえ、情報公開とそのＰＲ等の取り組みについては引き続き行うとともに、大きな効果が期待できるが実現が容易ではない「多様・広範な関係者による合意形成」を促進する観点からの見直しを行い、物流の効率化を通じた二酸化炭素排出量の削減を更に促進する。</t>
  </si>
  <si>
    <t>・平成26年度における総務省による「温室効果ガスの排出削減に係る国の補助事業に関する行政評価・監視」において「効果の検証の際に、CO2排出削減実績に係るデータの正確性について厳格に確認すること。」との勧告を受け、各地方運輸局において、事業者から提出された報告書を改めて厳格に確認するよう周知し、本省においても厳格に確認するよう徹底することとしている。
・平成26年度の鉄道コンテナ及び海上輸送の成果実績については、集計中。</t>
    <phoneticPr fontId="2"/>
  </si>
  <si>
    <t>空港の保安検査を厳格化しつつ円滑化を確保できるよう、先進的な保安検査機器の導入による保安検査の高度化等、航空保安対策の強化に努める。</t>
    <phoneticPr fontId="2"/>
  </si>
  <si>
    <t>次世代スーパーコンピュータシステムを更新し、気象予測技術の向上を図る。
事業の実施にあたっては、スーパーコンピュータシステム本体と付帯機器の調達を分けて行う方法なども視野に入れ、競争性の確保と、調達方法の改善をめざし、コストの縮減に努める。</t>
    <rPh sb="0" eb="3">
      <t>ジセダイ</t>
    </rPh>
    <rPh sb="18" eb="20">
      <t>コウシン</t>
    </rPh>
    <rPh sb="22" eb="24">
      <t>キショウ</t>
    </rPh>
    <rPh sb="24" eb="26">
      <t>ヨソク</t>
    </rPh>
    <rPh sb="26" eb="28">
      <t>ギジュツ</t>
    </rPh>
    <rPh sb="29" eb="31">
      <t>コウジ</t>
    </rPh>
    <phoneticPr fontId="2"/>
  </si>
  <si>
    <t>北海道局、北海道開発局、北海道、札幌市で構成される協議の場をさらに活用し、関係機関へ制度や活用方法等の周知を続ける。</t>
    <rPh sb="0" eb="4">
      <t>ホッカイドウキョク</t>
    </rPh>
    <rPh sb="5" eb="8">
      <t>ホッカイドウ</t>
    </rPh>
    <rPh sb="8" eb="11">
      <t>カイハツキョク</t>
    </rPh>
    <rPh sb="12" eb="15">
      <t>ホッカイドウ</t>
    </rPh>
    <rPh sb="16" eb="19">
      <t>サッポロシ</t>
    </rPh>
    <rPh sb="20" eb="22">
      <t>コウセイ</t>
    </rPh>
    <rPh sb="25" eb="27">
      <t>キョウギ</t>
    </rPh>
    <rPh sb="28" eb="29">
      <t>バ</t>
    </rPh>
    <rPh sb="33" eb="35">
      <t>カツヨウ</t>
    </rPh>
    <rPh sb="37" eb="39">
      <t>カンケイ</t>
    </rPh>
    <rPh sb="39" eb="41">
      <t>キカン</t>
    </rPh>
    <rPh sb="42" eb="44">
      <t>セイド</t>
    </rPh>
    <rPh sb="45" eb="47">
      <t>カツヨウ</t>
    </rPh>
    <rPh sb="47" eb="49">
      <t>ホウホウ</t>
    </rPh>
    <rPh sb="49" eb="50">
      <t>トウ</t>
    </rPh>
    <rPh sb="51" eb="53">
      <t>シュウチ</t>
    </rPh>
    <rPh sb="54" eb="55">
      <t>ツヅ</t>
    </rPh>
    <phoneticPr fontId="2"/>
  </si>
  <si>
    <t>要求額のうち「新しい日本のための優先課題推進枠」1,192千円</t>
    <rPh sb="0" eb="3">
      <t>ヨウキュウガク</t>
    </rPh>
    <rPh sb="7" eb="8">
      <t>アタラ</t>
    </rPh>
    <rPh sb="10" eb="12">
      <t>ニホン</t>
    </rPh>
    <rPh sb="16" eb="18">
      <t>ユウセン</t>
    </rPh>
    <rPh sb="18" eb="20">
      <t>カダイ</t>
    </rPh>
    <rPh sb="20" eb="22">
      <t>スイシン</t>
    </rPh>
    <rPh sb="22" eb="23">
      <t>ワク</t>
    </rPh>
    <rPh sb="29" eb="31">
      <t>センエン</t>
    </rPh>
    <phoneticPr fontId="2"/>
  </si>
  <si>
    <t>「公益法人の一者応札の割合が非常に高いので、発注の競争性が確保されるよう、見直しを行う。」という指摘については、既に対応しているため、現状通りとする。
　また、「真に北海道の発展に資する事業となるよう見直しを行う。」という指摘についても、既に対応しているため、現状通りとする。なお、平成28年度要求にあたっては、新たな北海道総合開発計画の中間整理における主要施策等も踏まえ、各事業担当部局及び各事業所管省庁との調整を行い、地域のニーズに沿った事業への重点化や効率化を図っている。</t>
    <rPh sb="1" eb="3">
      <t>コウエキ</t>
    </rPh>
    <rPh sb="3" eb="5">
      <t>ホウジン</t>
    </rPh>
    <rPh sb="6" eb="7">
      <t>イッ</t>
    </rPh>
    <rPh sb="7" eb="8">
      <t>シャ</t>
    </rPh>
    <rPh sb="8" eb="10">
      <t>オウサツ</t>
    </rPh>
    <rPh sb="11" eb="13">
      <t>ワリアイ</t>
    </rPh>
    <rPh sb="14" eb="16">
      <t>ヒジョウ</t>
    </rPh>
    <rPh sb="17" eb="18">
      <t>タカ</t>
    </rPh>
    <rPh sb="22" eb="24">
      <t>ハッチュウ</t>
    </rPh>
    <rPh sb="25" eb="28">
      <t>キョウソウセイ</t>
    </rPh>
    <rPh sb="29" eb="31">
      <t>カクホ</t>
    </rPh>
    <rPh sb="37" eb="39">
      <t>ミナオ</t>
    </rPh>
    <rPh sb="41" eb="42">
      <t>オコナ</t>
    </rPh>
    <rPh sb="48" eb="50">
      <t>シテキ</t>
    </rPh>
    <rPh sb="56" eb="57">
      <t>スデ</t>
    </rPh>
    <rPh sb="58" eb="60">
      <t>タイオウ</t>
    </rPh>
    <rPh sb="67" eb="69">
      <t>ゲンジョウ</t>
    </rPh>
    <rPh sb="69" eb="70">
      <t>トオ</t>
    </rPh>
    <rPh sb="81" eb="82">
      <t>シン</t>
    </rPh>
    <rPh sb="83" eb="86">
      <t>ホッカイドウ</t>
    </rPh>
    <rPh sb="87" eb="89">
      <t>ハッテン</t>
    </rPh>
    <rPh sb="90" eb="91">
      <t>シ</t>
    </rPh>
    <rPh sb="93" eb="95">
      <t>ジギョウ</t>
    </rPh>
    <rPh sb="100" eb="102">
      <t>ミナオ</t>
    </rPh>
    <rPh sb="104" eb="105">
      <t>オコナ</t>
    </rPh>
    <rPh sb="111" eb="113">
      <t>シテキ</t>
    </rPh>
    <rPh sb="119" eb="120">
      <t>スデ</t>
    </rPh>
    <rPh sb="121" eb="123">
      <t>タイオウ</t>
    </rPh>
    <rPh sb="130" eb="132">
      <t>ゲンジョウ</t>
    </rPh>
    <rPh sb="132" eb="133">
      <t>トオ</t>
    </rPh>
    <rPh sb="141" eb="143">
      <t>ヘイセイ</t>
    </rPh>
    <rPh sb="145" eb="147">
      <t>ネンド</t>
    </rPh>
    <rPh sb="147" eb="149">
      <t>ヨウキュウ</t>
    </rPh>
    <rPh sb="156" eb="157">
      <t>アラ</t>
    </rPh>
    <rPh sb="159" eb="162">
      <t>ホッカイドウ</t>
    </rPh>
    <rPh sb="162" eb="164">
      <t>ソウゴウ</t>
    </rPh>
    <rPh sb="164" eb="166">
      <t>カイハツ</t>
    </rPh>
    <rPh sb="166" eb="168">
      <t>ケイカク</t>
    </rPh>
    <rPh sb="169" eb="171">
      <t>チュウカン</t>
    </rPh>
    <rPh sb="171" eb="173">
      <t>セイリ</t>
    </rPh>
    <rPh sb="177" eb="179">
      <t>シュヨウ</t>
    </rPh>
    <rPh sb="179" eb="181">
      <t>セサク</t>
    </rPh>
    <rPh sb="181" eb="182">
      <t>トウ</t>
    </rPh>
    <rPh sb="183" eb="184">
      <t>フ</t>
    </rPh>
    <rPh sb="187" eb="188">
      <t>カク</t>
    </rPh>
    <rPh sb="188" eb="190">
      <t>ジギョウ</t>
    </rPh>
    <rPh sb="190" eb="192">
      <t>タントウ</t>
    </rPh>
    <rPh sb="192" eb="194">
      <t>ブキョク</t>
    </rPh>
    <rPh sb="194" eb="195">
      <t>オヨ</t>
    </rPh>
    <rPh sb="196" eb="197">
      <t>カク</t>
    </rPh>
    <rPh sb="197" eb="199">
      <t>ジギョウ</t>
    </rPh>
    <rPh sb="199" eb="201">
      <t>ショカン</t>
    </rPh>
    <rPh sb="201" eb="203">
      <t>ショウチョウ</t>
    </rPh>
    <rPh sb="205" eb="207">
      <t>チョウセイ</t>
    </rPh>
    <rPh sb="208" eb="209">
      <t>オコナ</t>
    </rPh>
    <rPh sb="211" eb="213">
      <t>チイキ</t>
    </rPh>
    <rPh sb="218" eb="219">
      <t>ソ</t>
    </rPh>
    <rPh sb="221" eb="223">
      <t>ジギョウ</t>
    </rPh>
    <rPh sb="225" eb="227">
      <t>ジュウテン</t>
    </rPh>
    <rPh sb="227" eb="228">
      <t>カ</t>
    </rPh>
    <rPh sb="229" eb="232">
      <t>コウリツカ</t>
    </rPh>
    <rPh sb="233" eb="234">
      <t>ハカ</t>
    </rPh>
    <phoneticPr fontId="2"/>
  </si>
  <si>
    <t>要求額のうち「新しい日本のための優先課題推進枠」138,818千円</t>
    <rPh sb="0" eb="3">
      <t>ヨウキュウガク</t>
    </rPh>
    <rPh sb="7" eb="8">
      <t>アタラ</t>
    </rPh>
    <rPh sb="10" eb="12">
      <t>ニホン</t>
    </rPh>
    <rPh sb="16" eb="18">
      <t>ユウセン</t>
    </rPh>
    <rPh sb="18" eb="20">
      <t>カダイ</t>
    </rPh>
    <rPh sb="20" eb="22">
      <t>スイシン</t>
    </rPh>
    <rPh sb="22" eb="23">
      <t>ワク</t>
    </rPh>
    <rPh sb="31" eb="33">
      <t>センエン</t>
    </rPh>
    <phoneticPr fontId="2"/>
  </si>
  <si>
    <t>要求額のうち「新しい日本のための優先課題推進枠」37百万円</t>
    <rPh sb="0" eb="3">
      <t>ヨウキュウガク</t>
    </rPh>
    <rPh sb="7" eb="8">
      <t>アタラ</t>
    </rPh>
    <rPh sb="10" eb="12">
      <t>ニホン</t>
    </rPh>
    <rPh sb="16" eb="18">
      <t>ユウセン</t>
    </rPh>
    <rPh sb="18" eb="20">
      <t>カダイ</t>
    </rPh>
    <rPh sb="20" eb="22">
      <t>スイシン</t>
    </rPh>
    <rPh sb="22" eb="23">
      <t>ワク</t>
    </rPh>
    <rPh sb="26" eb="27">
      <t>ヒャク</t>
    </rPh>
    <rPh sb="27" eb="29">
      <t>マンエン</t>
    </rPh>
    <phoneticPr fontId="2"/>
  </si>
  <si>
    <t>　「入札者数が少ない理由を検証し、発注における競争性を高めるべきである。」という指摘については、既に対応しているため、現状どおりとする。</t>
    <phoneticPr fontId="2"/>
  </si>
  <si>
    <t>要求額のうち「新しい日本のための優先課題推進枠」39百万円</t>
  </si>
  <si>
    <t>-</t>
    <phoneticPr fontId="2"/>
  </si>
  <si>
    <t>　「応札者数拡大への工夫により、発注における競争性を高めるべき。」という指摘については、既に対応しているため、現状どおりとする。
平成２６年度についてはエレベーターの改修工事を予定していたが、耐震構造基準の変更やそれに伴う部材の供給不足が生じたことから、設計・積算に時間を要し、工事の年度内完成が不可能となったため繰越している。</t>
  </si>
  <si>
    <t>要求額のうち「新しい日本のための優先課題推進枠」50百万円</t>
  </si>
  <si>
    <t>（項）北海道開発局施設費
　（大事項）北海道開発局施設整備に必要な経費</t>
    <phoneticPr fontId="2"/>
  </si>
  <si>
    <t>大規模地震に備えた海岸堤防等の整備や海岸堤防等の老朽化対策については、成果目標の達成に向け、より一層効果的・効率的な事業実施に努める。また、沖ノ鳥島の適切な保全を進めるため、施設の点検・修繕や延命化に努める。</t>
  </si>
  <si>
    <t xml:space="preserve">
・大規模地震に備えた海岸堤防等の整備や老朽化対策等の成果目標の達成に向けて、効果的・効率的な予算執行に努める。
・沖ノ鳥島については、引き続き適切な維持管理により国土の保全を図る。
</t>
  </si>
  <si>
    <t>要求額のうち「新しい日本のための優先課題推進枠」3,458百万円</t>
    <rPh sb="0" eb="3">
      <t>ヨウキュウガク</t>
    </rPh>
    <rPh sb="29" eb="31">
      <t>ヒャクマン</t>
    </rPh>
    <rPh sb="31" eb="32">
      <t>エン</t>
    </rPh>
    <phoneticPr fontId="2"/>
  </si>
  <si>
    <t>（項）海岸事業費
　（大事項）海岸事業に必要な経費</t>
  </si>
  <si>
    <t>限られた予算の中で着実な調査等が実施できるよう、効率的な調査に努めるとともに、業務発注にあたって引き続き競争性の確保に努める。</t>
  </si>
  <si>
    <t>低潮線保全区域の状況変化をより確実かつ効率的に確認等できるよう、関係機関との連携をさらに深める。</t>
  </si>
  <si>
    <t>（項）海洋環境対策費
（大事項）海洋・沿岸域環境の保全等の推進に必要な経費</t>
  </si>
  <si>
    <t>引き続き観測地点の重点化に努めるとともに、観測項目の重点化等を十分検討し、コスト縮減に努める。</t>
  </si>
  <si>
    <t>発注業務については競争性の確保に努めるよう精査を行うとともに、地下水観測地点と観測項目の重点化の可能性について検討することで、引き続き可能な限りコスト縮減を行う。</t>
  </si>
  <si>
    <t>「独立行政法人改革等に関する基本的な方針」を踏まえ、平成27年７月に策定した「平成27年度独立行政法人水資源機構調達等合理化計画」に基づく取組を着実に実施し、入札・契約の適正化に努めるとともに、民間委託の拡大又は定年退職者の活用によるコスト縮減に努める。</t>
    <rPh sb="1" eb="3">
      <t>ドクリツ</t>
    </rPh>
    <rPh sb="3" eb="5">
      <t>ギョウセイ</t>
    </rPh>
    <rPh sb="5" eb="7">
      <t>ホウジン</t>
    </rPh>
    <rPh sb="7" eb="9">
      <t>カイカク</t>
    </rPh>
    <rPh sb="9" eb="10">
      <t>ナド</t>
    </rPh>
    <rPh sb="11" eb="12">
      <t>カン</t>
    </rPh>
    <rPh sb="14" eb="17">
      <t>キホンテキ</t>
    </rPh>
    <rPh sb="18" eb="20">
      <t>ホウシン</t>
    </rPh>
    <rPh sb="22" eb="23">
      <t>フ</t>
    </rPh>
    <rPh sb="26" eb="28">
      <t>ヘイセイ</t>
    </rPh>
    <rPh sb="30" eb="31">
      <t>ネン</t>
    </rPh>
    <rPh sb="32" eb="33">
      <t>ガツ</t>
    </rPh>
    <rPh sb="34" eb="36">
      <t>サクテイ</t>
    </rPh>
    <rPh sb="39" eb="41">
      <t>ヘイセイ</t>
    </rPh>
    <rPh sb="43" eb="45">
      <t>ネンド</t>
    </rPh>
    <rPh sb="45" eb="47">
      <t>ドクリツ</t>
    </rPh>
    <rPh sb="47" eb="49">
      <t>ギョウセイ</t>
    </rPh>
    <rPh sb="49" eb="51">
      <t>ホウジン</t>
    </rPh>
    <rPh sb="51" eb="54">
      <t>ミズシゲン</t>
    </rPh>
    <rPh sb="54" eb="56">
      <t>キコウ</t>
    </rPh>
    <rPh sb="56" eb="58">
      <t>チョウタツ</t>
    </rPh>
    <rPh sb="58" eb="59">
      <t>ナド</t>
    </rPh>
    <rPh sb="59" eb="62">
      <t>ゴウリカ</t>
    </rPh>
    <rPh sb="62" eb="64">
      <t>ケイカク</t>
    </rPh>
    <rPh sb="66" eb="67">
      <t>モト</t>
    </rPh>
    <rPh sb="69" eb="71">
      <t>トリクミ</t>
    </rPh>
    <rPh sb="72" eb="74">
      <t>チャクジツ</t>
    </rPh>
    <rPh sb="75" eb="77">
      <t>ジッシ</t>
    </rPh>
    <rPh sb="79" eb="81">
      <t>ニュウサツ</t>
    </rPh>
    <rPh sb="82" eb="84">
      <t>ケイヤク</t>
    </rPh>
    <rPh sb="85" eb="88">
      <t>テキセイカ</t>
    </rPh>
    <rPh sb="89" eb="90">
      <t>ツト</t>
    </rPh>
    <rPh sb="97" eb="99">
      <t>ミンカン</t>
    </rPh>
    <rPh sb="99" eb="101">
      <t>イタク</t>
    </rPh>
    <rPh sb="102" eb="104">
      <t>カクダイ</t>
    </rPh>
    <rPh sb="104" eb="105">
      <t>マタ</t>
    </rPh>
    <rPh sb="106" eb="108">
      <t>テイネン</t>
    </rPh>
    <rPh sb="108" eb="111">
      <t>タイショクシャ</t>
    </rPh>
    <rPh sb="112" eb="114">
      <t>カツヨウ</t>
    </rPh>
    <rPh sb="120" eb="122">
      <t>シュクゲン</t>
    </rPh>
    <rPh sb="123" eb="124">
      <t>ツト</t>
    </rPh>
    <phoneticPr fontId="2"/>
  </si>
  <si>
    <t>業務発注にあたって、条件の精査等により、競争性の確保に努めるとともに、戦略的な情報発信を行うなど更なるコスト縮減に努める。</t>
  </si>
  <si>
    <t>業務発注にあたり企画競争や一般競争入札の実施により競争性を確保する。</t>
    <rPh sb="0" eb="2">
      <t>ギョウム</t>
    </rPh>
    <rPh sb="2" eb="4">
      <t>ハッチュウ</t>
    </rPh>
    <rPh sb="8" eb="10">
      <t>キカク</t>
    </rPh>
    <rPh sb="10" eb="12">
      <t>キョウソウ</t>
    </rPh>
    <rPh sb="13" eb="15">
      <t>イッパン</t>
    </rPh>
    <rPh sb="15" eb="17">
      <t>キョウソウ</t>
    </rPh>
    <rPh sb="17" eb="19">
      <t>ニュウサツ</t>
    </rPh>
    <rPh sb="20" eb="22">
      <t>ジッシ</t>
    </rPh>
    <rPh sb="25" eb="28">
      <t>キョウソウセイ</t>
    </rPh>
    <rPh sb="29" eb="31">
      <t>カクホ</t>
    </rPh>
    <phoneticPr fontId="2"/>
  </si>
  <si>
    <t>要求額のうち「新しい日本のための優先課題推進枠」21百万円</t>
  </si>
  <si>
    <t>引き続き競争性の確保に努めるとともに、地下水の適正な保全と利用を図るという事業目的に照らし、発注業務の精査・重点化を行うなど、効果的・効率的な事業実施に努める。</t>
  </si>
  <si>
    <t>本業務は、地盤沈下防止等対策要綱の地盤沈下の防止や地下水採取量の規制に向け継続する必要があることから、今後の業務実施にあたっては、地下水データの整理の効率化によるコスト縮減を図り、また業務発注については、条件の精査等により競争性の確保に努める。</t>
  </si>
  <si>
    <t>水源地域の活性化に係る調査について、その成果の周知・活用方策についても検討するなど、より一層の効果的・効率的な事業実施に努める。</t>
  </si>
  <si>
    <t>水源地域の活性化に係る調査について、その成果の周知・活用等については、水源地域整備計画進捗状況ヒアリングや、水源地域整備計画策定時、水源地域支援ネットワークなどの機会を通じて行い、より一層の効果的・効率的な事業実施を図る。</t>
  </si>
  <si>
    <t>執行率が低くなっている要因を分析するとともに、水資源政策の立案に必要な基礎データの収集という事業目的に照らし、業務内容の精査を行うこと等により、事業の効率化・重点化を図る。</t>
  </si>
  <si>
    <t>執行率が低くなる要因を分析し、引き続き業務内容の精査を行うこと等により、事業の効率化・重点化を図る。</t>
  </si>
  <si>
    <t>業務発注にあたって、条件の精査等により、競争性の確保に努めるなど、より一層効率的な事業実施に努める。</t>
  </si>
  <si>
    <t>業務発注については、条件の精査等により競争性の確保に努め、より一層効率的な事業実施に努めるために、適正な計画立案・執行の検討及び集計方法等の効率化を図る。</t>
  </si>
  <si>
    <t>結果的に一者応札になっていることから、企画競争入札先の複数化の努力が要る。また、従来から指摘されている成果実績の取り方が、今年も改善されていない。共有された情報の量、また、モデルを実際の事業への活用した場合の有効性を指標として採用するなど、効果的な施策として効率的に執行するよう努めるべき。</t>
  </si>
  <si>
    <t>事業の効果的・効率的な執行に努め、その成果が活用されるよう、その周知に努める。</t>
  </si>
  <si>
    <t>発注にあたり、企画競争の実施及び仕様書の内容精査等により引き続き競争性を確保する。モデルを実際の事業への活用した場合の有効性を指標として採用することについては、今後の事業実施時の課題として引き続き検討し、効果的な施策として効率的に執行する。</t>
  </si>
  <si>
    <t>従来から指摘されている成果実績の取り方が、今年も改善されていない。事業の効果及びそれに至る工程の設定の必要性が指摘されてきたがそれも行われていない。したがって、一般論として事業環境変化に応じて計画の見直し・改善が必要であることは理解できるが、事業内容に関する説明責任としては不十分であろう。</t>
  </si>
  <si>
    <t>ウォータープラン２１の改定の工程を示すよう検討するとともに、事業の効果が十分反映されるよう効果的・効率的な執行に努める。</t>
  </si>
  <si>
    <t>成果実績については、本事業の成果を定量的に評価することができる指標を検討している。
活動指標については、工程を事業概要にて修正して明示した上で、工程における進捗度が分かる指標を設定できないか検討している。</t>
  </si>
  <si>
    <t>気候変動への適応策検討経費</t>
  </si>
  <si>
    <t>一者応札の状況を改善するなどコスト縮減に努めるとともに、気候変動への適応に十分な効果が見込めるか、地方公共団体等の検討に十分資するかについて検証し、必要な改善を行う。</t>
  </si>
  <si>
    <t>成果実績については、本事業の成果を定量的に評価することができる指標を検討している。
活動指標については、工程を事業概要にて修正して明示した上で、工程における進捗度が分かる指標を設定できないか検討している。
一者応札については、仕様書の内容を精査する等してコスト縮減に努める。</t>
  </si>
  <si>
    <t>引き続き事業の優先順位付け、事業の効率性・透明性の確保を徹底するとともに、地方自治体等関係者への河川情報の提供の強化を図るなどソフト施策の充実に努める。</t>
  </si>
  <si>
    <t xml:space="preserve">
・引き続き、背後地の資産や河川の整備水準等を踏まえて、事業の優先順位付けを行うことにより、効果的・効率的な予算執行に努める。また事業再評価を適切に行い、事業の透明性の確保を図る。
・地方自治体等関係者に対する雨量・水位等の河川情報の提供の強化を図るなど、引き続きソフト施策の充実に努める。
</t>
  </si>
  <si>
    <t>要求額のうち「新しい日本のための優先課題推進枠」140,306百万円</t>
  </si>
  <si>
    <t>人口減少等を踏まえた汚水処理施設整備手法の見直しやPPP/PFIの活用を促進することにより、効果的・効率的な下水道整備に努める。また、国が行う先導的技術等に関する調査研究の成果を全国に展開し、活用促進に努める。</t>
  </si>
  <si>
    <t>　人口減少等の社会情勢を踏まえ、汚水処理の早期概成を目指すため、地方公共団体による下水道計画区域の見直し等を進め、効率的な下水道整備を推進する。また、「経済財政運営と改革の基本方針2015」等を踏まえ、国として実施する必要性の高い事業を重点的に推進する。なお、ＰＰＰ／ＰＦＩ事業や先導的・革新的技術を活用した事業については、優先的に実施する。</t>
  </si>
  <si>
    <t>要求額のうち「新しい日本のための優先課題推進枠」1,434百万円</t>
    <rPh sb="0" eb="2">
      <t>ヨウキュウ</t>
    </rPh>
    <rPh sb="2" eb="3">
      <t>ガク</t>
    </rPh>
    <rPh sb="7" eb="8">
      <t>アタラシ</t>
    </rPh>
    <rPh sb="10" eb="12">
      <t>ニホン</t>
    </rPh>
    <rPh sb="16" eb="18">
      <t>ユウセン</t>
    </rPh>
    <rPh sb="18" eb="20">
      <t>カダイ</t>
    </rPh>
    <rPh sb="20" eb="22">
      <t>スイシン</t>
    </rPh>
    <rPh sb="22" eb="23">
      <t>ワク</t>
    </rPh>
    <rPh sb="29" eb="30">
      <t>ヒャク</t>
    </rPh>
    <rPh sb="30" eb="32">
      <t>マンエン</t>
    </rPh>
    <phoneticPr fontId="2"/>
  </si>
  <si>
    <t>業務発注にあたって引き続き競争性を確保するなど、効率的な事業実施に努める。</t>
  </si>
  <si>
    <t>業務発注にあたって引き続き競争性を確保するなど、効率的な事業実施を図っていく。</t>
    <rPh sb="33" eb="34">
      <t>ハカ</t>
    </rPh>
    <phoneticPr fontId="2"/>
  </si>
  <si>
    <t>(項)水環境対策費
　(大事項)良好な水環境の形成等の推進に必要な経費</t>
  </si>
  <si>
    <t>業務発注にあたって引き続き競争性確保に努めるとともに、セミナー等の開催を戦略的に実施するなど効果的・効率的な事業実施に努める。</t>
  </si>
  <si>
    <t>セミナー等の開催を戦略的に実施するなど効果的・効率的な事業実施を図り、コストの縮減を行った。</t>
    <rPh sb="32" eb="33">
      <t>ハカ</t>
    </rPh>
    <rPh sb="39" eb="41">
      <t>シュクゲン</t>
    </rPh>
    <rPh sb="42" eb="43">
      <t>オコナ</t>
    </rPh>
    <phoneticPr fontId="2"/>
  </si>
  <si>
    <t>一部一者入札となっている点は改善の余地がある。成果指標･活動指標が不適切であることが従来から指摘されているが今年も改善されていない。 成果実績として季節別運転の実施・事故時措置の検証等の効果が更にどうのように水質や実際の事故等に影響を与えるのか効果及びそれに至る工程の検証を行い、成果指標等に反映させ、事業実施に当たっても成果指標等を意識しながら効率的に執行すべき。</t>
  </si>
  <si>
    <t>引き続き、競争性の確保等により効率的な執行に努めるとともに、事業の成果の普及に努める。</t>
  </si>
  <si>
    <t>当該事業は終了するが、引き続き、競争性の確保等により効率的な執行に努めるとともに、事業の成果の普及を図っていく。また、季節別運転の実施、事故時措置の検討等の効果を検証し、成果目標等を検討していく。</t>
    <rPh sb="50" eb="51">
      <t>ハカ</t>
    </rPh>
    <rPh sb="59" eb="62">
      <t>キセツベツ</t>
    </rPh>
    <rPh sb="62" eb="64">
      <t>ウンテン</t>
    </rPh>
    <rPh sb="65" eb="67">
      <t>ジッシ</t>
    </rPh>
    <rPh sb="68" eb="70">
      <t>ジコ</t>
    </rPh>
    <rPh sb="70" eb="71">
      <t>ジ</t>
    </rPh>
    <rPh sb="71" eb="73">
      <t>ソチ</t>
    </rPh>
    <rPh sb="74" eb="76">
      <t>ケントウ</t>
    </rPh>
    <rPh sb="76" eb="77">
      <t>トウ</t>
    </rPh>
    <rPh sb="78" eb="80">
      <t>コウカ</t>
    </rPh>
    <rPh sb="81" eb="83">
      <t>ケンショウ</t>
    </rPh>
    <rPh sb="85" eb="87">
      <t>セイカ</t>
    </rPh>
    <rPh sb="87" eb="89">
      <t>モクヒョウ</t>
    </rPh>
    <rPh sb="89" eb="90">
      <t>トウ</t>
    </rPh>
    <rPh sb="91" eb="93">
      <t>ケントウ</t>
    </rPh>
    <phoneticPr fontId="2"/>
  </si>
  <si>
    <t>資源としての河川利用の高度化に関する検討経費</t>
  </si>
  <si>
    <t xml:space="preserve">事業目的の意義は認められるが、成果実績である従属発電登録等と河川の利用に高度化検討事業の因果関係（高度化事業がなかったとしたら増えなかった部分）が不明瞭である。高度化検討事業が誰にどのように活用されたのか経路・工程を明確にし、効果的な予算執行に努めるべき。       </t>
  </si>
  <si>
    <t>平成27年度で終了予定であるが、効率的な事業実施に努めるとともに、事業の成果が関係者に共有・活用されるよう、周知に努める。</t>
  </si>
  <si>
    <t>検討会で出された意見などを踏まえて、小水力発電設置のための手引きや河川敷地占用許可準則の見直しを行い、これをホームページにおいて公表することなどにより関係者に周知し、当事業の成果をより効果的なものとする。</t>
  </si>
  <si>
    <t>極めて重要かつ優先度の高い事業であるが、成果指標として防災訓練で活用した率のほかに、災害の発生時に事業の効果が発揮される工程・経路をシミュレーションして明らかにし、そのフェーズを採用することが望ましい。また、シミュレーションと伴に速やかに実際の災害現場で活用する他、現実の災害で生じうるシステムエラー等バグを的確につぶす必要がある。その上で本事業の効果を測定しフィードバックする仕組も検討することが望ましい。活動実績はより具体的な目標値とし、従来から指摘されている「データ整備件数」「防災センターの機能機材充実度」等の指標を採用することも検討すべきである。一部一者入札であり、入札率も高い点は改善の余地がある。</t>
  </si>
  <si>
    <t>平成27年度で終了予定であるが、事業成果が実際の災害現場において効果的に活用されるよう、システム等の問題点を効率的に把握し、必要な改善がなされる仕組みの検討に努める。</t>
  </si>
  <si>
    <t>（項）災害情報整備推進費
（大事項）災害時における情報伝達手段等の整備に必要な経費</t>
  </si>
  <si>
    <t>データベースの構築が防災・減災にどのように役立つのか、システムを構築する過程及びそれが効果を発揮する工程・経路を明らかにして、その程度を反映する成果目標を設定する必要がある。また、これ以外にも情報収集及びデータの規格化について活動指標を設定するように従来から指摘されているが今年も改善されなかった。また、企業・研究機関等が活用できれば、更に、この事業の成果が大きくなり、B/Cを改善する余地がある。そ活動指標として、これらの機関等のデータ活用状況（ダウンロード件数等）も採用できるのではないか。なお、実際の災害におけるベネフィット（この事業が防止できた被害）を測定し、フィードバックする仕組みが必要ではないか。</t>
  </si>
  <si>
    <t>構築されるシステムについて、地方自治体・企業・研究機関等が幅広く容易に活用できるよう検討を行う。</t>
  </si>
  <si>
    <t>当該事業は終了するが、構築されるシステムについて、地方自治体・企業・研究機関等が幅広く容易に活用できるよう検討を行っていく。また、データベースの構築による効果等を検証し、引き続き成果目標等を検討していく。</t>
    <rPh sb="72" eb="74">
      <t>コウチク</t>
    </rPh>
    <rPh sb="77" eb="79">
      <t>コウカ</t>
    </rPh>
    <rPh sb="79" eb="80">
      <t>トウ</t>
    </rPh>
    <rPh sb="81" eb="83">
      <t>ケンショウ</t>
    </rPh>
    <rPh sb="85" eb="86">
      <t>ヒ</t>
    </rPh>
    <rPh sb="87" eb="88">
      <t>ツヅ</t>
    </rPh>
    <rPh sb="89" eb="91">
      <t>セイカ</t>
    </rPh>
    <rPh sb="91" eb="93">
      <t>モクヒョウ</t>
    </rPh>
    <rPh sb="93" eb="94">
      <t>トウ</t>
    </rPh>
    <rPh sb="95" eb="97">
      <t>ケントウ</t>
    </rPh>
    <phoneticPr fontId="2"/>
  </si>
  <si>
    <t>アセットマネジメント手法をいかにして事業に活用したかとの観点でも成果実績を把握するなど、自治体においてこの事業で得られた知見を効果的・効率的に活用するよう努めるべき。また、結果的に事業団一者入札になっているが、この点、コスト構造の検証も含め、改善の余地はないのか検討すべき。</t>
  </si>
  <si>
    <t>一者応札の状況を改善するなどコスト縮減に努めるとともに、法改正の内容を踏まえた人材育成プログラムの見直しを検討し、検討結果をプログラムに反映する。さらに、引き続きフォローアップを実施し、地方公共団体の課題に応じて、人材育成プログラムが効果的・効率的に活用するよう努める。</t>
  </si>
  <si>
    <t>法改正等の制度の整備を踏まえたより具体的に内容を明示した発注をするなどコスト構造の改善に努めるとともに、法改正の内容を踏まえた人材育成プログラムの見直しの一環として、フォローアップの強化策を含めたプログラムを実施していく。さらに、当該フォローアップにより顕在化した地方公共団体の課題に応じて、実践的な助言等を行い、人材育成プログラムが効果的・効率的に活用されるようにする。</t>
    <rPh sb="0" eb="3">
      <t>ホウカイセイ</t>
    </rPh>
    <rPh sb="3" eb="4">
      <t>トウ</t>
    </rPh>
    <rPh sb="21" eb="23">
      <t>ナイヨウ</t>
    </rPh>
    <rPh sb="24" eb="26">
      <t>メイジ</t>
    </rPh>
    <rPh sb="41" eb="43">
      <t>カイゼン</t>
    </rPh>
    <phoneticPr fontId="2"/>
  </si>
  <si>
    <t>（項）住宅・市街地防災対策費
　（大事項）住宅・市街地の防災性の向上に必要な経費</t>
  </si>
  <si>
    <t>優先度の高い事業であるので、調査結果を実際の事業に活用した結果も含めて成果目標・活動実績とするなど、施策としての有効性・効率性を管理すべき。成果指標・活動指標は、本事業が市町村の広域連携を実現し、従来よりも効率的管理運営手法を構築できるまでの、経路・工程を明らかにした上で、そのための活動とそれによって生み出される成果を採用すべきあり、「実態調査件数」、「ガイドラインの設定」とそのための「意見交換数」は、活動指標の一部となりうるかもしれないが不十分ではないか。より事業の効果を明確にする必要がある。</t>
  </si>
  <si>
    <t>事業の成果が実際の下水道事業に活用され、広域連携等の取組みが実現・拡大するよう、効果的な執行に努める。</t>
  </si>
  <si>
    <t>当該事業は終了するが、事業の成果が実際の下水道事業に活用され、広域連携等の取組みが実現・拡大するよう、効果的な執行を図っていく。また、事業の効果を明確にするための成果目標等を検討していく。</t>
    <rPh sb="58" eb="59">
      <t>ハカ</t>
    </rPh>
    <rPh sb="67" eb="69">
      <t>ジギョウ</t>
    </rPh>
    <rPh sb="70" eb="72">
      <t>コウカ</t>
    </rPh>
    <rPh sb="73" eb="75">
      <t>メイカク</t>
    </rPh>
    <rPh sb="81" eb="83">
      <t>セイカ</t>
    </rPh>
    <rPh sb="83" eb="85">
      <t>モクヒョウ</t>
    </rPh>
    <rPh sb="85" eb="86">
      <t>トウ</t>
    </rPh>
    <rPh sb="87" eb="89">
      <t>ケントウ</t>
    </rPh>
    <phoneticPr fontId="2"/>
  </si>
  <si>
    <t>・河川改修以外の選択肢も考慮した代替案との比較、地域の将来的な土地利用との整合性、各河川の実情に即して適切な工期設定等について地方公共団体に周知徹底を図るとともに、単位あたりのコストに関する指標等について見直しを検討する。</t>
  </si>
  <si>
    <t xml:space="preserve">
・地域の土地利用状況等によっては、河川改修以外の選択肢も考慮した代替案について、実現性を踏まえ検討した上で、事業計画を作成し、事業採択の申請をするよう地方公共団体に通知した。
・行政事業レビューシートの「単位当たりのコスト」に関する指標について、コストと得られる効果の関係をより分かりやすくするため、「各年度に完了した事業の全体予算額に対する浸水被害が解消又は軽減される面積」を新たに追加するなど、見直しを行った。
・将来的な土地利用を関係部局等に確認した上で、事業計画を作成し、事業採択の申請をするよう地方公共団体に通知した。
・事業の実施にあたって河川の実情に即して適切に工期を設定するとともに、計画的に事業を執行するよう地方公共団体に通知した。
</t>
  </si>
  <si>
    <t>要求額のうち「新しい日本のための優先課題推進枠」7,785百万円</t>
  </si>
  <si>
    <t xml:space="preserve">
・引き続き、事業再評価を適切に実施するとともに、検証中のダム事業については、できるだけ早期に対応方針を決定することを目指す。また、「ダム事業費等監理委員会」の活用等により、引き続き、本来工期の遵守、工期遅延がもたらすコスト増加の回避及びさらなるコスト縮減に努める。
</t>
  </si>
  <si>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</si>
  <si>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施設の老朽化に対応し、個別施設の長寿命化計画の策定等により的確に点検・修繕を行うなど、効果的・効率的な維持管理を推進する。また、入札における競争性確保や現場作業の効率化等により、更なるコスト縮減に努める。</t>
  </si>
  <si>
    <t xml:space="preserve">・維持管理及び施設の更新をより効果的・効率的に推進していくため、個別施設の長寿命化計画の策定を進め、その計画に基づき老朽化したゲートのステンレス化等、更なるトータルコストの縮減に向けた対応を実施している。
</t>
  </si>
  <si>
    <t>H26年の広島土砂災害等、近年の土砂災害の多発に対応し、土砂災害防止法に基づく警戒区域の指定等ソフト対策と連携して、事業箇所の重点化等により効果的・効率的な事業実施に努める。また、活火山法の改正等を踏まえ、火山地域における効果的な土砂災害対策を推進する。</t>
  </si>
  <si>
    <t xml:space="preserve">
・近年多発する土砂災害に対応するため、関係自治体との連携を強化しつつ、災害実態や想定される被害の程度等を勘案し、砂防堰堤の整備等のハード対策を効果的・効率的に実施する。
・近年の火山活動状況等を踏まえ、火山地域における土砂災害対策として、砂防堰堤や遊砂地等の整備とともに、火山噴火に対し迅速かつ的確な緊急対策を実施するため、火山噴火緊急減災対策砂防計画の策定等を推進する。
</t>
  </si>
  <si>
    <t>要求額のうち「新しい日本のための優先課題推進枠」23,950百万円</t>
  </si>
  <si>
    <t>（項）砂防事業費
　（大事項）砂防事業に必要な経費
（項）総合流域防災事業費
　（大事項）総合流域防災事業に必要な経費</t>
  </si>
  <si>
    <t>砂防管理事業</t>
  </si>
  <si>
    <t>近年の桜島における火山活動の活発化を踏まえ、効率的・効果的な砂防設備の管理に努める。</t>
  </si>
  <si>
    <t xml:space="preserve">
・桜島における火山活動の活発化に伴い土砂流出が増大している現状を踏まえ、砂防設備の適正な機能確保のため、効率的・効果的な維持管理を実施する。
</t>
  </si>
  <si>
    <t>（項）砂防事業費
　（大事項）砂防事業に必要な経費</t>
  </si>
  <si>
    <t>引き続き監視・観測体制の強化を進め、可能な限り早期に対策を実施すること等により、効率的・効果的な事業実施に努める。</t>
  </si>
  <si>
    <t xml:space="preserve">
・地すべりの活動状況や保全対象等を勘案し、GPS等を活用した地すべりの動態監視・観測の強化を図り、災害発生の兆候の早期発見等に努める。
</t>
  </si>
  <si>
    <t>要求額のうち「新しい日本のための優先課題推進枠」582百万円</t>
  </si>
  <si>
    <t>気候変動による影響等を踏まえ、がけ崩れの発生メカニズムや効果的な対策手法の検討を進め、その成果の現場への普及に努める。</t>
  </si>
  <si>
    <t xml:space="preserve">
・近年の災害の発生状況や気候変動等の課題を踏まえつつ、新たな課題であるがけ崩れの特徴的な土砂移動現象に対し、発生メカニズムの解明、対策手法の高度化等の検討を進め、成果の普及・活用に努める。
</t>
    <rPh sb="38" eb="39">
      <t>クズ</t>
    </rPh>
    <phoneticPr fontId="2"/>
  </si>
  <si>
    <t>（項）急傾斜地崩壊対策等事業費
　（大事項）急傾斜地崩壊対策等事業に必要な経費</t>
  </si>
  <si>
    <t>「平成28年度以降の復旧・復興事業について」（平成27年６月24日復興推進会議決定）を踏まえ、全国防災事業については平成27年度で終了するが、関係機関や地元自治体との連携を強化し、効果的・効率的な事業執行・透明性の確保に努める。</t>
  </si>
  <si>
    <t>・全国防災事業については、東日本大震災の教訓をもとに大規模地震の対策地域における津波被害リスクが高い地域等における緊急性・即効性が極めて高い事業を実施している。
・事業完了に向けて、関係機関と連携し、効果的・効率的な事業執行、透明性の確保に努める。</t>
    <rPh sb="1" eb="3">
      <t>ゼンコク</t>
    </rPh>
    <rPh sb="3" eb="5">
      <t>ボウサイ</t>
    </rPh>
    <rPh sb="5" eb="7">
      <t>ジギョウ</t>
    </rPh>
    <rPh sb="13" eb="16">
      <t>ヒガシニホン</t>
    </rPh>
    <rPh sb="16" eb="19">
      <t>ダイシンサイ</t>
    </rPh>
    <rPh sb="20" eb="22">
      <t>キョウクン</t>
    </rPh>
    <rPh sb="26" eb="29">
      <t>ダイキボ</t>
    </rPh>
    <rPh sb="29" eb="31">
      <t>ジシン</t>
    </rPh>
    <rPh sb="32" eb="34">
      <t>タイサク</t>
    </rPh>
    <rPh sb="34" eb="36">
      <t>チイキ</t>
    </rPh>
    <rPh sb="40" eb="42">
      <t>ツナミ</t>
    </rPh>
    <rPh sb="42" eb="44">
      <t>ヒガイ</t>
    </rPh>
    <rPh sb="48" eb="49">
      <t>タカ</t>
    </rPh>
    <rPh sb="50" eb="52">
      <t>チイキ</t>
    </rPh>
    <rPh sb="52" eb="53">
      <t>ナド</t>
    </rPh>
    <rPh sb="57" eb="60">
      <t>キンキュウセイ</t>
    </rPh>
    <rPh sb="61" eb="64">
      <t>ソッコウセイ</t>
    </rPh>
    <rPh sb="65" eb="66">
      <t>キワ</t>
    </rPh>
    <rPh sb="68" eb="69">
      <t>タカ</t>
    </rPh>
    <rPh sb="70" eb="72">
      <t>ジギョウ</t>
    </rPh>
    <rPh sb="73" eb="75">
      <t>ジッシ</t>
    </rPh>
    <rPh sb="82" eb="84">
      <t>ジギョウ</t>
    </rPh>
    <rPh sb="84" eb="86">
      <t>カンリョウ</t>
    </rPh>
    <rPh sb="87" eb="88">
      <t>ム</t>
    </rPh>
    <rPh sb="91" eb="93">
      <t>カンケイ</t>
    </rPh>
    <rPh sb="93" eb="95">
      <t>キカン</t>
    </rPh>
    <rPh sb="96" eb="98">
      <t>レンケイ</t>
    </rPh>
    <rPh sb="100" eb="103">
      <t>コウカテキ</t>
    </rPh>
    <rPh sb="104" eb="107">
      <t>コウリツテキ</t>
    </rPh>
    <rPh sb="108" eb="110">
      <t>ジギョウ</t>
    </rPh>
    <rPh sb="110" eb="112">
      <t>シッコウ</t>
    </rPh>
    <rPh sb="113" eb="116">
      <t>トウメイセイ</t>
    </rPh>
    <rPh sb="117" eb="119">
      <t>カクホ</t>
    </rPh>
    <rPh sb="120" eb="121">
      <t>ツト</t>
    </rPh>
    <phoneticPr fontId="2"/>
  </si>
  <si>
    <t>（項）河川整備事業費
　（大事項）河川整備事業に必要な経費</t>
  </si>
  <si>
    <t>可能な限りコスト縮減を図りつつ、着実な調査実施に努める。</t>
  </si>
  <si>
    <t>可能な限りコスト縮減を図りつつ、着実に調査を実施する。</t>
  </si>
  <si>
    <t>引き続きコスト縮減に努め、適切な施設管理を行う。</t>
  </si>
  <si>
    <t>引き続きコスト縮減に努め、適切な施設管理及び調査を行う。</t>
  </si>
  <si>
    <t>引き続き可能な限りコスト縮減に努め、適切な施設管理及び水理調査を行う。</t>
    <rPh sb="0" eb="1">
      <t>ヒ</t>
    </rPh>
    <rPh sb="2" eb="3">
      <t>ツヅ</t>
    </rPh>
    <rPh sb="4" eb="6">
      <t>カノウ</t>
    </rPh>
    <rPh sb="7" eb="8">
      <t>カギ</t>
    </rPh>
    <rPh sb="12" eb="14">
      <t>シュクゲン</t>
    </rPh>
    <rPh sb="15" eb="16">
      <t>ツト</t>
    </rPh>
    <rPh sb="18" eb="20">
      <t>テキセツ</t>
    </rPh>
    <rPh sb="21" eb="23">
      <t>シセツ</t>
    </rPh>
    <rPh sb="23" eb="25">
      <t>カンリ</t>
    </rPh>
    <rPh sb="25" eb="26">
      <t>オヨ</t>
    </rPh>
    <rPh sb="27" eb="29">
      <t>スイリ</t>
    </rPh>
    <rPh sb="29" eb="31">
      <t>チョウサ</t>
    </rPh>
    <rPh sb="32" eb="33">
      <t>オコナ</t>
    </rPh>
    <phoneticPr fontId="2"/>
  </si>
  <si>
    <t>的確な点検・修繕の実施等により、コスト縮減に努める。</t>
  </si>
  <si>
    <t>的確な点検・修繕を実施し、可能な限りコスト縮減に努める。</t>
    <rPh sb="0" eb="2">
      <t>テキカク</t>
    </rPh>
    <rPh sb="3" eb="5">
      <t>テンケン</t>
    </rPh>
    <rPh sb="6" eb="8">
      <t>シュウゼン</t>
    </rPh>
    <rPh sb="9" eb="11">
      <t>ジッシ</t>
    </rPh>
    <rPh sb="13" eb="15">
      <t>カノウ</t>
    </rPh>
    <rPh sb="16" eb="17">
      <t>カギ</t>
    </rPh>
    <rPh sb="21" eb="23">
      <t>シュクゲン</t>
    </rPh>
    <rPh sb="24" eb="25">
      <t>ツト</t>
    </rPh>
    <phoneticPr fontId="2"/>
  </si>
  <si>
    <t>可能な限り施設の長寿命化を図り、コスト縮減に努める。</t>
  </si>
  <si>
    <t>施設の点検・診断結果や更新履歴等を踏まえ、可能な限り施設の長寿命化を図り、コスト縮減に努める。</t>
    <rPh sb="0" eb="2">
      <t>シセツ</t>
    </rPh>
    <rPh sb="3" eb="5">
      <t>テンケン</t>
    </rPh>
    <rPh sb="6" eb="8">
      <t>シンダン</t>
    </rPh>
    <rPh sb="8" eb="10">
      <t>ケッカ</t>
    </rPh>
    <rPh sb="11" eb="13">
      <t>コウシン</t>
    </rPh>
    <rPh sb="13" eb="15">
      <t>リレキ</t>
    </rPh>
    <rPh sb="15" eb="16">
      <t>トウ</t>
    </rPh>
    <rPh sb="17" eb="18">
      <t>フ</t>
    </rPh>
    <rPh sb="21" eb="23">
      <t>カノウ</t>
    </rPh>
    <rPh sb="24" eb="25">
      <t>カギ</t>
    </rPh>
    <rPh sb="26" eb="28">
      <t>シセツ</t>
    </rPh>
    <rPh sb="29" eb="30">
      <t>チョウ</t>
    </rPh>
    <rPh sb="30" eb="33">
      <t>ジュミョウカ</t>
    </rPh>
    <rPh sb="34" eb="35">
      <t>ハカ</t>
    </rPh>
    <rPh sb="40" eb="42">
      <t>シュクゲン</t>
    </rPh>
    <rPh sb="43" eb="44">
      <t>ツト</t>
    </rPh>
    <phoneticPr fontId="2"/>
  </si>
  <si>
    <t>防災ソフト施策の高度化・充実に関する調査・検討経費</t>
  </si>
  <si>
    <t>災害対策として重要な事業なので、調査結果の実際の事業への活用を踏まえた成果指標も設定し、施策の効果を測定し効率性を高めることが望ましい。従来から指摘されているが、防災・減災対策の高度化・充実を図るという効果のために検討報告書が果たす役割の経路・工程を明確にし、そのための活動を活動指標とし、本事業がなければ防止できなかったであろう災害・被害が最終的な成果指標となる。より具体的な指標を設定して、本事業の遂行過程を管理する必要がある。</t>
  </si>
  <si>
    <t>本事業の成果について、地方公共団体等に広く周知し、実際に効果的に活用されるよう努める。</t>
  </si>
  <si>
    <t xml:space="preserve">本事業は終了するが、引き続き、業務遂行過程の管理を徹底するとともに、本事業により得られた成果については、関係部局との共有、地方公共団体等への周知等によって、効果的に活用されるよう努める。
</t>
    <rPh sb="4" eb="6">
      <t>シュウリョウ</t>
    </rPh>
    <phoneticPr fontId="2"/>
  </si>
  <si>
    <t>国連の活動への参加や国連における議論の主導が着実に我が国の水防災技術の海外展開促進につながるよう、拠出金による成果を検証するなど、効果的な事業実施に努める。</t>
  </si>
  <si>
    <t>これまでの国連の活動への参加等を通じ、国連の各種文書に水と災害の重要性が位置付けられてきている。引き続き、我が国の水防災技術の海外展開が促進されるよう努めていく。</t>
    <rPh sb="5" eb="7">
      <t>コクレン</t>
    </rPh>
    <rPh sb="8" eb="10">
      <t>カツドウ</t>
    </rPh>
    <rPh sb="12" eb="14">
      <t>サンカ</t>
    </rPh>
    <rPh sb="14" eb="15">
      <t>トウ</t>
    </rPh>
    <rPh sb="16" eb="17">
      <t>ツウ</t>
    </rPh>
    <rPh sb="19" eb="21">
      <t>コクレン</t>
    </rPh>
    <rPh sb="36" eb="39">
      <t>イチヅ</t>
    </rPh>
    <rPh sb="48" eb="49">
      <t>ヒ</t>
    </rPh>
    <rPh sb="50" eb="51">
      <t>ツヅ</t>
    </rPh>
    <rPh sb="53" eb="54">
      <t>ワ</t>
    </rPh>
    <rPh sb="55" eb="56">
      <t>クニ</t>
    </rPh>
    <rPh sb="57" eb="58">
      <t>ミズ</t>
    </rPh>
    <rPh sb="58" eb="60">
      <t>ボウサイ</t>
    </rPh>
    <rPh sb="60" eb="62">
      <t>ギジュツ</t>
    </rPh>
    <rPh sb="63" eb="65">
      <t>カイガイ</t>
    </rPh>
    <rPh sb="65" eb="67">
      <t>テンカイ</t>
    </rPh>
    <rPh sb="68" eb="70">
      <t>ソクシン</t>
    </rPh>
    <rPh sb="75" eb="76">
      <t>ツト</t>
    </rPh>
    <phoneticPr fontId="2"/>
  </si>
  <si>
    <t>効率的な調査方法の検討を行うなど、効率的な事業実施に努める。</t>
  </si>
  <si>
    <t>今後とも、より効率的な事業実施に努める。</t>
    <rPh sb="0" eb="2">
      <t>コンゴ</t>
    </rPh>
    <rPh sb="7" eb="9">
      <t>コウリツ</t>
    </rPh>
    <rPh sb="9" eb="10">
      <t>テキ</t>
    </rPh>
    <rPh sb="11" eb="13">
      <t>ジギョウ</t>
    </rPh>
    <rPh sb="13" eb="15">
      <t>ジッシ</t>
    </rPh>
    <rPh sb="16" eb="17">
      <t>ツト</t>
    </rPh>
    <phoneticPr fontId="2"/>
  </si>
  <si>
    <t>事業成果が活用されるよう、その周知に努める。</t>
  </si>
  <si>
    <t>事業成果が活用されるよう、平成27年度中に公表し、その周知に努めて参りたい。</t>
    <rPh sb="13" eb="15">
      <t>ヘイセイ</t>
    </rPh>
    <rPh sb="17" eb="19">
      <t>ネンド</t>
    </rPh>
    <rPh sb="19" eb="20">
      <t>チュウ</t>
    </rPh>
    <rPh sb="21" eb="23">
      <t>コウヒョウ</t>
    </rPh>
    <rPh sb="27" eb="29">
      <t>シュウチ</t>
    </rPh>
    <rPh sb="30" eb="31">
      <t>ツト</t>
    </rPh>
    <rPh sb="33" eb="34">
      <t>マイ</t>
    </rPh>
    <phoneticPr fontId="2"/>
  </si>
  <si>
    <t>海外の防災対策と比較してわが国の防災対策に対する改善提案の件数を成果指標としたのは昨年に比べて改善が認められる。また、他国の防災対策にブレークスルーがありうることも理解できる。但し、本事業の目的を考えると調査結果が実際の事業に反映され、かつ、そのことにより災害・被害を防止するまでの経路・工程を明確にして、そのための効率・効果をモニターし、結果として実際の災害での本事業の結果を検証することが必要である。その意味で活動指標が「調査件数」だけでは、不十分である。なお、結果的に一者応札になっている点も改善の余地がある。</t>
  </si>
  <si>
    <t>本事業の成果を実際の施策に反映するよう努める。</t>
  </si>
  <si>
    <t>本事業の成果を今後の施策に反映するよう努めていく。</t>
    <rPh sb="0" eb="1">
      <t>ホン</t>
    </rPh>
    <rPh sb="1" eb="3">
      <t>ジギョウ</t>
    </rPh>
    <rPh sb="4" eb="6">
      <t>セイカ</t>
    </rPh>
    <rPh sb="7" eb="9">
      <t>コンゴ</t>
    </rPh>
    <rPh sb="10" eb="12">
      <t>セサク</t>
    </rPh>
    <rPh sb="13" eb="15">
      <t>ハンエイ</t>
    </rPh>
    <rPh sb="19" eb="20">
      <t>ツト</t>
    </rPh>
    <phoneticPr fontId="2"/>
  </si>
  <si>
    <t>砂防設備等の点検・維持管理検討経費</t>
  </si>
  <si>
    <t>本事業を行うことにより、点検ガイドラインが策定され、それを個々の箇所の長寿命化計画に反映する自体も重要な成果である。しかし、その効果がどこにあったのか（例えば、均質的整備品質の確保、点検漏れの防止、各箇所に適合した維持管理、目視では不可能な検査方法の導入による異常の早期発見等）がいまひとつ明らかでない。その点、新しい検査の目的とする事象が発見されたのかという点も成果指標に採用することが望ましい。</t>
  </si>
  <si>
    <t>本事業により作成するガイドラインが実際に活用され、適切な維持管理が実現するよう、効果的な普及策の検討に努める。</t>
  </si>
  <si>
    <t>点検の効率化や適正化に資する着眼点や留意点等を明らかにすることに努める。</t>
  </si>
  <si>
    <t>ガイドライン案の策定自体大きな成果ではあるが、その内容がガイドライン作成の目的（深層崩壊に起因する土砂災害の防止・減災のための事前対策を含む総合的な対応）に沿って、個々の箇所の対策に反映しているかどうか、更に、個々の対策が効果を生じさせているのかどうかをモニターするには活動指標及び成果指標にこれらの要素を盛り込むことも検討頂きたい。これらのモニターリングによる検証を前提としてB/Cを判断すべきである。なお、結果的に一者入札になっている点にも改善の余地がある。</t>
  </si>
  <si>
    <t>一者応札の状況の改善するなどコスト縮減に努めるとともに、本事業により策定されるガイドライン案に基づき効果的かつ総合的な対策が実施されるよう努める。</t>
  </si>
  <si>
    <t>一者応札の状況を改善し、H27年度は複数者応札となった。
作成されるガイドライン（案）について、総合的な対策が推進されるよう、関係者へ周知する。</t>
  </si>
  <si>
    <t>要求額のうち「新しい日本のための優先課題推進枠」10百万円</t>
  </si>
  <si>
    <t>平常時から採択条件等の周知に努めるとともに、申請手続きの簡素化等により、迅速かつ効率的な事業実施に努める。</t>
  </si>
  <si>
    <t xml:space="preserve">
・採択条件等の周知を図るため、年度当初に講習会や地区単位のブロック会議等を開催し、自治体へ密な情報提供を行っている。
・災害査定の簡素化や設計・積算が容易な標準設計等、査定決定の迅速化を図り、早期の復旧に向けた支援を行っている。
</t>
  </si>
  <si>
    <t>-</t>
    <phoneticPr fontId="2"/>
  </si>
  <si>
    <t>チームの指摘を踏まえ、重要性の高いテーマに重点化するとともに、適切な事業の実施に努める。</t>
    <rPh sb="4" eb="6">
      <t>シテキ</t>
    </rPh>
    <rPh sb="7" eb="8">
      <t>フ</t>
    </rPh>
    <phoneticPr fontId="2"/>
  </si>
  <si>
    <t>-</t>
    <phoneticPr fontId="2"/>
  </si>
  <si>
    <t>計画当たりの配分額が下がっている状況にあることを鑑み、自治体からの要望額の推移などを含め、その原因や影響を分析し、地方公共団体が真に必要な社会資本整備等を実施できるよう必要な改善策を検討すべき。</t>
    <phoneticPr fontId="2"/>
  </si>
  <si>
    <t>計画当たりの配分額が下がっている状況にあることを鑑み、自治体からの要望額の推移などを含め、その原因や影響を分析し、地方公共団体が真に必要な社会資本整備等を実施できるよう必要な改善策の検討を進める。</t>
    <phoneticPr fontId="2"/>
  </si>
  <si>
    <t>公共施設等総合管理計画の策定状況など地方公共団体の取組状況を踏まえ、地方公共団体による社会資本の計画的な維持管理・更新に向けた取組を推進するための方策の検討を進める。</t>
    <phoneticPr fontId="2"/>
  </si>
  <si>
    <t>全国防災事業に関する政府全体の方針に従い、引き続き、適切な執行が行われるように留意するとともに、事業が終了した整備計画については成果実績を着実に把握する。
また、地域ニーズを勘案しつつ、今後の人口減少等を踏まえた社会資本整備を推進する。</t>
    <phoneticPr fontId="2"/>
  </si>
  <si>
    <t>今後とも効率的かつ計画的に事業を実施する。</t>
    <rPh sb="0" eb="2">
      <t>コンゴ</t>
    </rPh>
    <rPh sb="4" eb="7">
      <t>コウリツテキ</t>
    </rPh>
    <rPh sb="9" eb="12">
      <t>ケイカクテキ</t>
    </rPh>
    <rPh sb="13" eb="15">
      <t>ジギョウ</t>
    </rPh>
    <rPh sb="16" eb="18">
      <t>ジッシ</t>
    </rPh>
    <phoneticPr fontId="2"/>
  </si>
  <si>
    <t>多くの企業に参加頂けるように競争参加資格要件等の設定を行い、今後の発注における競争性の向上に努める。
活動指標及び１単位当たりのコストを記載する。</t>
  </si>
  <si>
    <t xml:space="preserve">
一者応札の理由を分析し、来年度以降は対策を講じることが求められる。</t>
  </si>
  <si>
    <t>一者応札が多い理由を検証し、発注における競争性の確保に努める。
活動指標について、例えば各年度の検討項目数など、事業の進捗を測ることが出来る指標を設定できないか検討する。</t>
  </si>
  <si>
    <t>一者応札の理由を分析し、来年度以降は対策を講じることが求められる。</t>
  </si>
  <si>
    <t>例えば「技術的課題」の内容を記載するなど、レビューシートが国民にとってよりわかりやすいものになるよう工夫すべき。
一者応札が多い理由を検証し、発注における競争性の確保に努める。</t>
  </si>
  <si>
    <t>今後もレビューシートが分かりやすいものとなるよう表現の適正化に努める。
発注にあたっては、多くの企業が参加できるよう、発注時期の調整を行うなど、今後も競争性の確保に努める。</t>
  </si>
  <si>
    <t>技術開発の場に本事業の成果を反映して頂きたい。</t>
  </si>
  <si>
    <t>平成26年度で事業終了。
引き続き成果の積極的な普及に努める。</t>
    <rPh sb="0" eb="2">
      <t>ヘイセイ</t>
    </rPh>
    <rPh sb="4" eb="5">
      <t>ネン</t>
    </rPh>
    <rPh sb="5" eb="6">
      <t>ド</t>
    </rPh>
    <rPh sb="7" eb="9">
      <t>ジギョウ</t>
    </rPh>
    <rPh sb="9" eb="11">
      <t>シュウリョウ</t>
    </rPh>
    <phoneticPr fontId="2"/>
  </si>
  <si>
    <t>一者応札が多い理由を検証し、発注における競争性の確保に努める。
引き続き「総合技術開発プロジェクト」の各研究課題の部局と連携しつつ、事業効果が全体として最大となるよう努める。</t>
  </si>
  <si>
    <t>発注にあたっては、多くの企業が参加できるよう、発注時期の調整を行うなど、今後も競争性の確保に努める。
引き続き、各研究課題の部局と連携しつつ、予算の適切な執行を図る。</t>
  </si>
  <si>
    <t>今後も、技術研究開発課題の効率的、効果的な実施に向けて、適切に事業を実施する。</t>
  </si>
  <si>
    <t>引き続き、技術研究開発課題の評価に必要な予算を計上し、適切な執行に努める</t>
  </si>
  <si>
    <t>引き続き、研究開発のテーマを国土交通行政の課題解決上重要性の高いテーマに重点化するとともに、適切な事業の実施に努める。</t>
  </si>
  <si>
    <t>昨年度と比べて、一社応札の状況は改善されているので、引き続き発注における競争性の確保に努める。
成果目標である災害拠点建築物設計ガイドラインの策定に向け、引き続き事業の適切な実施に努める。</t>
  </si>
  <si>
    <t>発注にあたっては、引き続き競争性の確保に努めるなど、予算の適切な執行に努める。</t>
  </si>
  <si>
    <t>平成２７年度で事業終了予定。
例えば「技術的課題」の内容を記載するなど、レビューシートが国民にとってよりわかりやすいものになるよう工夫すべき。</t>
  </si>
  <si>
    <t>今後もレビューシートが分かりやすいものとなるよう表現の適正化に努める。</t>
  </si>
  <si>
    <t>昨年度と比べ一者応札の状況が改善されているので、引き続き発注における競争性の確保に努める。
昨年度の外部有識者の指摘を受け、設計システム開発までの全体計画の進捗度を示した成果指標が設定されているが、例えば「技術的課題」の内容を記載するなど、レビューシートが国民にとってよりわかりやすいものになるよう、工夫する。</t>
  </si>
  <si>
    <t>当初見込み通りに事業が進捗していないので、理由を検証するとともに、計画的な事業の実施に努める。
昨年度に続き一者応札が続いているので、理由を検証し、発注における競争性の確保に努める。</t>
  </si>
  <si>
    <t>引き続き庁舎の機能を維持するため、施設の活用状況、老朽化の実情を把握して、必要となる事業の計画的な実施に努める。
発注にあたっては、一般競争入札により競争性の確保に努めており、今後も過去の実績を踏まえつつ発注における競争性の確保に努める。</t>
  </si>
  <si>
    <t>「独立行政法人改革等に関する基本的な方針」を踏まえ、入札・契約の適正化に努めるなど、更なるコスト縮減に努める。</t>
    <phoneticPr fontId="2"/>
  </si>
  <si>
    <t>要求額のうち「新しい日本のための優先課題推進枠」1,748百万円</t>
    <rPh sb="0" eb="3">
      <t>ヨウキュウガク</t>
    </rPh>
    <rPh sb="29" eb="31">
      <t>ヒャクマン</t>
    </rPh>
    <rPh sb="31" eb="32">
      <t>エン</t>
    </rPh>
    <phoneticPr fontId="2"/>
  </si>
  <si>
    <t>平成26年度事業の実施に際しては、事業開始初年度ということもあり、投資家（国内、海外）のニーズ調査を行い、官民が連携してどのような不動産市場の国際化を目指すべきかという戦略を検討した。日本再興戦略の中短期工程表「立地競争力の更なる強化②」において、日本の不動産市場の更なる国際化促進方策の検討及び実施が位置づけられているが、今後は投資家ニーズの調査等の民間でできるところは民間に委ね、真に国が行うべき業務を実施することとする。例えば、海外投資を活用した地域経済活性化モデルケースの作成・普及等を通じた我が国不動産市場の潜在的成長力の顕在化や、不動産市場の国際化に起因するトラブルの未然防止に関するマニュアルの整備等を通じた不動産市場の国際化への対応を推進し、我が国不動産市場の安定的な発展に繋げることとする。</t>
  </si>
  <si>
    <t>技術者の人材確保・育成に関する調査・検討</t>
    <phoneticPr fontId="2"/>
  </si>
  <si>
    <t>官民連携基盤整備推進調査費</t>
    <phoneticPr fontId="2"/>
  </si>
  <si>
    <t>「事業内容の一部改善」
・調査が実際の事業に結びついた割合を入れるなど、成果目標をより具体的なものに見直すべき。・採択基準を明確にすべき。・調査の対象をより明確にしつつ、適用事例を積極的にＰＲするなどして、実績を上げるべき。また、事業化できていないものの分析（原因）も周知すべき。・国が補助することで国の関与・関心が明確になることによって、課題の解決の可能性が高まることは認められるため、事業そのものは強く推進するべき。一方、自治体の能力に応じた補助のあり方の見直しを検討してもよい。</t>
    <phoneticPr fontId="2"/>
  </si>
  <si>
    <t>・調査が実際の事業に結びついた割合を入れるなど、成果目標をより具体的なものに見直すべき。・採択基準を明確にすべき。・調査の対象をより明確にしつつ、適用事例を積極的にＰＲするなどして、実績を上げるべき。また、事業化できていないものの分析（原因）も周知すべき。・国が補助することで国の関与・関心が明確になることによって、課題の解決の可能性が高まることは認められるため、事業そのものは強く推進するべき。一方、自治体の能力に応じた補助のあり方の見直しを検討してもよい。</t>
    <phoneticPr fontId="2"/>
  </si>
  <si>
    <t>・アウトカム指標に関して、調査が当初の目的を果たしたかを評価する「各調査において設定した検討課題に対する達成度の平均値」から、調査が実際に事業に結びついた度合いを示す「調査実施から事業実施段階への移行割合」（調査終了３ヶ年度目に８割が事業実施段階に移行することを目標）に見直し、「構想段階から事業実施段階への円滑かつ速やかな移行を支援」という本事業の目的により適合した指標とした。
・自治体が本制度を活用しやすいように採択基準の明確化を今年度中に行い、説明会やHP等で周知を図っていく。
・本事業制度について有効に活用されるよう、これまでも年間を通じて随時、パンフレット等を用いて説明会を実施しているが、更に、適用事例をHP等でより分かり易く周知する等により調査支援対象をより明確化する。また、フォローアップ調査を通じ、事業化できていないものについては課題・原因を分析し、その結果を周知していく。
・官民連携による地域活性化の推進については、自治体の規模の大小に係わらず支援すべき施策であり、設置している問合せ窓口より自治体の経験・能力に応じ、応募申請時の事務手続きから調査中、調査終了後まで適宜助言を行い、円滑に本制度を活用できるように丁寧な対応を今後行っていくこととする。</t>
    <phoneticPr fontId="2"/>
  </si>
  <si>
    <t>-</t>
    <phoneticPr fontId="2"/>
  </si>
  <si>
    <t>多様な主体による地域づくり推進経費</t>
    <phoneticPr fontId="2"/>
  </si>
  <si>
    <t>事業番号373の「多様な主体」というのは広域ブロックを指し、本事業の「多様な主体」とは多様な企業・組織を指しており全く異なるものなので、何れかの事業名を工夫したほうがよいのではないか。これら多様な主体の連携体制を構築し、地域の活性化を促進するものであり、日本再興戦略や経済財政運営と改革の基本方針推進に資するものであるという点では、優先度の高い事業である。当初は国の関与により信用が付されて連携が進むことが考えられるが、今後は民間企業のみで最小限の公的支援で採算をとっていくように推進すべき。</t>
    <phoneticPr fontId="2"/>
  </si>
  <si>
    <t>公的な支援が最小限であっても取組が継続される様な仕組みを調査する。また、その調査成果が広く全国へ普及・展開していくための方策を検討する。</t>
    <phoneticPr fontId="2"/>
  </si>
  <si>
    <t>最小限の支援でも取組が継続される様な仕組みを調査するとともに、優良事例が全国へ横展開されるようなしくみについて検討し、また地域づくり活動支援体制どうしでの連携も推進していく。</t>
    <phoneticPr fontId="2"/>
  </si>
  <si>
    <t>（項）国土形成推進費
　（大事項）総合的な国土形成の推進に必要な経費</t>
    <phoneticPr fontId="2"/>
  </si>
  <si>
    <t>引き続き、利用者のニーズや実績を踏まえたシステムの利便性向上やコンテンツの充実を図るとともに、地方公共団体を含む利用者の拡大を図る。</t>
    <rPh sb="0" eb="1">
      <t>ヒ</t>
    </rPh>
    <rPh sb="2" eb="3">
      <t>ツヅ</t>
    </rPh>
    <rPh sb="5" eb="8">
      <t>リヨウシャ</t>
    </rPh>
    <rPh sb="13" eb="15">
      <t>ジッセキ</t>
    </rPh>
    <rPh sb="16" eb="17">
      <t>フ</t>
    </rPh>
    <rPh sb="25" eb="28">
      <t>リベンセイ</t>
    </rPh>
    <rPh sb="28" eb="30">
      <t>コウジョウ</t>
    </rPh>
    <rPh sb="37" eb="39">
      <t>ジュウジツ</t>
    </rPh>
    <rPh sb="40" eb="41">
      <t>ハカ</t>
    </rPh>
    <rPh sb="47" eb="49">
      <t>チホウ</t>
    </rPh>
    <rPh sb="49" eb="51">
      <t>コウキョウ</t>
    </rPh>
    <rPh sb="51" eb="53">
      <t>ダンタイ</t>
    </rPh>
    <rPh sb="54" eb="55">
      <t>フク</t>
    </rPh>
    <rPh sb="56" eb="59">
      <t>リヨウシャ</t>
    </rPh>
    <rPh sb="60" eb="62">
      <t>カクダイ</t>
    </rPh>
    <rPh sb="63" eb="64">
      <t>ハカ</t>
    </rPh>
    <phoneticPr fontId="2"/>
  </si>
  <si>
    <t>集約促進景観・歴史的風致形成推進事業</t>
    <phoneticPr fontId="2"/>
  </si>
  <si>
    <t>成果目標及び成果指標の工夫が必要である．h27行政事業レビューシートに記載されている成果目標及び成果指標では，本事業の目的である「地域の賑わい等を創出し，居住人口の集約を促進させ，地域活性化を図る」を適切に評価できず，国費を投入する事の正当性を示すことができない．成果目標及び成果実績は，本事業の目的を適切に表す指標にすべきである．例えば，本事業による地域活性化や集住化がどれだけ進んだのか（あるいは，どれだけ進むと予測されるのか）などが考えられる．
　予算執行率が3%と低いのは問題がある．予算執行率が低い原因を究明し，それに基づいて何らかの措置を講じるべきである．行政事業レビューの事業効率性「単位当たりコスト等の水準は妥当か」に○印がついている一方で，h27年度の単位当たりコスト（32百万円/箇所）がh26年度実績値（6百万/箇所）の約5倍となっている．これは，h27年度は適正水準よりも高い単位当たりコストにするということになるが，なぜか説明する必要がある．</t>
    <phoneticPr fontId="2"/>
  </si>
  <si>
    <t>・予算執行率が低いため、今後、本事業が活用されるよう、制度改正等にあわせ、関係機関へ制度内容や活用事例の周知等を行うべき。</t>
    <phoneticPr fontId="2"/>
  </si>
  <si>
    <t>-</t>
    <phoneticPr fontId="2"/>
  </si>
  <si>
    <t>・成果指標については、良好な景観や歴史的風致を活用した都市の集約化や地域活性化を推進することにより、良好な景観や歴史的風致を活用したまちづくりの活動数が増加することに繋がるため「景観計画又は歴史的風致維持向上計画に基づいた居住等機能の立地誘導に資するまちづくりの活動数」を指標としているが、外部有識者の所見を踏まえ、地域活性化を図るための指標として「良好な景観形成や歴史的風致形成の推進により、観光入込客数が増加した地方公共団体数」を新たに加えた。
・予算執行率については原因を究明し、本事業が活用されるよう制度拡充を行うとともに、関係機関へ制度内容等を周知した。
・単位当たりのコストについては、各年度において個別事業の内容や進捗段階が異なるため、各事業に係る費用に変動が生じる結果、年度ごとの単位当たりコストに変化が生じてしまうため。</t>
    <phoneticPr fontId="2"/>
  </si>
  <si>
    <t>-</t>
    <phoneticPr fontId="2"/>
  </si>
  <si>
    <t>効率性・透明性を図りつつ、事業効果の早期実現に引き続き努めるべき。</t>
    <phoneticPr fontId="2"/>
  </si>
  <si>
    <t>・新規採択時評価、再評価、事後評価においては、引き続き評価内容に対して、第三者委員会等の意見を聴取するとともに、評価結果を公表する。事業評価にあたっては、コスト縮減など事業内容の見直し等の検討を行うこととし、事業効果の早期実現を図る。</t>
    <phoneticPr fontId="2"/>
  </si>
  <si>
    <t>030-1</t>
    <phoneticPr fontId="2"/>
  </si>
  <si>
    <t>地域の実情に応じたコスト縮減等により、一層の効率的な維持管理に努めるべき。</t>
    <phoneticPr fontId="2"/>
  </si>
  <si>
    <t>地域の実情や地域からの意見等を踏まえ、コスト縮減も含め、効率的な維持管理を行う。</t>
    <phoneticPr fontId="2"/>
  </si>
  <si>
    <t>（項）道路交通安全対策事業費
　（大事項）道路更新防災対策事業及び維持管理に必要な経費</t>
    <phoneticPr fontId="2"/>
  </si>
  <si>
    <t>事業主体からH28年度の事業内容を聴取し、所要額の精査を行った上で要求。</t>
    <phoneticPr fontId="2"/>
  </si>
  <si>
    <t>・事業概要及び事業目的の記載が不十分であり、事業の予算額や事業期間との関係性が不明確である。
・予算の1/3が騒音データ計測に使われているが、事業目的、事業概要を読む限り不要である。</t>
    <phoneticPr fontId="2"/>
  </si>
  <si>
    <t>事業目的、事業概要の丁寧な説明に努めるとともに、これらと予算執行内容との関連性について明確な説明に努めるべき。</t>
    <phoneticPr fontId="2"/>
  </si>
  <si>
    <t>所見を踏まえ、事業目的、事業概要を改善。予算執行に関しても、今後さらに必要性、効率性、有効性に留意しながら実施する。</t>
    <phoneticPr fontId="2"/>
  </si>
  <si>
    <t>引き続き、必要性、効率性、有効性に留意しつつ、適切に実施する。</t>
    <phoneticPr fontId="2"/>
  </si>
  <si>
    <t>道路分野の海外展開支援に係る経費</t>
    <phoneticPr fontId="2"/>
  </si>
  <si>
    <t>-</t>
    <phoneticPr fontId="2"/>
  </si>
  <si>
    <t>関係国政府への積極的な働きかけ等により、インフラ輸出の国際展開を効率的・効果的に推進すべき。</t>
    <phoneticPr fontId="2"/>
  </si>
  <si>
    <t>相手国の実情と日本企業の海外進出意欲を踏まえた二国間会議やセミナーなどの開催等を通じ、海外プロジェクトの獲得や道路技術の海外展開を促進する。</t>
    <phoneticPr fontId="2"/>
  </si>
  <si>
    <t>事業期間の短縮やコスト縮減について、不断の努力を続けるべきである。</t>
    <phoneticPr fontId="2"/>
  </si>
  <si>
    <t>過去の施工事例や新技術を活用するなどし、復旧工法を工夫することで、事業期間の短縮やコスト縮減に努める。</t>
    <phoneticPr fontId="2"/>
  </si>
  <si>
    <t>・地下街防災推進計画策定に必要な天井点検等の実施にあたり、休業日等について地下街管理者と各テナントとの調整に想定以上の時間を要したことから、平成２６年度後半から天井点検等防災対策の必要性に対するテナントの理解を深めるため、地下街管理者に対し講演等を通じて説明資料の提供を行い、調整の円滑化を図っている。また、地下街の防災対策の一層の推進に向けた関係機関との連携について検討を行っている。
・成果指標の算出方法については、外部有識者の指摘を踏まえ、成果指標の考え方を明示するため、備考欄に記載した。
・単位当たりコストについては、事業費ベースで比較すれば、平成２６年度の実績は283.2百万円（=566.4百万円/2）、当初見積もりは82.8百万円(=2,400百万円/29)となる。また、当初見積もりは平均的な値であり、コストは各地下街の対策内容により異なる場合がある。</t>
    <phoneticPr fontId="2"/>
  </si>
  <si>
    <t>「事業全体の抜本的な改善」
・北海道を対象とする長期的計画は必要だが、北海道庁の仕事との整理等を検討すべき。
・地方の振興は地域の再生として全国的に各省庁でも実施されており、他省庁の施策とのすり合わせを行った上、事業の見直しを行うべき。
・企画・立案の過程において客観的な数値目標を策定して推進をモニタリングし、調査内容と成果の結びつきをより明確化すべき。
・単年度限りで終わりでなく、調査のフォローアップや新たな事業の立ち上げなども進めるべき。</t>
    <phoneticPr fontId="2"/>
  </si>
  <si>
    <t>北海道庁の仕事との整理等及び全国的に行われている各省庁の地方振興施策とのすり合わせを行った上で、事業の見直しを行うべき。
企画・立案の過程において客観的な数値目標を策定して事業をモニタリングし、調査内容と成果の結びつきをより明確化すべき。
単年度限りで終わりでなく、調査のフォローアップや新たな事業の立ち上げなども進めるべき。</t>
    <phoneticPr fontId="2"/>
  </si>
  <si>
    <t>（北海道総合開発計画の主要施策の推進に向けた基礎調査に関する対応について記載）
・北海道総合開発計画の主要施策の推進に向けた基礎調査は平成２７年度限りで廃止し、中長期的な事業として新規で要求する計画重点事項推進経費では、北海道総合開発計画の主要施策から、国土審議会北海道開発分科会等の有識者のご意見や、地域づくり連携会議（国、北海道庁、市町村、経済団体等が参画、北海道内１４地域で開催）や地域パートナーシップ活動（地域づくり人材の広域的・横断的な支援・協働体制）等により把握した地域のニーズを踏まえつつ、北海道の優れた資源・特性を活かして我が国の課題解決に貢献する北海道開発の目的と、その時々の政府の方針に沿った事業に絞り込みを行う。また、北海道庁との会議において、事業の立案状況を説明し、北海道庁の事業のうち関連する事業と役割分担し連携して実施することとした。今年度の会議については８月６日に開催したところであり、今後も毎年度継続的に開催し、事業の効果を高める。
・北海道総合開発計画の主要施策の推進に向けた基礎調査は平成２７年度限りで廃止し、中長期的な事業として新規で要求する計画重点事項推進経費では、他省庁の施策も活用した民間や地方自治体の取組に繋がる北海道のポテンシャル・特性を活かした成果重視の事業を実施することとし、事業の立案時において、他省庁の全国的な施策との関係について役割分担を行う。今年度は７月２８日の北海道総合開発計画に係る関係府省との連絡会議を活用し、他省庁へ事業の立案状況を説明し、事業の実施にあたっての助言等、連携・協力を依頼したところであり、今後も継続的に連携して事業を実施する。
・アウトカム指標の見直しを行い、調査ごとに設定した検討課題の達成度から策定したアウトカム指標を平成２７年度調査から設定する。さらに、一定期間経過後に北海道総合開発計画のモニタリングにおいて、調査内容が計画の推進にどのように寄与したのか考察し、考察結果について外部有識者の点検を受ける。
・北海道総合開発計画の主要施策の推進に向けた基礎調査は平成27年度限りで廃止する。今後は、基礎的な情報収集・分析等のみではなく、調査成果が民間や地方自治体の取組に繋がるよう、検討した解決方策のモデル的試行等を行う事業とともに、事業実施後の新たな課題に対応するためステップアップしていく事業も可能とした中長期的な事業として計画重点事項推進経費を新規に要求することとする。
・調査毎に自治体、民間企業等と取組を推進するための連携体制を構築し、調査翌年度に連携体制による調査の評価を実施するとともに、地域への説明会、ホームページへの掲載、関係者への周知等を通じて、調査成果のより一層の周知を図る。</t>
    <phoneticPr fontId="2"/>
  </si>
  <si>
    <t>〇マンションの適切な維持管理や建替え等の推進は、引き続き重要な政策課題であるため、平成28年度以降も継続要求していく。
〇これまでも、専門家の派遣等により、管理規約や長期修繕計画の見直し等に係る事業実施を行ってきたところであるが、平成28年度以降は、長期修繕計画の策定・見直しについてより重点的に支援し、成果目標の達成につなげる。また、成功事例で得られた知見を整理し、ホームページ等を通じて広く公表を図っていく。</t>
    <phoneticPr fontId="2"/>
  </si>
  <si>
    <t>今回の所見を踏まえ、本事業の終了後、申請内容の分析や申請者へのアンケートの実施等により、省エネ住宅の普及や市場の活性化等への効果の検証を予定している。なお、本事業では、建築主等は工事の実施が決まった時点（完成前）からポイントの発行・交換申請ができることとし、平成27年度中にポイント発行・交換業務は完了するが、一方で、確実に省エネ住宅の新築・リフォームが行われたことを確認するため、完了報告を行うこととしている。このため、平成28、29年度にかけては、事務局において、工事の完了報告の受付等に係る業務が生じる予定であるため、28年度以降も延長要求を行う。</t>
    <phoneticPr fontId="2"/>
  </si>
  <si>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2"/>
  </si>
  <si>
    <t>事業効果の検証に関しては、有識者から構成されるタスクフォースにおいて過年度モデル地域の進捗状況報告を踏まえ、指導・助言を行うなどフォローアップを行っているところ。また、他地域への普及・展開に関しては、策定されたモデル構想についてのセミナーの開催及び公表を行ってきたところであり、また、モデル地域の選定にあたって他地域への展開の可否を基準の一つとしてきたところ。
成果指標である「環境ポータルサイトへのアクセス件数」が急減した理由について分析し、適切な成果実績をあげられるようポータルサイトの内容の更新などの改善措置を講じる。
また、効果的な環境対策の推進を図るため、平成27年度に政府の適応計画が策定される予定であることを踏まえ、「社会資本整備分野における地球温暖化対策のための施策に係る調査」の中で平成27年度より新たに適応の具体的手法等に関する調査を行うなど、新たな環境対策課題に対応した事業としている。さらに、近年の国際的な課題を踏まえて、グリーンインフラの取組を推進する観点から平成27年度より必要な調査を進めていることに加え、平成28年度においては二国間クレジット制度（JCM）の活用に関する調査費を要求する。</t>
    <phoneticPr fontId="2"/>
  </si>
  <si>
    <t>「今後の治水対策のあり方について　中間とりまとめ」に基づく個別ダムの検証について引き続き早急に進める。また、すべてのダム建設事業について「ダム事業費等監理委員会」の活用等により、第三者の意見も踏まえ、更なるコスト縮減や事業再評価を実施する。</t>
    <rPh sb="74" eb="75">
      <t>ナド</t>
    </rPh>
    <phoneticPr fontId="2"/>
  </si>
  <si>
    <t>優先度の高い事業なので自治体や関係機関との連携を強化するとともに、一般会計で行われる通常の河川整備事業との差異について、箇所別にターゲットとする施設・整備水準と現状とのギャップ及び本事業の成果である予防すべき急迫するリスクを具体的に説明できるようにし、効果的・効率的な事業実施に努める。また、全国防災事業については、緊急性・即効性等の要件を勘案した上で、回避すべきリスクによる優先順位を明確にする必要がある。</t>
  </si>
  <si>
    <r>
      <t>（項）独立行政法人国際観光振興機構運営費
　（事項）独立行政法人国際観光振興機構運営費
　　　　　交付金に必要な経費</t>
    </r>
    <r>
      <rPr>
        <strike/>
        <sz val="11"/>
        <color indexed="10"/>
        <rFont val="ＭＳ ゴシック"/>
        <family val="3"/>
        <charset val="128"/>
      </rPr>
      <t/>
    </r>
    <phoneticPr fontId="2"/>
  </si>
  <si>
    <t>引き続き国立研究開発法人が行うべき研究に重点化する。
より多くの研究成果が国の技術基準類等に適用されるよう、他の研究機関等との連携等により効率的・効果的な事業の実施に努めるとともに、成果の効果的な普及に努める。</t>
    <rPh sb="4" eb="6">
      <t>コクリツ</t>
    </rPh>
    <rPh sb="6" eb="8">
      <t>ケンキュウ</t>
    </rPh>
    <rPh sb="8" eb="10">
      <t>カイハツ</t>
    </rPh>
    <rPh sb="10" eb="12">
      <t>ホウジン</t>
    </rPh>
    <phoneticPr fontId="2"/>
  </si>
  <si>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2"/>
  </si>
  <si>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2"/>
  </si>
  <si>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2"/>
  </si>
  <si>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2"/>
  </si>
  <si>
    <t>・老朽化の程度や事業者の種類等にかかわらず、老朽化対策を総合的に支援できるよう、鉄道施設安全対策事業（鉄道施設の戦略的維持管理・更新の推進）を本事業に統合する。
・本補助制度が、鉄道施設の効果的な維持管理に活用されるよう、補助対象事業の選定にあたっては、当該鉄道に対する地域のニーズや事業の継続性等について確認する。</t>
    <phoneticPr fontId="2"/>
  </si>
  <si>
    <t>事業実施にあたっては、補助対象となる鉄道施設の劣化の度合い等を考慮した長期的な事業計画に基づくこととし、より効率的・効果的な執行に取り組む。</t>
    <phoneticPr fontId="2"/>
  </si>
  <si>
    <t>補助の前提となる踏切道改良促進法に基づく保安設備整備の指定は、道路交通量等の基準に基づき行っており、それらは随時状況が変わることから、その指定箇所数は年度により異なるものであって、あらかじめ見通すことは困難である。加えて、指定箇所により工事費も異なることなどにより、必要な予算をあらかじめ把握することは困難であるが、指定が必要な踏切道について、可能な限りあらかじめ把握できるよう自治体や鉄道事業者等との連携を強化する。</t>
    <phoneticPr fontId="2"/>
  </si>
  <si>
    <t>老朽化の程度や事業者の種類等にかかわらず、老朽化対策を総合的に支援できるよう、本事業を鉄道施設総合安全対策事業（鉄道施設老朽化対策事業）に統合する。</t>
    <phoneticPr fontId="2"/>
  </si>
  <si>
    <t>-</t>
    <phoneticPr fontId="2"/>
  </si>
  <si>
    <t>執行率のばらつきについては、各年度における災害の有無や規模等に応じて所要額に差異が生じることによる面が強いが、執行に際しては、個別箇所ごとにその工法や施工内容を精査することで、さらなるコスト縮減に努める。</t>
    <phoneticPr fontId="2"/>
  </si>
  <si>
    <t>　外部有識者及び推進チームの所見を踏まえ、「事業の目的」及び「事業の概要」欄において、レビューシートの記載を充実させた。
　本事業の目的は、東日本大震災の最大の教訓である素早い避難の確保を後押しする観点から実施される港湾、漁港等の整備であり、震災復興に寄与するものである。</t>
    <rPh sb="1" eb="3">
      <t>ガイブ</t>
    </rPh>
    <rPh sb="3" eb="6">
      <t>ユウシキシャ</t>
    </rPh>
    <rPh sb="6" eb="7">
      <t>オヨ</t>
    </rPh>
    <rPh sb="8" eb="10">
      <t>スイシン</t>
    </rPh>
    <rPh sb="14" eb="16">
      <t>ショケン</t>
    </rPh>
    <rPh sb="17" eb="18">
      <t>フ</t>
    </rPh>
    <rPh sb="22" eb="24">
      <t>ジギョウ</t>
    </rPh>
    <rPh sb="25" eb="27">
      <t>モクテキ</t>
    </rPh>
    <rPh sb="28" eb="29">
      <t>オヨ</t>
    </rPh>
    <rPh sb="31" eb="33">
      <t>ジギョウ</t>
    </rPh>
    <rPh sb="34" eb="36">
      <t>ガイヨウ</t>
    </rPh>
    <rPh sb="37" eb="38">
      <t>ラン</t>
    </rPh>
    <rPh sb="51" eb="53">
      <t>キサイ</t>
    </rPh>
    <rPh sb="54" eb="56">
      <t>ジュウジツ</t>
    </rPh>
    <rPh sb="62" eb="63">
      <t>ホン</t>
    </rPh>
    <rPh sb="63" eb="65">
      <t>ジギョウ</t>
    </rPh>
    <rPh sb="66" eb="68">
      <t>モクテキ</t>
    </rPh>
    <rPh sb="70" eb="71">
      <t>ヒガシ</t>
    </rPh>
    <rPh sb="71" eb="73">
      <t>ニホン</t>
    </rPh>
    <rPh sb="73" eb="76">
      <t>ダイシンサイ</t>
    </rPh>
    <rPh sb="77" eb="79">
      <t>サイダイ</t>
    </rPh>
    <rPh sb="80" eb="82">
      <t>キョウクン</t>
    </rPh>
    <rPh sb="85" eb="87">
      <t>スバヤ</t>
    </rPh>
    <rPh sb="88" eb="90">
      <t>ヒナン</t>
    </rPh>
    <rPh sb="91" eb="93">
      <t>カクホ</t>
    </rPh>
    <rPh sb="94" eb="96">
      <t>アトオ</t>
    </rPh>
    <rPh sb="99" eb="101">
      <t>カンテン</t>
    </rPh>
    <rPh sb="103" eb="105">
      <t>ジッシ</t>
    </rPh>
    <rPh sb="108" eb="110">
      <t>コウワン</t>
    </rPh>
    <rPh sb="111" eb="113">
      <t>ギョコウ</t>
    </rPh>
    <rPh sb="113" eb="114">
      <t>トウ</t>
    </rPh>
    <rPh sb="115" eb="117">
      <t>セイビ</t>
    </rPh>
    <rPh sb="121" eb="123">
      <t>シンサイ</t>
    </rPh>
    <rPh sb="123" eb="125">
      <t>フッコウ</t>
    </rPh>
    <rPh sb="126" eb="128">
      <t>キヨ</t>
    </rPh>
    <phoneticPr fontId="2"/>
  </si>
  <si>
    <t>　現在の成果指標については、北方領土隣接地域の活力維持を表すものとして、当該補助金が与える影響が限られている中で、モニタリング的な指標として設定しているところである。今後、補助金の成果をより測定できる指標を検討する。</t>
    <phoneticPr fontId="2"/>
  </si>
  <si>
    <t>010</t>
    <phoneticPr fontId="2"/>
  </si>
  <si>
    <t>引き続き成果の積極的な普及を図る。
例えば「技術的課題」の内容を記載するなど、レビューシートが国民にとってよりわかりやすいものになるよう工夫すべき。</t>
    <rPh sb="7" eb="10">
      <t>セッキョクテキ</t>
    </rPh>
    <phoneticPr fontId="2"/>
  </si>
  <si>
    <t>２７年度で終了予定
今後旺盛なインフラ整備が見込まれているアジア諸国においては、技術・基準類が整備されていない国が多いことから、民間企業の海外展開を有利にするため、欧州・欧米規格の世界的な普及戦略が始まっている。欧州・欧米に引けを取ることなく日本企業の国際展開を有利にするためには、日本ベースの技術・基準類をアジア諸国に適合するようカスタマイズする手法を早期に確立する必要がある。本研究は、ベトナム国と港湾基準策定支援に関する覚書きを取り交わし、二国間協議により２７年度を目処に手法を確立するものである。なお、定量的な指標設定について検討したが、各年度の活動内容は相手国の要望に大きく左右されるため、我が国単独で設定することは困難である。よって、成果目標に対する達成度については、事業終了後に専門的知識を有する外部有識者による事後評価を受ける。</t>
    <rPh sb="2" eb="4">
      <t>ネンド</t>
    </rPh>
    <rPh sb="5" eb="7">
      <t>シュウリョウ</t>
    </rPh>
    <rPh sb="7" eb="9">
      <t>ヨテイ</t>
    </rPh>
    <phoneticPr fontId="2"/>
  </si>
  <si>
    <t>２７年度で終了予定
東北地方太平洋沖地震に伴う津波は、人々の生活や港湾地域に展開する企業の経済活動に深刻な影響を及ぼしたことから、津波災害後の復旧・復興においては、港湾地域における施設の迅速な復旧と被害軽減策の構築が重要であることが浮き彫りとなった。本研究は、ソフト面での被害軽減策として、津波観測技術と避難シミュレーション技術を開発し、地方自治体における避難計画の効率的な策定を支援するとともに、海域に流出した放射性物質の取扱技術を確立し、環境にも配慮した港湾施設の迅速な復旧の実現を目的としている。なお、定量的な指標設定について検討したが、本研究が１件の研究プロジェクトであり、その成果は最終年度に得られるもので、研究途中段階で成果を定量的に示すことは困難であることから、成果目標に対する達成度にについては、事業終了後に専門的知識を有する外部有識者による事後評価を受ける。</t>
    <rPh sb="2" eb="4">
      <t>ネンド</t>
    </rPh>
    <rPh sb="5" eb="7">
      <t>シュウリョウ</t>
    </rPh>
    <rPh sb="7" eb="9">
      <t>ヨテイ</t>
    </rPh>
    <phoneticPr fontId="2"/>
  </si>
  <si>
    <t>空港舗装の点検・補修は、航空機の運航が終了した夜間にしか実施できないが、近年では空港の運用時間が延長傾向にあることから、点検・補修にかけられる時間は短くなってきている。更に、航空機の総重量は増加傾向にあることから、空港舗装が損傷するリスクは高まっている。本研究は、このような課題を克服するため、品質を落とすことなく、より迅速な点検・補修を可能とする技術を空港舗装に適用することを目的としている。なお、定量的な指標設定について検討したが、新たな点検・補修技術は、本研究で技術開発するものではなく、既に道路等で適用されている技術や民間等で開発された新技術について情報収集・分析を行い、空港舗装への適用性を評価するものであり、どの技術を導入すればどの程度改善されるかを現時点で示すことは困難であることから、成果目標に対する達成度にについては、事業終了後に専門的知識を有する外部有識者による事後評価を受ける。</t>
    <phoneticPr fontId="2"/>
  </si>
  <si>
    <t>平成２７年度で事業終了予定。ＨＰでの公表や講演会での活用などを通じて、引き続き成果の積極的な普及を図る。
例えば「技術的課題」の内容を記載するなど、レビューシートが国民にとってよりわかりやすいものになるよう工夫すべき。</t>
    <phoneticPr fontId="2"/>
  </si>
  <si>
    <t>予算の執行について、コスト縮減に努めるが、事故等調査体制の整備のため、予算概算要求については増額となった。</t>
    <phoneticPr fontId="2"/>
  </si>
  <si>
    <t>【平成２７年度公開プロセス】
「事業内容の一部改善」
・廃止対象の光波標識について、主管省庁が責任を持って原則廃止とし、廃止と撤去を区分して、廃止を急ぐべき。
・これまでの交渉状況を踏まえて廃止基準を再検討したり、代替案の提示を含めた交渉手順を明確に設定したりするなど、特定の利用者等の同意を必要としない調整プロセスを再検討すべき。また、例えば休止や無償譲渡なども視野に入れて、廃止や撤去に至るまでの多様なプロセスを検討・策定すべき。
・一者応札が多いが、例えば事後的に入札金額のチェックをするなど、他省庁の取組も参考に検討すべき。</t>
    <phoneticPr fontId="2"/>
  </si>
  <si>
    <t>廃止と撤去を区別し、廃止を急ぐとともに、休止や無償譲渡なども視野に入れて、廃止や撤去に至るまでのプロセスを見直すべき。
入札については、他省庁の取組も参考に、金額の事後チェックをすべき。</t>
    <phoneticPr fontId="2"/>
  </si>
  <si>
    <t>　光波標識の廃止については、今後更に利用者への十分な説明を行い、廃止への理解を促していく。廃止や撤去に至るまでのプロセスについては、交通政策審議会の船舶交通安全部会に設置した「航路標識・情報提供等小委員会」において、光波標識の利用関係者を含む有識者により審議していただくこととしている。一部の随意契約で事後調査を実施していることから、現在一般競争入札を行っている航路標識機器製造に対する事後調査の実施について検討している。引き続き、他省庁の事後調査の取り組みについて調査し、入札金額の事後的チェックの導入のための検討を行う。</t>
    <rPh sb="190" eb="191">
      <t>タイ</t>
    </rPh>
    <phoneticPr fontId="2"/>
  </si>
  <si>
    <t>「新しい日本のための優先課題推進枠」927百万円</t>
    <phoneticPr fontId="2"/>
  </si>
  <si>
    <t>「新しい日本のための優先課題推進枠」8,559百万円</t>
    <rPh sb="23" eb="26">
      <t>ヒャクマンエン</t>
    </rPh>
    <phoneticPr fontId="2"/>
  </si>
  <si>
    <t>「新しい日本のための優先課題推進枠」5,200百万円</t>
    <rPh sb="23" eb="26">
      <t>ヒャクマンエン</t>
    </rPh>
    <phoneticPr fontId="2"/>
  </si>
  <si>
    <t>「新しい日本のための優先課題推進枠」1,516百万円</t>
    <rPh sb="23" eb="26">
      <t>ヒャクマンエン</t>
    </rPh>
    <phoneticPr fontId="2"/>
  </si>
  <si>
    <t>「新しい日本のための優先課題推進枠」1,336百万円</t>
    <rPh sb="23" eb="26">
      <t>ヒャクマンエン</t>
    </rPh>
    <phoneticPr fontId="2"/>
  </si>
  <si>
    <t>「新しい日本のための優先課題推進枠」56百万円</t>
    <rPh sb="20" eb="23">
      <t>ヒャクマンエン</t>
    </rPh>
    <phoneticPr fontId="2"/>
  </si>
  <si>
    <t>「新しい日本のための優先課題推進枠」2,095百万円</t>
    <rPh sb="23" eb="26">
      <t>ヒャクマンエン</t>
    </rPh>
    <phoneticPr fontId="2"/>
  </si>
  <si>
    <t>-</t>
    <phoneticPr fontId="2"/>
  </si>
  <si>
    <t>システム開発、機器の調達等においては、今後も競争性の確保に努め経費の節減を図りつつ、必要な事業の実施を進めるべきである。</t>
    <phoneticPr fontId="2"/>
  </si>
  <si>
    <t>　海上における遭難及び安全に関する世界的な制度（ＧＭＤＳＳ）に係る新システム（中軌道衛星システム：ＭＥＯＳＡＲ）への対応に要する経費のうちサーバ購入経費については、平成27年度に国庫債務負担行為要求額（平成２７年度及び平成２８年度に支払い）として１，０６３百万円を計上していたが、競争性の確保に努めた調達手続きを行い、４４４百万円の縮減を実施した。</t>
    <rPh sb="1" eb="3">
      <t>カイジョウ</t>
    </rPh>
    <rPh sb="7" eb="9">
      <t>ソウナン</t>
    </rPh>
    <rPh sb="9" eb="10">
      <t>オヨ</t>
    </rPh>
    <rPh sb="11" eb="13">
      <t>アンゼン</t>
    </rPh>
    <rPh sb="14" eb="15">
      <t>カン</t>
    </rPh>
    <rPh sb="17" eb="20">
      <t>セカイテキ</t>
    </rPh>
    <rPh sb="21" eb="23">
      <t>セイド</t>
    </rPh>
    <rPh sb="39" eb="40">
      <t>チュウ</t>
    </rPh>
    <rPh sb="40" eb="42">
      <t>キドウ</t>
    </rPh>
    <rPh sb="42" eb="44">
      <t>エイセイ</t>
    </rPh>
    <phoneticPr fontId="2"/>
  </si>
  <si>
    <t>「新しい日本のための優先課題推進枠」2,345百万円</t>
    <rPh sb="23" eb="26">
      <t>ヒャクマンエン</t>
    </rPh>
    <phoneticPr fontId="2"/>
  </si>
  <si>
    <t>「新しい日本のための優先課題推進枠」204百万円</t>
    <rPh sb="21" eb="24">
      <t>ヒャクマンエン</t>
    </rPh>
    <phoneticPr fontId="2"/>
  </si>
  <si>
    <t>「新しい日本のための優先課題推進枠」40百万円</t>
    <rPh sb="20" eb="23">
      <t>ヒャクマンエン</t>
    </rPh>
    <phoneticPr fontId="2"/>
  </si>
  <si>
    <t>「新しい日本のための優先課題推進枠」706百万円</t>
    <rPh sb="21" eb="24">
      <t>ヒャクマンエン</t>
    </rPh>
    <phoneticPr fontId="2"/>
  </si>
  <si>
    <t>領海警備や海洋権益の保全を図るため、固定翼航空機によるしょう戒監視体制の見直しにより、必要な運航費を確保している。
　また、職員による整備や運用方法の見直し等により適切なコストの削減が認められる。
 引き続き、領海警備や海洋権益の保全の必要性に鑑み、財政上の制約も踏まえつつ、運航費のあり方を見直すとともに、調達方式の改善にも努め、計画的な調達を行っていくべきである。</t>
    <phoneticPr fontId="2"/>
  </si>
  <si>
    <t>-</t>
    <phoneticPr fontId="2"/>
  </si>
  <si>
    <t>観光施策の基本インフラとなる重要施策であるため、地域のニーズを踏まえ、更なる地域レベルでの統計の整備を進めるべき。</t>
    <rPh sb="0" eb="2">
      <t>カンコウ</t>
    </rPh>
    <rPh sb="2" eb="4">
      <t>セサク</t>
    </rPh>
    <rPh sb="5" eb="7">
      <t>キホン</t>
    </rPh>
    <rPh sb="14" eb="16">
      <t>ジュウヨウ</t>
    </rPh>
    <rPh sb="16" eb="18">
      <t>セサク</t>
    </rPh>
    <rPh sb="24" eb="26">
      <t>チイキ</t>
    </rPh>
    <rPh sb="31" eb="32">
      <t>フ</t>
    </rPh>
    <rPh sb="35" eb="36">
      <t>サラ</t>
    </rPh>
    <rPh sb="38" eb="40">
      <t>チイキ</t>
    </rPh>
    <rPh sb="45" eb="47">
      <t>トウケイ</t>
    </rPh>
    <rPh sb="48" eb="50">
      <t>セイビ</t>
    </rPh>
    <rPh sb="51" eb="52">
      <t>スス</t>
    </rPh>
    <phoneticPr fontId="2"/>
  </si>
  <si>
    <t>248-1</t>
    <phoneticPr fontId="2"/>
  </si>
  <si>
    <t>予算執行率が極端に低い原因を究明すべきであり，それに基づいて何らかの措置を講じるべきである．また，予算執行率０にも関わらず，活動実績ではモデル事業実施地域数が５となっているが，費用0で何か実施したのか．また，成果目標及び成果指標は，事業概要にある本事業の目的①～④に合わせて，各事業内容がもたらす成果と直接関係する指標でそれぞれ示した方が良い．</t>
    <phoneticPr fontId="2"/>
  </si>
  <si>
    <t>26年度で終了済み。
外部有識者の所見を今後の事業に活かすべき。</t>
    <phoneticPr fontId="2"/>
  </si>
  <si>
    <t>所見に基づき、アウトカムの目標を記入した。当該事業は26年度で終了となったが、得られた知見は今後他の事業において活用していく。</t>
    <phoneticPr fontId="2"/>
  </si>
  <si>
    <t>-</t>
    <phoneticPr fontId="2"/>
  </si>
  <si>
    <t>248-2</t>
    <phoneticPr fontId="2"/>
  </si>
  <si>
    <t>本事業の目的は，「戦略的訪日拡大プランの推進（ビジット・ジャパン事業）」や「地域経済活性化に資する放送コンテンツ等海外展開支援事業」とことなり，内外からの観光客の満足度を高める都道府県を跨ぐ広域周遊観光動線を形成することが目的である．従って，周遊観光動線が形成されると，国内における周遊行動に変化が見られるわけだから，それを適切に示すことができる指標を成果指標としなければならない．例えば，本事業で形成する広域周遊観光動線を形成する地域の事前・事後の周遊観光客数（内外）や消費支出額の差分で示すことが考えられる（もちろん，短期的に数字が実現できないので，暫定値あるいは予測値で示すべきだろう）</t>
    <phoneticPr fontId="2"/>
  </si>
  <si>
    <t>外部有識者及び行政事業レビュー推進チームの所見を踏まえ、当事業の対象が外国人旅行者であること、外国人旅行者による地域での周遊や滞在を促すことが当事業の趣旨であること、また周遊行動の変化を示せる指標であることを考慮した結果、各ルートで目標設定できる唯一の指標として、「平成32年における外国人延べ宿泊者数」を、各ルートにおける統一的な成果目標指標として追加した。</t>
    <phoneticPr fontId="2"/>
  </si>
  <si>
    <t>「新しい日本のための優先課題推進枠」7,150</t>
    <phoneticPr fontId="2"/>
  </si>
  <si>
    <t>-</t>
    <phoneticPr fontId="2"/>
  </si>
  <si>
    <t>本事業については、平成２６年度の調査結果を踏まえてより具体的な成果が得られるよう関係各所との調整・検討に活かすこととし、終了することとする。</t>
    <phoneticPr fontId="2"/>
  </si>
  <si>
    <t>「新しい日本のための優先課題推進枠」514</t>
    <phoneticPr fontId="2"/>
  </si>
  <si>
    <t>「新しい日本のための優先課題推進枠」2,148</t>
    <phoneticPr fontId="2"/>
  </si>
  <si>
    <t>「新しい日本のための優先課題推進枠」15,900</t>
    <phoneticPr fontId="2"/>
  </si>
  <si>
    <t>「新しい日本のための優先課題推進枠」1,949</t>
    <phoneticPr fontId="2"/>
  </si>
  <si>
    <t>-</t>
    <phoneticPr fontId="2"/>
  </si>
  <si>
    <t>他機関との連携を強化し、予報の予測精度の向上を図るべき。
引き続き、調達の競争性を確保しつつ、調達方法の改善を図り、コストの縮減に努めるべき。</t>
    <phoneticPr fontId="2"/>
  </si>
  <si>
    <t>「新しい日本のための優先課題推進枠」53</t>
    <rPh sb="1" eb="2">
      <t>アタラ</t>
    </rPh>
    <rPh sb="4" eb="6">
      <t>ニホン</t>
    </rPh>
    <rPh sb="10" eb="12">
      <t>ユウセン</t>
    </rPh>
    <rPh sb="12" eb="14">
      <t>カダイ</t>
    </rPh>
    <rPh sb="14" eb="16">
      <t>スイシン</t>
    </rPh>
    <rPh sb="16" eb="17">
      <t>ワク</t>
    </rPh>
    <phoneticPr fontId="2"/>
  </si>
  <si>
    <t>昭和43年度</t>
    <phoneticPr fontId="2"/>
  </si>
  <si>
    <t>-</t>
    <phoneticPr fontId="2"/>
  </si>
  <si>
    <t>故障が頻発している発電設備の更新を行うべき。
引き続き、調達の競争性を確保しつつ、調達方法の改善を図り、コストの縮減に努めるべき。</t>
    <phoneticPr fontId="2"/>
  </si>
  <si>
    <t>発電設備の更新については早期の更新に努める。
チリ沖等で発生する遠地津波の監視体制を強化する。
事業の実施にあたり、競争性を確保しつつ、調達方法の改善を図り、コストの縮減に努める。</t>
    <phoneticPr fontId="2"/>
  </si>
  <si>
    <t>-</t>
    <phoneticPr fontId="2"/>
  </si>
  <si>
    <t>分担金については、国際民間航空条約に基づき、締約国が負担することを義務づけられているものであり、昨年開催された第38回ICAO総会において、2014年から2016年までの３ヶ年予算が決議され、締約国の分担額が既に決定していることから、現状通りとすべきである。
拠出金についても、航空保安行動計画拠出金は、同じく第38回ICAO総会により2014年から2016年までの３ヶ年の活動計画において拠出が必要である旨決議されているところであり、我が国も応分の負担をすべきであることから現状通りとすべきである。また、航空交通管理プロジェクト拠出金は、ICAO北京支所への職員派遣に伴う人件費等であり、今後も派遣を継続する予定であることから、同じく現状通りとすべきである。</t>
    <phoneticPr fontId="2"/>
  </si>
  <si>
    <t>ICAO分担金及び航空保安行動計画拠出金については、ICAO総会の決議に基づいて支払い、航空交通管理プロジェクト拠出金については、職員派遣を継続する予定であることから、効果的な拠出金の予算執行に努める。</t>
    <phoneticPr fontId="2"/>
  </si>
  <si>
    <t>短中期的な操縦士不足の問題を克服し、持続可能な航空ネットワークが維持されるよう、引き続き、ご努力頂きたい。</t>
    <phoneticPr fontId="2"/>
  </si>
  <si>
    <t>効率的・効果的な予算の執行を図るとともに、独立行政法人改革等に関する基本的な方針（平成25年12月24日閣議決定）及び乗員政策等検討合同小委員会とりまとめ（平成26年7月公表）を踏まえ、今後の我が国航空業界における短期的・中長期的な操縦士不足を乗り越え、航空ネットワークの充実を支えるため、航空大学校のさらなる活用を推進するべき。</t>
    <phoneticPr fontId="2"/>
  </si>
  <si>
    <t>-</t>
    <phoneticPr fontId="2"/>
  </si>
  <si>
    <t>　効率的・効果的な予算の執行を図るとともに、我が国航空業界における短期的・中長期的な操縦士不足を乗り越え、航空ネットワークの充実を支えるため、航空大学校のさらなる活用を推進することとした。</t>
    <phoneticPr fontId="2"/>
  </si>
  <si>
    <t>引き続き、真に必要な施設の補修等を実施して頂きたい。</t>
    <phoneticPr fontId="2"/>
  </si>
  <si>
    <t>航空大学校のさらなる活用の推進に向けて、真に必要なものを精査して施設の補修等を行うべき。</t>
    <phoneticPr fontId="2"/>
  </si>
  <si>
    <t>必要性及び緊急性が特に高い補修に限定し、事業を実施することとした。</t>
    <phoneticPr fontId="2"/>
  </si>
  <si>
    <t>「新しい日本のための優先課題推進枠」21,220</t>
    <phoneticPr fontId="2"/>
  </si>
  <si>
    <t>-</t>
    <phoneticPr fontId="2"/>
  </si>
  <si>
    <t>対象者への制度の周知や事業の精査など、執行率向上のための措置を講じ、事業執行の改善を図るべき。</t>
    <phoneticPr fontId="2"/>
  </si>
  <si>
    <t>昭和27年度</t>
    <phoneticPr fontId="2"/>
  </si>
  <si>
    <t>引き続き一者応札改善の取り組みを強化し、競争性の確保に取り組むべき。</t>
    <phoneticPr fontId="2"/>
  </si>
  <si>
    <t>競争環境の改善を目的として、契約予定案件を事前告知する等のＰＲ活動により競争性の確保に努める。</t>
    <phoneticPr fontId="2"/>
  </si>
  <si>
    <t>-</t>
    <phoneticPr fontId="2"/>
  </si>
  <si>
    <t>研究開発業務に支障を与えない範囲で、真に必要なものを精査して補修等を行うべき。</t>
    <phoneticPr fontId="2"/>
  </si>
  <si>
    <t>「新しい日本のための優先課題推進枠」295</t>
    <phoneticPr fontId="2"/>
  </si>
  <si>
    <t>中小トラック事業者の燃料費対策</t>
    <phoneticPr fontId="2"/>
  </si>
  <si>
    <t>平成２６年度から平成２７年度へ予算を繰越し、平成２７年度内にて補助の確実な執行に努め、効果的に事業を行い当該年度内に終了する予定。</t>
    <phoneticPr fontId="2"/>
  </si>
  <si>
    <t>２６年度秋のレビューによる事業単位の分割
要求額のうち「新しい日本のための優先課題推進枠」621百万円</t>
    <phoneticPr fontId="2"/>
  </si>
  <si>
    <t>ひき逃げ事故等による被害者に対する保障金の支払</t>
    <phoneticPr fontId="2"/>
  </si>
  <si>
    <t>事業費の算出に当たり、過去の執行状況の検証を行い、要求に当たっては実勢を反映させ、真に必要な事業費を要求した。また、事業の実施にあたっては、引き続き、迅速且つ適切な救済を実現するよう必要な事務処理等を実施しているところであるが、所見等を踏まえ、今後とも迅速且つ適切な事務処理等につき随時検証していくこととしている。</t>
    <phoneticPr fontId="2"/>
  </si>
  <si>
    <t>引き続きコスト縮減や発注方法の改善等を行い、発注における透明性・競争性の確保を図っていくとともに、効率的に事業を執行し、可及的に調査結果を事業者に活用してもらうよう努める。成果目標に関しては、今後、外国人旅行客に絞った指標へ見直すことも含め引き続き検討して参りたい。</t>
    <phoneticPr fontId="2"/>
  </si>
  <si>
    <t>トラック産業将来ビジョン策定等調査</t>
    <phoneticPr fontId="2"/>
  </si>
  <si>
    <t>物品購入等は、引き続き、競争入札の活用を徹底することによりコスト縮減を図り、適正に業務を行うこととしている。</t>
    <phoneticPr fontId="2"/>
  </si>
  <si>
    <t>-</t>
    <phoneticPr fontId="2"/>
  </si>
  <si>
    <t>低潮線保全区域の状況把握と巡視等について、一層の効率的な事業実施に努められたい。</t>
    <phoneticPr fontId="2"/>
  </si>
  <si>
    <t>低潮線保全区域の巡視について、過年度の衛星画像データや巡視結果を分析することにより、巡視箇所の重点化を図る。これにより、船舶燃料使用量を削減し、労務単価が上昇する中でも巡視費用の削減を図る。</t>
    <phoneticPr fontId="2"/>
  </si>
  <si>
    <t>国際戦略港湾競争力強化対策事業</t>
    <phoneticPr fontId="2"/>
  </si>
  <si>
    <t>成果目標及び成果指標の工夫が必要である．h27行政事業レビューシートに記載されている成果目標及び成果指標では本事業の成果を適切に評価できず，国費を投入する事の正当性を示すことができない．本事業の目的が，集貨増加であることから，成果目標及び成果実績は，どれだけ集貨を増やすことができたかを定量的に示すべきである．なお，補助年度にその効果が100%実現しないと考えられるので，まずは速報/暫定値として成果実績を示し，適宜修正をしていけばよいだろう．また，後背経済圏を含めた経済効果を推計して，費用対効果についても言及する必要がある．</t>
    <phoneticPr fontId="2"/>
  </si>
  <si>
    <t>事業の成果について、集貨の増加量を定量的に整理するなどして、対外的に事業の理解に努めるとともに、競争力の強化に向けた効率的な予算執行を図られたい。</t>
    <phoneticPr fontId="2"/>
  </si>
  <si>
    <t>-</t>
    <phoneticPr fontId="2"/>
  </si>
  <si>
    <t>本事業は、国際コンテナ戦略港湾政策の目的である国際基幹航路の維持・拡大を達成すべく実施している事業であるため、国際コンテナ戦略港湾に寄港する国際基幹航路の寄港便数を本事業の成果目標及び成果実績として設定している。
また、本事業の成果について、対外的に事業の理解に努めるとともに、事業内容を精査し、効率的な予算執行を図ることとしたい。</t>
    <phoneticPr fontId="2"/>
  </si>
  <si>
    <t>要求額のうち「新しい日本のための優先課題推進枠」1,276百万円</t>
    <rPh sb="0" eb="2">
      <t>ヨウキュウ</t>
    </rPh>
    <rPh sb="2" eb="3">
      <t>ガク</t>
    </rPh>
    <rPh sb="7" eb="8">
      <t>アタラ</t>
    </rPh>
    <rPh sb="10" eb="12">
      <t>ニホン</t>
    </rPh>
    <rPh sb="16" eb="18">
      <t>ユウセン</t>
    </rPh>
    <rPh sb="18" eb="20">
      <t>カダイ</t>
    </rPh>
    <rPh sb="20" eb="22">
      <t>スイシン</t>
    </rPh>
    <rPh sb="22" eb="23">
      <t>ワク</t>
    </rPh>
    <rPh sb="29" eb="31">
      <t>ヒャクマン</t>
    </rPh>
    <rPh sb="31" eb="32">
      <t>エン</t>
    </rPh>
    <phoneticPr fontId="2"/>
  </si>
  <si>
    <t>要求額のうち「新しい日本のための優先課題推進枠」　35百万円</t>
    <phoneticPr fontId="2"/>
  </si>
  <si>
    <t>要求額のうち「新しい日本のための優先課題推進枠」15百万円</t>
    <phoneticPr fontId="2"/>
  </si>
  <si>
    <t xml:space="preserve">要求額のうち「新しい日本のための優先課題推進枠」16百万円
</t>
    <phoneticPr fontId="2"/>
  </si>
  <si>
    <t>要求額のうち「新しい日本のための優先課題推進枠」　8,988百万円</t>
    <phoneticPr fontId="2"/>
  </si>
  <si>
    <t>効果的な予算執行と事業評価を実施しつつ、地域公共交通ネットワークの再構築に向けて、より効果的かつ効率的な支援を図ること。</t>
    <phoneticPr fontId="2"/>
  </si>
  <si>
    <t>要求額のうち「新しい日本のための優先課題推進枠」３１７百万円</t>
    <rPh sb="0" eb="3">
      <t>ヨウキュウガク</t>
    </rPh>
    <rPh sb="7" eb="8">
      <t>アタラ</t>
    </rPh>
    <rPh sb="10" eb="12">
      <t>ニホン</t>
    </rPh>
    <rPh sb="16" eb="18">
      <t>ユウセン</t>
    </rPh>
    <rPh sb="18" eb="20">
      <t>カダイ</t>
    </rPh>
    <rPh sb="20" eb="22">
      <t>スイシン</t>
    </rPh>
    <rPh sb="22" eb="23">
      <t>ワク</t>
    </rPh>
    <rPh sb="27" eb="28">
      <t>ヒャク</t>
    </rPh>
    <rPh sb="28" eb="30">
      <t>マンエン</t>
    </rPh>
    <phoneticPr fontId="2"/>
  </si>
  <si>
    <t>本経費の契約にあたっては、企画競争を採用しており、複数の者に企画書等の提出を求め、その内容について審査を行ったうえで特定された１者に入札を求めるものであり競争性は確保しているが、所見を踏まえ、支出先上位１０者リストの修正を行った。なお、当該事業は終了するが、一部業務については、他業務との発注時期の重複により技術者の確保が困難となった等のアンケート結果を踏まえ、今後発注の際は早期発注に努めることとする。</t>
    <phoneticPr fontId="2"/>
  </si>
  <si>
    <t>本経費の契約にあたっては、企画競争を採用しており、複数の者に企画書等の提出を求め、その内容について審査を行ったうえで特定された１者に入札を求めるものであり、競争性は確保しているが、外部有識者の意見を踏まえ、支出先上位１０者リストの修正を行った。なお、当該事業は終了するが、類似事業については、引き続き競争性の確保等により効率的な執行に努める。</t>
    <phoneticPr fontId="2"/>
  </si>
  <si>
    <t>本経費の契約にあたっては、企画競争を採用しており、複数の者に企画書等の提出を求め、その内容について審査を行ったうえで特定された１者に入札を求めるものであり、競争性は確保しているが、所見を踏まえ、支出先上位１０者リストの修正を行った。今後、本事業で得られた成果を活用し、道路分野におけるＰＰＰ事業の取組に向けた検討を進めることとしている。当該事業は終了するが、類似事業については、引き続き競争性の確保等により効率的な執行に努めていく。</t>
    <phoneticPr fontId="2"/>
  </si>
  <si>
    <t>要求額のうち「新しい日本のための優先課題推進枠」9百万円</t>
    <rPh sb="0" eb="3">
      <t>ヨウキュウガク</t>
    </rPh>
    <rPh sb="25" eb="27">
      <t>ヒャクマン</t>
    </rPh>
    <rPh sb="27" eb="28">
      <t>エン</t>
    </rPh>
    <phoneticPr fontId="2"/>
  </si>
  <si>
    <t>要求額のうち「新しい日本のための優先課題推進枠」8百万円</t>
    <rPh sb="0" eb="3">
      <t>ヨウキュウガク</t>
    </rPh>
    <rPh sb="25" eb="27">
      <t>ヒャクマン</t>
    </rPh>
    <rPh sb="27" eb="28">
      <t>エン</t>
    </rPh>
    <phoneticPr fontId="2"/>
  </si>
  <si>
    <t>基盤地図情報の更新面積のうち、より単価の高い手法による更新面積が多かったため、単位当たりコストが増加した。関係機関との適切な連携を強化し、より効率的な更新を進めることでコスト縮減に努める。
また、透明性・公平性・競争性の高い発注方法を採用し、事業実施の効率化・透明性を確保する。</t>
    <rPh sb="0" eb="2">
      <t>キバン</t>
    </rPh>
    <rPh sb="2" eb="4">
      <t>チズ</t>
    </rPh>
    <rPh sb="4" eb="6">
      <t>ジョウホウ</t>
    </rPh>
    <rPh sb="7" eb="9">
      <t>コウシン</t>
    </rPh>
    <rPh sb="9" eb="11">
      <t>メンセキ</t>
    </rPh>
    <rPh sb="17" eb="19">
      <t>タンカ</t>
    </rPh>
    <rPh sb="20" eb="21">
      <t>タカ</t>
    </rPh>
    <rPh sb="22" eb="24">
      <t>シュホウ</t>
    </rPh>
    <rPh sb="27" eb="29">
      <t>コウシン</t>
    </rPh>
    <rPh sb="29" eb="31">
      <t>メンセキ</t>
    </rPh>
    <rPh sb="32" eb="33">
      <t>オオ</t>
    </rPh>
    <rPh sb="39" eb="41">
      <t>タンイ</t>
    </rPh>
    <rPh sb="41" eb="42">
      <t>ア</t>
    </rPh>
    <rPh sb="48" eb="50">
      <t>ゾウカ</t>
    </rPh>
    <rPh sb="90" eb="91">
      <t>ツト</t>
    </rPh>
    <rPh sb="98" eb="100">
      <t>トウメイ</t>
    </rPh>
    <rPh sb="100" eb="101">
      <t>セイ</t>
    </rPh>
    <rPh sb="102" eb="105">
      <t>コウヘイセイ</t>
    </rPh>
    <rPh sb="106" eb="109">
      <t>キョウソウセイ</t>
    </rPh>
    <rPh sb="110" eb="111">
      <t>タカ</t>
    </rPh>
    <rPh sb="112" eb="114">
      <t>ハッチュウ</t>
    </rPh>
    <rPh sb="117" eb="119">
      <t>サイヨウ</t>
    </rPh>
    <rPh sb="121" eb="123">
      <t>ジギョウ</t>
    </rPh>
    <rPh sb="123" eb="125">
      <t>ジッシ</t>
    </rPh>
    <rPh sb="126" eb="129">
      <t>コウリツカ</t>
    </rPh>
    <rPh sb="130" eb="133">
      <t>トウメイセイ</t>
    </rPh>
    <rPh sb="134" eb="136">
      <t>カクホ</t>
    </rPh>
    <phoneticPr fontId="2"/>
  </si>
  <si>
    <t>要求額のうち「新しい日本のための優先課題推進枠」17百万円</t>
    <rPh sb="0" eb="3">
      <t>ヨウキュウガク</t>
    </rPh>
    <rPh sb="26" eb="28">
      <t>ヒャクマン</t>
    </rPh>
    <rPh sb="28" eb="29">
      <t>エン</t>
    </rPh>
    <phoneticPr fontId="2"/>
  </si>
  <si>
    <t>山間部における電子国土基本図の更新に利用する画像データの購入が多かったため、単位当たりコストが増加した。関係機関との適切な連携を強化し、より効率的な更新を進めることでコスト縮減に努め、効率的・効果的な事業を実施する。</t>
    <rPh sb="0" eb="3">
      <t>サンカンブ</t>
    </rPh>
    <rPh sb="7" eb="9">
      <t>デンシ</t>
    </rPh>
    <rPh sb="9" eb="11">
      <t>コクド</t>
    </rPh>
    <rPh sb="11" eb="13">
      <t>キホン</t>
    </rPh>
    <rPh sb="13" eb="14">
      <t>ズ</t>
    </rPh>
    <rPh sb="15" eb="17">
      <t>コウシン</t>
    </rPh>
    <rPh sb="18" eb="20">
      <t>リヨウ</t>
    </rPh>
    <rPh sb="22" eb="24">
      <t>ガゾウ</t>
    </rPh>
    <rPh sb="28" eb="30">
      <t>コウニュウ</t>
    </rPh>
    <rPh sb="31" eb="32">
      <t>オオ</t>
    </rPh>
    <rPh sb="38" eb="40">
      <t>タンイ</t>
    </rPh>
    <rPh sb="40" eb="41">
      <t>ア</t>
    </rPh>
    <rPh sb="47" eb="49">
      <t>ゾウカ</t>
    </rPh>
    <rPh sb="92" eb="95">
      <t>コウリツテキ</t>
    </rPh>
    <rPh sb="96" eb="99">
      <t>コウカテキ</t>
    </rPh>
    <rPh sb="100" eb="102">
      <t>ジギョウ</t>
    </rPh>
    <rPh sb="103" eb="105">
      <t>ジッシ</t>
    </rPh>
    <phoneticPr fontId="2"/>
  </si>
  <si>
    <t>要求額のうち「新しい日本のための優先課題推進枠」47百万円</t>
    <rPh sb="0" eb="3">
      <t>ヨウキュウガク</t>
    </rPh>
    <rPh sb="26" eb="28">
      <t>ヒャクマン</t>
    </rPh>
    <rPh sb="28" eb="29">
      <t>エン</t>
    </rPh>
    <phoneticPr fontId="2"/>
  </si>
  <si>
    <t>要求額のうち「新しい日本のための優先課題推進枠」3,892百万円</t>
    <rPh sb="0" eb="3">
      <t>ヨウキュウガク</t>
    </rPh>
    <rPh sb="7" eb="8">
      <t>アタラ</t>
    </rPh>
    <rPh sb="10" eb="12">
      <t>ニホン</t>
    </rPh>
    <rPh sb="16" eb="18">
      <t>ユウセン</t>
    </rPh>
    <rPh sb="18" eb="20">
      <t>カダイ</t>
    </rPh>
    <rPh sb="20" eb="22">
      <t>スイシン</t>
    </rPh>
    <rPh sb="22" eb="23">
      <t>ワク</t>
    </rPh>
    <rPh sb="29" eb="31">
      <t>ヒャクマン</t>
    </rPh>
    <rPh sb="31" eb="32">
      <t>マドカ</t>
    </rPh>
    <phoneticPr fontId="2"/>
  </si>
  <si>
    <t>要求額のうち「新しい日本のための優先課題推進枠」27百万円</t>
    <rPh sb="0" eb="3">
      <t>ヨウキュウガク</t>
    </rPh>
    <rPh sb="7" eb="8">
      <t>アタラ</t>
    </rPh>
    <rPh sb="10" eb="12">
      <t>ニホン</t>
    </rPh>
    <rPh sb="16" eb="18">
      <t>ユウセン</t>
    </rPh>
    <rPh sb="18" eb="20">
      <t>カダイ</t>
    </rPh>
    <rPh sb="20" eb="22">
      <t>スイシン</t>
    </rPh>
    <rPh sb="22" eb="23">
      <t>ワク</t>
    </rPh>
    <rPh sb="26" eb="28">
      <t>ヒャクマン</t>
    </rPh>
    <rPh sb="28" eb="29">
      <t>マドカ</t>
    </rPh>
    <phoneticPr fontId="2"/>
  </si>
  <si>
    <t>要求額のうち「新しい日本のための優先課題推進枠」315百万円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</si>
  <si>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要求額のうち「新しい日本のための優先課題推進枠」107百万円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</si>
  <si>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要求額のうち「新しい日本のための優先課題推進枠」116百万円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</si>
  <si>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要求額のうち「新しい日本のための優先課題推進枠」150百万円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</si>
  <si>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要求額のうち「新しい日本のための優先課題推進枠」311百万円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</si>
  <si>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要求額のうち「新しい日本のための優先課題推進枠」9,573百万円</t>
    <rPh sb="0" eb="3">
      <t>ヨウキュウガク</t>
    </rPh>
    <rPh sb="7" eb="8">
      <t>アタラ</t>
    </rPh>
    <rPh sb="10" eb="12">
      <t>ニホン</t>
    </rPh>
    <rPh sb="16" eb="18">
      <t>ユウセン</t>
    </rPh>
    <rPh sb="18" eb="20">
      <t>カダイ</t>
    </rPh>
    <rPh sb="20" eb="22">
      <t>スイシン</t>
    </rPh>
    <rPh sb="22" eb="23">
      <t>ワク</t>
    </rPh>
    <rPh sb="31" eb="32">
      <t>エン</t>
    </rPh>
    <phoneticPr fontId="2"/>
  </si>
  <si>
    <t>要求額のうち「新しい日本のための優先課題推進枠」3,721百万円</t>
    <rPh sb="0" eb="3">
      <t>ヨウキュウガク</t>
    </rPh>
    <rPh sb="7" eb="8">
      <t>アタラ</t>
    </rPh>
    <rPh sb="10" eb="12">
      <t>ニホン</t>
    </rPh>
    <rPh sb="16" eb="18">
      <t>ユウセン</t>
    </rPh>
    <rPh sb="18" eb="20">
      <t>カダイ</t>
    </rPh>
    <rPh sb="20" eb="22">
      <t>スイシン</t>
    </rPh>
    <rPh sb="22" eb="23">
      <t>ワク</t>
    </rPh>
    <rPh sb="31" eb="32">
      <t>エン</t>
    </rPh>
    <phoneticPr fontId="2"/>
  </si>
  <si>
    <t>要求額のうち「新しい日本のための優先課題推進枠」181百万円</t>
    <rPh sb="0" eb="3">
      <t>ヨウキュウガク</t>
    </rPh>
    <rPh sb="7" eb="8">
      <t>アタラ</t>
    </rPh>
    <rPh sb="10" eb="12">
      <t>ニホン</t>
    </rPh>
    <rPh sb="16" eb="18">
      <t>ユウセン</t>
    </rPh>
    <rPh sb="18" eb="20">
      <t>カダイ</t>
    </rPh>
    <rPh sb="20" eb="22">
      <t>スイシン</t>
    </rPh>
    <rPh sb="22" eb="23">
      <t>ワク</t>
    </rPh>
    <rPh sb="29" eb="30">
      <t>エン</t>
    </rPh>
    <phoneticPr fontId="2"/>
  </si>
  <si>
    <t>多様な主体の理解の促進</t>
    <phoneticPr fontId="2"/>
  </si>
  <si>
    <t>多様な主体の関心が高くなったこと示す成果指標を工夫するとともに、情報が広く効率的に行き渡るように努める。</t>
    <phoneticPr fontId="2"/>
  </si>
  <si>
    <t>新しい国土形成計画（全国計画、広域地方計画）がH２７年度に策定される見込みであり、新たな計画の思想を踏まえ、どのような計画の理解の促進が必要であるか、検討を行う。</t>
    <phoneticPr fontId="2"/>
  </si>
  <si>
    <t>-</t>
    <phoneticPr fontId="2"/>
  </si>
  <si>
    <t>国土の形成は、多様な主体の参画によってなされるものであることから、国土形成計画（全国計画）の目標が、計画年度と比較し改善したことが把握できる指標に改善する。また、国土政策フォーラム等を活用し、新しい計画への理解を図るとともに、多様な主体による国土づくり・地域づくりへの参画を促していく。</t>
  </si>
  <si>
    <t>-</t>
    <phoneticPr fontId="2"/>
  </si>
  <si>
    <t>離島振興事業を構成する各種の公共事業については、各所管において事業の重点化など必要な見直しを行うこととするが、離島振興計画に基づく事業については引き続き国土交通省に一括計上する仕組みとして、離島に係る公共事業の総合性の確保、計画的かつ効率的な事業執行を図る。</t>
    <phoneticPr fontId="2"/>
  </si>
  <si>
    <t>離島振興法の趣旨を踏まえ、引き続き、離島における公共事業の総合性を確保し、計画的かつ効率的な事業執行に努める。</t>
    <phoneticPr fontId="2"/>
  </si>
  <si>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rPh sb="263" eb="265">
      <t>ノウギョウ</t>
    </rPh>
    <rPh sb="265" eb="267">
      <t>セイサン</t>
    </rPh>
    <rPh sb="267" eb="269">
      <t>キバン</t>
    </rPh>
    <rPh sb="269" eb="271">
      <t>セイビ</t>
    </rPh>
    <rPh sb="271" eb="273">
      <t>ジギョウ</t>
    </rPh>
    <rPh sb="274" eb="276">
      <t>ヒツヨウ</t>
    </rPh>
    <rPh sb="277" eb="279">
      <t>ケイヒ</t>
    </rPh>
    <rPh sb="376" eb="378">
      <t>セイビ</t>
    </rPh>
    <rPh sb="378" eb="381">
      <t>ジギョウヒ</t>
    </rPh>
    <rPh sb="401" eb="403">
      <t>ノウギョウ</t>
    </rPh>
    <rPh sb="403" eb="405">
      <t>セイサン</t>
    </rPh>
    <rPh sb="405" eb="407">
      <t>キバン</t>
    </rPh>
    <rPh sb="407" eb="409">
      <t>セイビ</t>
    </rPh>
    <phoneticPr fontId="2"/>
  </si>
  <si>
    <t>要求額のうち「新しい日本のための優先課題推進枠」6,152百万円</t>
    <rPh sb="29" eb="32">
      <t>ヒャクマンエン</t>
    </rPh>
    <phoneticPr fontId="2"/>
  </si>
  <si>
    <t>要求額のうち「新しい日本のための優先課題推進枠」5,610百万円</t>
    <phoneticPr fontId="2"/>
  </si>
  <si>
    <t>要求額のうち「新しい日本のための優先課題推進枠」1,500百万円</t>
    <phoneticPr fontId="2"/>
  </si>
  <si>
    <t>要求額のうち「新しい日本のための優先課題推進枠」70百万円</t>
    <phoneticPr fontId="2"/>
  </si>
  <si>
    <t>要求額のうち「新しい日本のための優先課題推進枠」81百万円</t>
    <phoneticPr fontId="2"/>
  </si>
  <si>
    <t>要求額のうち「新しい日本のための優先課題推進枠」26百万円</t>
    <phoneticPr fontId="2"/>
  </si>
  <si>
    <t>要求額のうち「新しい日本のための優先課題推進枠」157百万円</t>
    <phoneticPr fontId="2"/>
  </si>
  <si>
    <t>昭和元年度以前</t>
    <rPh sb="0" eb="2">
      <t>ショウワ</t>
    </rPh>
    <rPh sb="2" eb="5">
      <t>ガンネンド</t>
    </rPh>
    <rPh sb="5" eb="7">
      <t>イゼン</t>
    </rPh>
    <phoneticPr fontId="2"/>
  </si>
  <si>
    <t>当該事業は終了するが、引き続き、競争性の確保等により効率的な執行に努めるとともに、事業の成果の普及を図っていく。
また、今後の災害発生時の運用等を通じて、事業の効果が発揮される工程・経路を検討し、必要に応じて成果指標を設定する。</t>
    <phoneticPr fontId="2"/>
  </si>
  <si>
    <t>これまでも地価公示の地点が配置されていない地域に地価調査の地点が設定されるようにする等、地価調査と地価公示との調整を行うとともに、地価動向を把握する上で重要な地点については、地価公示と地価調査との共通地点を設定するなど効率的な執行に努めている。引き続き地価調査と地価公示との連携強化により、きめ細かな地価動向の把握に努める。</t>
    <phoneticPr fontId="2"/>
  </si>
  <si>
    <t>土地基本調査の中間年における土地取得のフローを継続的に把握する必要性等を整理した上で、フローとストックの情報を構造的に把握することを平成30年法人土地基本調査の企画時期までに検討し、結論を得る。</t>
    <phoneticPr fontId="2"/>
  </si>
  <si>
    <t>外部有識者の所見を踏まえ、認可事業者の属性との関連性について行政事業レビューシートの一部文言の修正を行うとともに、行政事業レビュー推進チームの所見を踏まえ、職員自らが行うべき事項と予算措置すべき事項について精査し、予算の執行等改善に努めるよう今後検討を行う。</t>
    <phoneticPr fontId="2"/>
  </si>
  <si>
    <t>訪日旅行促進事業（ビジット・ジャパン事業）</t>
    <rPh sb="0" eb="2">
      <t>ホウニチ</t>
    </rPh>
    <rPh sb="2" eb="4">
      <t>リョコウ</t>
    </rPh>
    <rPh sb="4" eb="6">
      <t>ソクシン</t>
    </rPh>
    <rPh sb="6" eb="8">
      <t>ジギョウ</t>
    </rPh>
    <rPh sb="18" eb="20">
      <t>ジギョウ</t>
    </rPh>
    <phoneticPr fontId="2"/>
  </si>
  <si>
    <t>「事業内容の一部改善」
・特別緊急事業のあり方として、河川改修以外の選択肢も考慮した費用便益分析を検討して事業を選択すべき。
・単位あたりのコストの示し方、単位あたりの効果（アウトカム）の示し方を工夫する必要がある。
・コンパクトシティの必要性など人口減少時代の国家戦略を踏まえて、事業対象の基準を定めるべき。
・各河川の実情に即して工事期間の設定を見直すべき。</t>
    <phoneticPr fontId="2"/>
  </si>
  <si>
    <t>平成14年度</t>
    <phoneticPr fontId="2"/>
  </si>
  <si>
    <t>平成23年度</t>
    <phoneticPr fontId="2"/>
  </si>
  <si>
    <t>平成26年度</t>
    <phoneticPr fontId="2"/>
  </si>
  <si>
    <t>平成24年度</t>
    <phoneticPr fontId="2"/>
  </si>
  <si>
    <t>平成19年度</t>
    <phoneticPr fontId="2"/>
  </si>
  <si>
    <t>昭和41年度</t>
    <phoneticPr fontId="2"/>
  </si>
  <si>
    <t>昭和52年度</t>
    <phoneticPr fontId="2"/>
  </si>
  <si>
    <t>平成25年度</t>
    <phoneticPr fontId="2"/>
  </si>
  <si>
    <t>平成20年度</t>
    <rPh sb="0" eb="2">
      <t>ヘイセイ</t>
    </rPh>
    <rPh sb="4" eb="6">
      <t>ネンド</t>
    </rPh>
    <phoneticPr fontId="2"/>
  </si>
  <si>
    <t>昭和39年度</t>
    <rPh sb="0" eb="2">
      <t>ショウワ</t>
    </rPh>
    <rPh sb="4" eb="6">
      <t>ネンド</t>
    </rPh>
    <phoneticPr fontId="2"/>
  </si>
  <si>
    <t>平成13年度</t>
    <phoneticPr fontId="2"/>
  </si>
  <si>
    <t>平成14年度</t>
    <phoneticPr fontId="2"/>
  </si>
  <si>
    <t>平成3年度</t>
    <rPh sb="0" eb="2">
      <t>ヘイセイ</t>
    </rPh>
    <rPh sb="3" eb="5">
      <t>ネンド</t>
    </rPh>
    <phoneticPr fontId="2"/>
  </si>
  <si>
    <t>平成11年度</t>
    <rPh sb="0" eb="2">
      <t>ヘイセイ</t>
    </rPh>
    <rPh sb="4" eb="6">
      <t>ネンド</t>
    </rPh>
    <phoneticPr fontId="2"/>
  </si>
  <si>
    <t>平成18年度</t>
    <phoneticPr fontId="2"/>
  </si>
  <si>
    <t>平成1年度</t>
    <rPh sb="0" eb="2">
      <t>ヘイセイ</t>
    </rPh>
    <rPh sb="3" eb="5">
      <t>ネンド</t>
    </rPh>
    <phoneticPr fontId="2"/>
  </si>
  <si>
    <t>平成21年度</t>
    <phoneticPr fontId="2"/>
  </si>
  <si>
    <t>平成22年度</t>
    <phoneticPr fontId="2"/>
  </si>
  <si>
    <t>平成13年度</t>
    <phoneticPr fontId="2"/>
  </si>
  <si>
    <t>昭和26年度</t>
    <rPh sb="0" eb="2">
      <t>ショウワ</t>
    </rPh>
    <rPh sb="4" eb="5">
      <t>ネン</t>
    </rPh>
    <rPh sb="5" eb="6">
      <t>ド</t>
    </rPh>
    <phoneticPr fontId="2"/>
  </si>
  <si>
    <t>平成49年度</t>
    <rPh sb="0" eb="2">
      <t>ヘイセイ</t>
    </rPh>
    <rPh sb="4" eb="6">
      <t>ネンド</t>
    </rPh>
    <phoneticPr fontId="2"/>
  </si>
  <si>
    <t>平成27年度</t>
    <phoneticPr fontId="2"/>
  </si>
  <si>
    <t>昭和２９年度</t>
  </si>
  <si>
    <t>昭和28年度</t>
  </si>
  <si>
    <t>平成34年度</t>
  </si>
  <si>
    <t>「新しい日本のための優先課題推進枠」21百万円</t>
    <rPh sb="20" eb="23">
      <t>ヒャクマンエン</t>
    </rPh>
    <phoneticPr fontId="2"/>
  </si>
  <si>
    <t>「新しい日本のための優先課題推進枠」60百万円</t>
    <rPh sb="20" eb="23">
      <t>ヒャクマンエン</t>
    </rPh>
    <phoneticPr fontId="2"/>
  </si>
  <si>
    <t>「新しい日本のための優先課題推進枠」20百万円</t>
    <rPh sb="20" eb="23">
      <t>ヒャクマンエン</t>
    </rPh>
    <phoneticPr fontId="2"/>
  </si>
  <si>
    <t>「新しい日本のための優先課題推進枠」27百万円</t>
    <rPh sb="20" eb="23">
      <t>ヒャクマンエン</t>
    </rPh>
    <phoneticPr fontId="2"/>
  </si>
  <si>
    <t>発注にあたっては、引き続き競争性の確保に努める。
今後もレビューシートが分かりやすいものとなるよう表現の適正化に努める。</t>
    <phoneticPr fontId="2"/>
  </si>
  <si>
    <t>要求額のうち「新しい日本のための優先課題推進枠」6,120百万円</t>
    <rPh sb="0" eb="3">
      <t>ヨウキュウガク</t>
    </rPh>
    <rPh sb="29" eb="31">
      <t>ヒャクマン</t>
    </rPh>
    <rPh sb="31" eb="32">
      <t>エン</t>
    </rPh>
    <phoneticPr fontId="2"/>
  </si>
  <si>
    <t>要求額のうち「新しい日本のための優先課題推進枠」25,543百万円</t>
    <rPh sb="0" eb="3">
      <t>ヨウキュウガク</t>
    </rPh>
    <rPh sb="30" eb="32">
      <t>ヒャクマン</t>
    </rPh>
    <rPh sb="32" eb="33">
      <t>エン</t>
    </rPh>
    <phoneticPr fontId="2"/>
  </si>
  <si>
    <t>要求額のうち「新しい日本のための優先課題推進枠」7,800百万円</t>
    <rPh sb="0" eb="3">
      <t>ヨウキュウガク</t>
    </rPh>
    <rPh sb="29" eb="31">
      <t>ヒャクマン</t>
    </rPh>
    <rPh sb="31" eb="32">
      <t>エン</t>
    </rPh>
    <phoneticPr fontId="2"/>
  </si>
  <si>
    <t>要求額のうち「新しい日本のための優先課題推進枠」25百万円</t>
    <rPh sb="0" eb="3">
      <t>ヨウキュウガク</t>
    </rPh>
    <rPh sb="26" eb="28">
      <t>ヒャクマン</t>
    </rPh>
    <rPh sb="28" eb="29">
      <t>エン</t>
    </rPh>
    <phoneticPr fontId="2"/>
  </si>
  <si>
    <t>要求額のうち「新しい日本のための優先課題推進枠」60百万円</t>
    <rPh sb="0" eb="3">
      <t>ヨウキュウガク</t>
    </rPh>
    <rPh sb="26" eb="28">
      <t>ヒャクマン</t>
    </rPh>
    <rPh sb="28" eb="29">
      <t>エン</t>
    </rPh>
    <phoneticPr fontId="2"/>
  </si>
  <si>
    <t>要求額のうち「新しい日本のための優先課題推進枠」121百万円</t>
    <rPh sb="0" eb="3">
      <t>ヨウキュウガク</t>
    </rPh>
    <rPh sb="27" eb="29">
      <t>ヒャクマン</t>
    </rPh>
    <rPh sb="29" eb="30">
      <t>エン</t>
    </rPh>
    <phoneticPr fontId="2"/>
  </si>
  <si>
    <t>要求額のうち「新しい日本のための優先課題推進枠」26百万円</t>
    <rPh sb="0" eb="3">
      <t>ヨウキュウガク</t>
    </rPh>
    <rPh sb="26" eb="28">
      <t>ヒャクマン</t>
    </rPh>
    <rPh sb="28" eb="29">
      <t>エン</t>
    </rPh>
    <phoneticPr fontId="2"/>
  </si>
  <si>
    <t>要求額のうち「新しい日本のための優先課題推進枠」7百万円</t>
    <rPh sb="0" eb="3">
      <t>ヨウキュウガク</t>
    </rPh>
    <rPh sb="25" eb="27">
      <t>ヒャクマン</t>
    </rPh>
    <rPh sb="27" eb="28">
      <t>エン</t>
    </rPh>
    <phoneticPr fontId="2"/>
  </si>
  <si>
    <t>要求額のうち「新しい日本のための優先課題推進枠」58百万円</t>
    <rPh sb="0" eb="3">
      <t>ヨウキュウガク</t>
    </rPh>
    <rPh sb="26" eb="28">
      <t>ヒャクマン</t>
    </rPh>
    <rPh sb="28" eb="29">
      <t>エン</t>
    </rPh>
    <phoneticPr fontId="2"/>
  </si>
  <si>
    <t>要求額のうち「新しい日本のための優先課題推進枠」50百万円</t>
    <rPh sb="0" eb="3">
      <t>ヨウキュウガク</t>
    </rPh>
    <rPh sb="26" eb="28">
      <t>ヒャクマン</t>
    </rPh>
    <rPh sb="28" eb="29">
      <t>エン</t>
    </rPh>
    <phoneticPr fontId="2"/>
  </si>
  <si>
    <t>要求額のうち「新しい日本のための優先課題推進枠」195百万円</t>
    <rPh sb="0" eb="3">
      <t>ヨウキュウガク</t>
    </rPh>
    <rPh sb="27" eb="29">
      <t>ヒャクマン</t>
    </rPh>
    <rPh sb="29" eb="30">
      <t>エン</t>
    </rPh>
    <phoneticPr fontId="2"/>
  </si>
  <si>
    <t>新施策名：多様な入札契約方式の導入・活用の促進等の「担い手３法推進サイクル」の創出（28年度～）
要求額のうち「新しい日本のための優先課題推進枠」10百万円</t>
    <rPh sb="0" eb="1">
      <t>シン</t>
    </rPh>
    <rPh sb="1" eb="3">
      <t>セサク</t>
    </rPh>
    <rPh sb="3" eb="4">
      <t>メイ</t>
    </rPh>
    <rPh sb="5" eb="7">
      <t>タヨウ</t>
    </rPh>
    <rPh sb="8" eb="10">
      <t>ニュウサツ</t>
    </rPh>
    <rPh sb="10" eb="12">
      <t>ケイヤク</t>
    </rPh>
    <rPh sb="12" eb="14">
      <t>ホウシキ</t>
    </rPh>
    <rPh sb="15" eb="17">
      <t>ドウニュウ</t>
    </rPh>
    <rPh sb="18" eb="20">
      <t>カツヨウ</t>
    </rPh>
    <rPh sb="21" eb="23">
      <t>ソクシン</t>
    </rPh>
    <rPh sb="23" eb="24">
      <t>トウ</t>
    </rPh>
    <rPh sb="26" eb="27">
      <t>ニナ</t>
    </rPh>
    <rPh sb="28" eb="29">
      <t>テ</t>
    </rPh>
    <rPh sb="30" eb="31">
      <t>ホウ</t>
    </rPh>
    <rPh sb="31" eb="33">
      <t>スイシン</t>
    </rPh>
    <rPh sb="39" eb="41">
      <t>ソウシュツ</t>
    </rPh>
    <rPh sb="44" eb="46">
      <t>ネンド</t>
    </rPh>
    <phoneticPr fontId="2"/>
  </si>
  <si>
    <t>要求額のうち「新しい日本のための優先課題推進枠」89百万円</t>
    <rPh sb="0" eb="3">
      <t>ヨウキュウガク</t>
    </rPh>
    <rPh sb="26" eb="28">
      <t>ヒャクマン</t>
    </rPh>
    <rPh sb="28" eb="29">
      <t>エン</t>
    </rPh>
    <phoneticPr fontId="2"/>
  </si>
  <si>
    <t>要求額のうち「新しい日本のための優先課題推進枠」637百万円</t>
    <rPh sb="0" eb="3">
      <t>ヨウキュウガク</t>
    </rPh>
    <rPh sb="27" eb="29">
      <t>ヒャクマン</t>
    </rPh>
    <rPh sb="29" eb="30">
      <t>エン</t>
    </rPh>
    <phoneticPr fontId="2"/>
  </si>
  <si>
    <t>要求額のうち「新しい日本のための優先課題推進枠」240百万円</t>
    <rPh sb="0" eb="3">
      <t>ヨウキュウガク</t>
    </rPh>
    <rPh sb="27" eb="29">
      <t>ヒャクマン</t>
    </rPh>
    <rPh sb="29" eb="30">
      <t>エン</t>
    </rPh>
    <phoneticPr fontId="2"/>
  </si>
  <si>
    <t>要求額のうち「新しい日本のための優先課題推進枠」48百万円</t>
    <rPh sb="0" eb="3">
      <t>ヨウキュウガク</t>
    </rPh>
    <rPh sb="26" eb="28">
      <t>ヒャクマン</t>
    </rPh>
    <rPh sb="28" eb="29">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</si>
</sst>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00"/>
    <numFmt numFmtId="177" formatCode="0000"/>
    <numFmt numFmtId="178" formatCode="_ * #,##0_ ;_ * &quot;▲&quot;#,##0_ ;_ * &quot;-&quot;_ ;_ @_ "/>
    <numFmt numFmtId="179" formatCode="000"/>
    <numFmt numFmtId="180" formatCode="#,##0;&quot;▲ &quot;#,##0"/>
    <numFmt numFmtId="181" formatCode="#,##0.000_);[Red]\(#,##0.000\)"/>
    <numFmt numFmtId="182" formatCode="#,##0.000_ "/>
    <numFmt numFmtId="183" formatCode="#,##0_);[Red]\(#,##0\)"/>
    <numFmt numFmtId="184" formatCode="#,##0.000;&quot;▲ &quot;#,##0.000"/>
    <numFmt numFmtId="185" formatCode="[&lt;=999]000;[&lt;=9999]000\-00;000\-0000"/>
    <numFmt numFmtId="186" formatCode="0.E+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8"/>
      <color indexed="56"/>
      <name val="ＭＳ Ｐゴシック"/>
      <family val="3"/>
      <charset val="128"/>
    </font>
    <font>
      <strike/>
      <sz val="9"/>
      <name val="ＭＳ ゴシック"/>
      <family val="3"/>
      <charset val="128"/>
    </font>
    <font>
      <sz val="16"/>
      <color indexed="8"/>
      <name val="ＭＳ Ｐゴシック"/>
      <family val="3"/>
      <charset val="128"/>
    </font>
    <font>
      <sz val="10"/>
      <color indexed="8"/>
      <name val="ＭＳ Ｐゴシック"/>
      <family val="3"/>
      <charset val="128"/>
    </font>
    <font>
      <strike/>
      <sz val="11"/>
      <color indexed="10"/>
      <name val="ＭＳ ゴシック"/>
      <family val="3"/>
      <charset val="128"/>
    </font>
    <font>
      <sz val="10"/>
      <color indexed="62"/>
      <name val="ＭＳ ゴシック"/>
      <family val="3"/>
      <charset val="128"/>
    </font>
    <font>
      <sz val="20"/>
      <color indexed="8"/>
      <name val="ＭＳ Ｐゴシック"/>
      <family val="3"/>
      <charset val="128"/>
    </font>
    <font>
      <sz val="10"/>
      <name val="ＭＳ Ｐゴシック"/>
      <family val="3"/>
      <charset val="128"/>
    </font>
    <font>
      <sz val="8"/>
      <name val="ＭＳ ゴシック"/>
      <family val="3"/>
      <charset val="128"/>
    </font>
    <font>
      <sz val="10"/>
      <name val="ＭＳ ゴシック"/>
      <family val="3"/>
      <charset val="128"/>
    </font>
    <font>
      <sz val="9"/>
      <name val="ＭＳ Ｐゴシック"/>
      <family val="3"/>
      <charset val="128"/>
      <scheme val="minor"/>
    </font>
    <font>
      <b/>
      <sz val="9"/>
      <name val="ＭＳ Ｐゴシック"/>
      <family val="3"/>
      <charset val="128"/>
      <scheme val="minor"/>
    </font>
    <font>
      <sz val="5"/>
      <name val="ＭＳ ゴシック"/>
      <family val="3"/>
      <charset val="128"/>
    </font>
    <font>
      <sz val="5.5"/>
      <name val="ＭＳ ゴシック"/>
      <family val="3"/>
      <charset val="128"/>
    </font>
    <font>
      <sz val="7"/>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4" tint="0.39994506668294322"/>
        <bgColor indexed="64"/>
      </patternFill>
    </fill>
  </fills>
  <borders count="76">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theme="1"/>
      </right>
      <top style="thin">
        <color theme="1"/>
      </top>
      <bottom style="thin">
        <color theme="1"/>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395">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5" fillId="0" borderId="1" xfId="0" applyFont="1" applyBorder="1"/>
    <xf numFmtId="0" fontId="6" fillId="0" borderId="0" xfId="0" applyFont="1" applyBorder="1"/>
    <xf numFmtId="176" fontId="3" fillId="0" borderId="0" xfId="0" applyNumberFormat="1" applyFont="1" applyAlignment="1"/>
    <xf numFmtId="0" fontId="3" fillId="0" borderId="0" xfId="0" applyFont="1" applyAlignment="1"/>
    <xf numFmtId="177" fontId="3" fillId="0" borderId="0" xfId="0" applyNumberFormat="1" applyFont="1" applyBorder="1" applyAlignment="1"/>
    <xf numFmtId="0" fontId="3" fillId="2" borderId="0" xfId="0" applyFont="1" applyFill="1"/>
    <xf numFmtId="177" fontId="3" fillId="0" borderId="0" xfId="0" applyNumberFormat="1" applyFont="1" applyBorder="1" applyAlignment="1">
      <alignment horizontal="left"/>
    </xf>
    <xf numFmtId="0" fontId="3" fillId="0" borderId="0" xfId="0" applyFont="1" applyBorder="1" applyAlignment="1">
      <alignment horizontal="right"/>
    </xf>
    <xf numFmtId="0" fontId="3" fillId="0" borderId="0" xfId="0" applyFont="1" applyBorder="1" applyAlignment="1">
      <alignment horizontal="center" vertical="center"/>
    </xf>
    <xf numFmtId="0" fontId="3" fillId="2" borderId="0" xfId="0" applyFont="1" applyFill="1" applyBorder="1" applyAlignment="1">
      <alignment horizontal="center" vertical="center"/>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7" fontId="3" fillId="0" borderId="0" xfId="0" applyNumberFormat="1" applyFont="1" applyBorder="1" applyAlignment="1">
      <alignment horizontal="left" vertical="center"/>
    </xf>
    <xf numFmtId="0" fontId="8" fillId="3" borderId="30" xfId="0" applyFont="1" applyFill="1" applyBorder="1" applyAlignment="1">
      <alignment horizontal="center" vertical="center"/>
    </xf>
    <xf numFmtId="0" fontId="8" fillId="3" borderId="31" xfId="0" applyFont="1" applyFill="1" applyBorder="1" applyAlignment="1">
      <alignment horizontal="left" vertical="center"/>
    </xf>
    <xf numFmtId="0" fontId="8" fillId="3" borderId="3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9" fillId="3" borderId="31" xfId="0" applyFont="1" applyFill="1" applyBorder="1" applyAlignment="1">
      <alignment horizontal="center" vertical="center"/>
    </xf>
    <xf numFmtId="0" fontId="8" fillId="3" borderId="35" xfId="0" applyFont="1" applyFill="1" applyBorder="1" applyAlignment="1">
      <alignment horizontal="center" vertical="center"/>
    </xf>
    <xf numFmtId="179" fontId="8" fillId="3" borderId="2" xfId="0" applyNumberFormat="1" applyFont="1" applyFill="1" applyBorder="1" applyAlignment="1">
      <alignment horizontal="center" vertical="center"/>
    </xf>
    <xf numFmtId="0" fontId="8" fillId="3" borderId="3" xfId="0" applyNumberFormat="1" applyFont="1" applyFill="1" applyBorder="1" applyAlignment="1">
      <alignment vertical="center" wrapText="1"/>
    </xf>
    <xf numFmtId="178" fontId="8" fillId="3" borderId="3" xfId="0" applyNumberFormat="1" applyFont="1" applyFill="1" applyBorder="1" applyAlignment="1">
      <alignment vertical="center" shrinkToFit="1"/>
    </xf>
    <xf numFmtId="3" fontId="8" fillId="3" borderId="3" xfId="0" applyNumberFormat="1" applyFont="1" applyFill="1" applyBorder="1" applyAlignment="1">
      <alignment horizontal="center" vertical="center" wrapText="1"/>
    </xf>
    <xf numFmtId="3" fontId="8" fillId="3" borderId="3" xfId="0" applyNumberFormat="1" applyFont="1" applyFill="1" applyBorder="1" applyAlignment="1">
      <alignment vertical="center" wrapText="1"/>
    </xf>
    <xf numFmtId="0" fontId="8"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13" xfId="0" applyFont="1" applyFill="1" applyBorder="1" applyAlignment="1">
      <alignment horizontal="center" vertical="center"/>
    </xf>
    <xf numFmtId="0" fontId="3" fillId="0" borderId="0" xfId="0" applyFont="1" applyFill="1" applyAlignment="1"/>
    <xf numFmtId="0" fontId="3" fillId="0" borderId="0" xfId="0" applyFont="1" applyFill="1" applyBorder="1" applyAlignment="1"/>
    <xf numFmtId="0" fontId="3" fillId="0" borderId="0" xfId="0" applyFont="1" applyFill="1"/>
    <xf numFmtId="0" fontId="8" fillId="0" borderId="17" xfId="0" applyFont="1" applyFill="1" applyBorder="1" applyAlignment="1">
      <alignment vertical="center" wrapText="1"/>
    </xf>
    <xf numFmtId="0" fontId="8" fillId="0" borderId="6" xfId="0" applyFont="1" applyFill="1" applyBorder="1" applyAlignment="1">
      <alignment vertical="center" wrapText="1"/>
    </xf>
    <xf numFmtId="0" fontId="8" fillId="0" borderId="17" xfId="0" applyFont="1" applyFill="1" applyBorder="1" applyAlignment="1">
      <alignment horizontal="center" vertical="center" wrapText="1"/>
    </xf>
    <xf numFmtId="0" fontId="8" fillId="3" borderId="3" xfId="0" applyNumberFormat="1" applyFont="1" applyFill="1" applyBorder="1" applyAlignment="1">
      <alignment horizontal="left" vertical="center"/>
    </xf>
    <xf numFmtId="177" fontId="8" fillId="0" borderId="6" xfId="0" applyNumberFormat="1" applyFont="1" applyFill="1" applyBorder="1" applyAlignment="1">
      <alignment horizontal="center" vertical="center" wrapText="1"/>
    </xf>
    <xf numFmtId="0" fontId="8" fillId="0" borderId="0" xfId="0" applyFont="1"/>
    <xf numFmtId="0" fontId="8" fillId="0" borderId="9" xfId="0" applyNumberFormat="1" applyFont="1" applyFill="1" applyBorder="1" applyAlignment="1">
      <alignment horizontal="center" vertical="center" wrapText="1"/>
    </xf>
    <xf numFmtId="0" fontId="9" fillId="0" borderId="43" xfId="0" applyFont="1" applyFill="1" applyBorder="1" applyAlignment="1">
      <alignment vertical="center" wrapText="1"/>
    </xf>
    <xf numFmtId="0" fontId="9" fillId="0" borderId="9" xfId="0" applyFont="1" applyFill="1" applyBorder="1" applyAlignment="1">
      <alignment vertical="center" wrapText="1"/>
    </xf>
    <xf numFmtId="0" fontId="9" fillId="0" borderId="44" xfId="0" applyFont="1" applyFill="1" applyBorder="1" applyAlignment="1">
      <alignment vertical="center" wrapText="1"/>
    </xf>
    <xf numFmtId="183" fontId="8" fillId="0" borderId="6" xfId="0" applyNumberFormat="1" applyFont="1" applyFill="1" applyBorder="1" applyAlignment="1">
      <alignment horizontal="center" vertical="center" shrinkToFit="1"/>
    </xf>
    <xf numFmtId="3" fontId="8"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xf>
    <xf numFmtId="0" fontId="8" fillId="0" borderId="24"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6" xfId="0" applyNumberFormat="1" applyFont="1" applyFill="1" applyBorder="1" applyAlignment="1">
      <alignment horizontal="left" vertical="center" wrapText="1"/>
    </xf>
    <xf numFmtId="0" fontId="20" fillId="0" borderId="6" xfId="0" applyFont="1" applyFill="1" applyBorder="1" applyAlignment="1">
      <alignment vertical="center" wrapText="1"/>
    </xf>
    <xf numFmtId="179" fontId="8" fillId="0" borderId="6"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0" fontId="8" fillId="0" borderId="0" xfId="0" applyFont="1" applyFill="1" applyAlignment="1">
      <alignment vertical="center"/>
    </xf>
    <xf numFmtId="49" fontId="8" fillId="0" borderId="9" xfId="0" applyNumberFormat="1" applyFont="1" applyFill="1" applyBorder="1" applyAlignment="1">
      <alignment horizontal="center" vertical="center" shrinkToFit="1"/>
    </xf>
    <xf numFmtId="0" fontId="8" fillId="0" borderId="9" xfId="0" applyNumberFormat="1" applyFont="1" applyFill="1" applyBorder="1" applyAlignment="1">
      <alignment horizontal="center" vertical="center" shrinkToFit="1"/>
    </xf>
    <xf numFmtId="0" fontId="9" fillId="0" borderId="6" xfId="0" applyNumberFormat="1"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177" fontId="8" fillId="0" borderId="24" xfId="0" applyNumberFormat="1" applyFont="1" applyFill="1" applyBorder="1" applyAlignment="1">
      <alignment horizontal="center" vertical="center" wrapText="1"/>
    </xf>
    <xf numFmtId="0" fontId="9" fillId="0" borderId="45" xfId="0" applyFont="1" applyFill="1" applyBorder="1" applyAlignment="1">
      <alignment vertical="center" wrapText="1"/>
    </xf>
    <xf numFmtId="0" fontId="8" fillId="0" borderId="33" xfId="0" applyFont="1" applyFill="1" applyBorder="1" applyAlignment="1">
      <alignment vertical="center" wrapText="1"/>
    </xf>
    <xf numFmtId="0" fontId="8" fillId="0" borderId="24" xfId="0" applyNumberFormat="1" applyFont="1" applyFill="1" applyBorder="1" applyAlignment="1">
      <alignment vertical="center"/>
    </xf>
    <xf numFmtId="0" fontId="8" fillId="0" borderId="6" xfId="0" applyFont="1" applyFill="1" applyBorder="1" applyAlignment="1">
      <alignment horizontal="center" vertical="center" shrinkToFit="1"/>
    </xf>
    <xf numFmtId="0" fontId="8" fillId="0" borderId="33" xfId="0" applyFont="1" applyFill="1" applyBorder="1" applyAlignment="1">
      <alignment horizontal="center" vertical="center" wrapText="1"/>
    </xf>
    <xf numFmtId="0" fontId="8" fillId="0" borderId="33" xfId="0" applyNumberFormat="1" applyFont="1" applyFill="1" applyBorder="1" applyAlignment="1">
      <alignment horizontal="center" vertical="center" wrapText="1"/>
    </xf>
    <xf numFmtId="181" fontId="8" fillId="0" borderId="9" xfId="0" applyNumberFormat="1" applyFont="1" applyFill="1" applyBorder="1" applyAlignment="1">
      <alignment vertical="center" wrapText="1"/>
    </xf>
    <xf numFmtId="0" fontId="8" fillId="0" borderId="33" xfId="0" applyFont="1" applyFill="1" applyBorder="1" applyAlignment="1">
      <alignment horizontal="left" vertical="center" wrapText="1"/>
    </xf>
    <xf numFmtId="49" fontId="8" fillId="0" borderId="24" xfId="0" applyNumberFormat="1" applyFont="1" applyFill="1" applyBorder="1" applyAlignment="1">
      <alignment horizontal="center" vertical="center" shrinkToFit="1"/>
    </xf>
    <xf numFmtId="49" fontId="8" fillId="0" borderId="33" xfId="0" applyNumberFormat="1" applyFont="1" applyFill="1" applyBorder="1" applyAlignment="1">
      <alignment horizontal="center" vertical="center" shrinkToFit="1"/>
    </xf>
    <xf numFmtId="0" fontId="11" fillId="0" borderId="27" xfId="0" applyFont="1" applyFill="1" applyBorder="1" applyAlignment="1">
      <alignment horizontal="center" vertical="center"/>
    </xf>
    <xf numFmtId="0" fontId="8" fillId="0" borderId="6" xfId="0" applyNumberFormat="1" applyFont="1" applyFill="1" applyBorder="1" applyAlignment="1">
      <alignment vertical="center" wrapText="1" shrinkToFit="1"/>
    </xf>
    <xf numFmtId="178" fontId="8" fillId="3" borderId="25" xfId="0" applyNumberFormat="1" applyFont="1" applyFill="1" applyBorder="1" applyAlignment="1">
      <alignment vertical="center" shrinkToFit="1"/>
    </xf>
    <xf numFmtId="3" fontId="8" fillId="3" borderId="25" xfId="0" applyNumberFormat="1" applyFont="1" applyFill="1" applyBorder="1" applyAlignment="1">
      <alignment vertical="center" wrapText="1"/>
    </xf>
    <xf numFmtId="3" fontId="8" fillId="3" borderId="25" xfId="0" applyNumberFormat="1" applyFont="1" applyFill="1" applyBorder="1" applyAlignment="1">
      <alignment horizontal="center" vertical="center" wrapText="1"/>
    </xf>
    <xf numFmtId="3" fontId="8" fillId="0" borderId="22" xfId="0" applyNumberFormat="1" applyFont="1" applyFill="1" applyBorder="1" applyAlignment="1">
      <alignment vertical="center" wrapText="1"/>
    </xf>
    <xf numFmtId="49" fontId="8" fillId="0" borderId="6" xfId="0" applyNumberFormat="1" applyFont="1" applyFill="1" applyBorder="1" applyAlignment="1">
      <alignment vertical="center" wrapText="1"/>
    </xf>
    <xf numFmtId="179" fontId="8" fillId="0" borderId="6" xfId="0" applyNumberFormat="1" applyFont="1" applyFill="1" applyBorder="1" applyAlignment="1">
      <alignment vertical="center" wrapText="1"/>
    </xf>
    <xf numFmtId="0" fontId="3" fillId="0" borderId="0" xfId="0" applyNumberFormat="1" applyFont="1" applyAlignment="1">
      <alignment wrapText="1"/>
    </xf>
    <xf numFmtId="0" fontId="3" fillId="0" borderId="0" xfId="0" applyNumberFormat="1" applyFont="1" applyBorder="1" applyAlignment="1">
      <alignment wrapText="1"/>
    </xf>
    <xf numFmtId="0" fontId="8" fillId="0" borderId="6" xfId="0" applyNumberFormat="1" applyFont="1" applyFill="1" applyBorder="1" applyAlignment="1">
      <alignment vertical="center" shrinkToFit="1"/>
    </xf>
    <xf numFmtId="0" fontId="3" fillId="2" borderId="0" xfId="0" applyNumberFormat="1" applyFont="1" applyFill="1" applyBorder="1" applyAlignment="1">
      <alignment vertical="center" wrapText="1" shrinkToFit="1"/>
    </xf>
    <xf numFmtId="0" fontId="3" fillId="2" borderId="0" xfId="0" applyNumberFormat="1" applyFont="1" applyFill="1" applyAlignment="1">
      <alignment wrapText="1"/>
    </xf>
    <xf numFmtId="0" fontId="3" fillId="0" borderId="0" xfId="0" applyNumberFormat="1" applyFont="1" applyBorder="1" applyAlignment="1">
      <alignment vertical="center" wrapText="1" shrinkToFit="1"/>
    </xf>
    <xf numFmtId="3" fontId="8" fillId="0" borderId="24" xfId="0" applyNumberFormat="1" applyFont="1" applyFill="1" applyBorder="1" applyAlignment="1">
      <alignment horizontal="center" vertical="center" shrinkToFit="1"/>
    </xf>
    <xf numFmtId="183" fontId="8" fillId="0" borderId="24" xfId="0" applyNumberFormat="1" applyFont="1" applyFill="1" applyBorder="1" applyAlignment="1">
      <alignment horizontal="center" vertical="center" shrinkToFit="1"/>
    </xf>
    <xf numFmtId="178" fontId="8" fillId="0" borderId="6" xfId="0" applyNumberFormat="1" applyFont="1" applyFill="1" applyBorder="1" applyAlignment="1">
      <alignment vertical="center" wrapText="1"/>
    </xf>
    <xf numFmtId="0" fontId="8" fillId="0" borderId="0" xfId="0" applyFont="1" applyFill="1" applyAlignment="1">
      <alignment horizontal="center" vertical="center"/>
    </xf>
    <xf numFmtId="0" fontId="9" fillId="0" borderId="9" xfId="0" applyFont="1" applyFill="1" applyBorder="1" applyAlignment="1">
      <alignment horizontal="left" vertical="center" wrapText="1"/>
    </xf>
    <xf numFmtId="0" fontId="8" fillId="0" borderId="22" xfId="0" applyNumberFormat="1" applyFont="1" applyFill="1" applyBorder="1" applyAlignment="1">
      <alignment vertical="center" wrapText="1"/>
    </xf>
    <xf numFmtId="0" fontId="9" fillId="0" borderId="17" xfId="0" applyFont="1" applyFill="1" applyBorder="1" applyAlignment="1">
      <alignment vertical="center" wrapText="1"/>
    </xf>
    <xf numFmtId="186" fontId="8" fillId="0" borderId="6" xfId="0" applyNumberFormat="1" applyFont="1" applyFill="1" applyBorder="1" applyAlignment="1">
      <alignment vertical="center" wrapText="1"/>
    </xf>
    <xf numFmtId="49" fontId="8" fillId="0" borderId="6" xfId="0" applyNumberFormat="1" applyFont="1" applyFill="1" applyBorder="1" applyAlignment="1">
      <alignment vertical="center" wrapText="1" shrinkToFit="1"/>
    </xf>
    <xf numFmtId="0" fontId="8" fillId="0" borderId="6" xfId="0" applyFont="1" applyFill="1" applyBorder="1" applyAlignment="1">
      <alignment vertical="center"/>
    </xf>
    <xf numFmtId="185" fontId="8" fillId="0" borderId="6" xfId="0" applyNumberFormat="1" applyFont="1" applyFill="1" applyBorder="1" applyAlignment="1">
      <alignment vertical="center" wrapText="1"/>
    </xf>
    <xf numFmtId="0" fontId="20" fillId="0" borderId="24" xfId="0" applyFont="1" applyFill="1" applyBorder="1" applyAlignment="1">
      <alignment vertical="center" wrapText="1"/>
    </xf>
    <xf numFmtId="0" fontId="9" fillId="0" borderId="6" xfId="0" applyFont="1" applyFill="1" applyBorder="1" applyAlignment="1">
      <alignment horizontal="center" vertical="center"/>
    </xf>
    <xf numFmtId="0" fontId="18" fillId="0" borderId="9" xfId="0" applyFont="1" applyFill="1" applyBorder="1" applyAlignment="1">
      <alignment horizontal="left" vertical="center" wrapText="1"/>
    </xf>
    <xf numFmtId="0" fontId="8" fillId="0" borderId="16" xfId="0" applyNumberFormat="1" applyFont="1" applyFill="1" applyBorder="1" applyAlignment="1">
      <alignment vertical="center" wrapText="1" shrinkToFit="1"/>
    </xf>
    <xf numFmtId="0" fontId="8" fillId="0" borderId="9" xfId="0" applyNumberFormat="1" applyFont="1" applyFill="1" applyBorder="1" applyAlignment="1">
      <alignment vertical="center" wrapText="1" shrinkToFit="1"/>
    </xf>
    <xf numFmtId="177" fontId="8" fillId="0" borderId="5" xfId="0" applyNumberFormat="1" applyFont="1" applyFill="1" applyBorder="1" applyAlignment="1">
      <alignment horizontal="center" vertical="center"/>
    </xf>
    <xf numFmtId="0" fontId="8" fillId="0" borderId="33" xfId="0" applyNumberFormat="1" applyFont="1" applyFill="1" applyBorder="1" applyAlignment="1">
      <alignment vertical="center" wrapText="1" shrinkToFit="1"/>
    </xf>
    <xf numFmtId="0" fontId="8" fillId="0" borderId="41" xfId="0" applyNumberFormat="1" applyFont="1" applyFill="1" applyBorder="1" applyAlignment="1">
      <alignment vertical="center" wrapText="1" shrinkToFit="1"/>
    </xf>
    <xf numFmtId="0" fontId="8" fillId="0" borderId="40" xfId="0" applyNumberFormat="1" applyFont="1" applyFill="1" applyBorder="1" applyAlignment="1">
      <alignment vertical="center" wrapText="1" shrinkToFit="1"/>
    </xf>
    <xf numFmtId="0" fontId="8" fillId="0" borderId="10" xfId="0" applyNumberFormat="1" applyFont="1" applyFill="1" applyBorder="1" applyAlignment="1">
      <alignment vertical="center" wrapText="1" shrinkToFit="1"/>
    </xf>
    <xf numFmtId="0" fontId="8" fillId="6" borderId="0" xfId="0" applyFont="1" applyFill="1"/>
    <xf numFmtId="178" fontId="8" fillId="0" borderId="6" xfId="0" applyNumberFormat="1" applyFont="1" applyFill="1" applyBorder="1" applyAlignment="1">
      <alignment horizontal="center" vertical="center" wrapText="1" shrinkToFit="1"/>
    </xf>
    <xf numFmtId="0" fontId="19" fillId="0" borderId="6" xfId="0" applyNumberFormat="1" applyFont="1" applyFill="1" applyBorder="1" applyAlignment="1">
      <alignment vertical="center" wrapText="1"/>
    </xf>
    <xf numFmtId="38" fontId="8" fillId="0" borderId="6" xfId="0" applyNumberFormat="1" applyFont="1" applyFill="1" applyBorder="1" applyAlignment="1">
      <alignment horizontal="center" vertical="center" shrinkToFit="1"/>
    </xf>
    <xf numFmtId="0" fontId="8" fillId="0" borderId="6" xfId="0" applyNumberFormat="1" applyFont="1" applyFill="1" applyBorder="1" applyAlignment="1">
      <alignment horizontal="left" vertical="center" wrapText="1" shrinkToFit="1"/>
    </xf>
    <xf numFmtId="0" fontId="8" fillId="0" borderId="6" xfId="0" applyFont="1" applyFill="1" applyBorder="1" applyAlignment="1">
      <alignment horizontal="left" vertical="center" wrapText="1" shrinkToFit="1"/>
    </xf>
    <xf numFmtId="0" fontId="8" fillId="5" borderId="0" xfId="0" applyFont="1" applyFill="1"/>
    <xf numFmtId="0" fontId="8" fillId="0" borderId="5" xfId="0" applyNumberFormat="1" applyFont="1" applyFill="1" applyBorder="1" applyAlignment="1">
      <alignment horizontal="center" vertical="center" wrapText="1"/>
    </xf>
    <xf numFmtId="0" fontId="8" fillId="0" borderId="73" xfId="0" applyNumberFormat="1" applyFont="1" applyFill="1" applyBorder="1" applyAlignment="1">
      <alignment vertical="center" wrapText="1"/>
    </xf>
    <xf numFmtId="178" fontId="8" fillId="0" borderId="6" xfId="0" applyNumberFormat="1" applyFont="1" applyFill="1" applyBorder="1" applyAlignment="1">
      <alignment vertical="center" shrinkToFit="1"/>
    </xf>
    <xf numFmtId="0" fontId="8" fillId="0" borderId="9" xfId="0" applyFont="1" applyFill="1" applyBorder="1" applyAlignment="1">
      <alignment vertical="center" wrapText="1"/>
    </xf>
    <xf numFmtId="0" fontId="8" fillId="0" borderId="6" xfId="0" applyNumberFormat="1" applyFont="1" applyFill="1" applyBorder="1" applyAlignment="1">
      <alignment horizontal="center" vertical="center" shrinkToFit="1"/>
    </xf>
    <xf numFmtId="49" fontId="8" fillId="0" borderId="6" xfId="0" applyNumberFormat="1" applyFont="1" applyFill="1" applyBorder="1" applyAlignment="1">
      <alignment horizontal="center" vertical="center" shrinkToFit="1"/>
    </xf>
    <xf numFmtId="178" fontId="8" fillId="0" borderId="6" xfId="0" applyNumberFormat="1" applyFont="1" applyFill="1" applyBorder="1" applyAlignment="1">
      <alignment vertical="center" wrapText="1" shrinkToFit="1"/>
    </xf>
    <xf numFmtId="177" fontId="8" fillId="0" borderId="6" xfId="0" applyNumberFormat="1" applyFont="1" applyFill="1" applyBorder="1" applyAlignment="1">
      <alignment horizontal="center" vertical="center"/>
    </xf>
    <xf numFmtId="3" fontId="8" fillId="0" borderId="32" xfId="0" applyNumberFormat="1" applyFont="1" applyFill="1" applyBorder="1" applyAlignment="1">
      <alignment horizontal="center" vertical="center" wrapText="1"/>
    </xf>
    <xf numFmtId="0" fontId="8" fillId="0" borderId="27" xfId="0" applyFont="1" applyFill="1" applyBorder="1" applyAlignment="1">
      <alignment horizontal="center" vertical="center"/>
    </xf>
    <xf numFmtId="179" fontId="8" fillId="0" borderId="2" xfId="0" applyNumberFormat="1" applyFont="1" applyFill="1" applyBorder="1" applyAlignment="1">
      <alignment horizontal="center" vertical="center"/>
    </xf>
    <xf numFmtId="3" fontId="8" fillId="0" borderId="6" xfId="0" applyNumberFormat="1" applyFont="1" applyFill="1" applyBorder="1" applyAlignment="1">
      <alignment horizontal="center" vertical="center" wrapText="1"/>
    </xf>
    <xf numFmtId="3" fontId="8" fillId="0" borderId="6" xfId="0" applyNumberFormat="1" applyFont="1" applyFill="1" applyBorder="1" applyAlignment="1">
      <alignment vertical="center" wrapText="1"/>
    </xf>
    <xf numFmtId="0" fontId="8" fillId="0" borderId="9" xfId="0" applyNumberFormat="1" applyFont="1" applyFill="1" applyBorder="1" applyAlignment="1">
      <alignment vertical="center" wrapText="1"/>
    </xf>
    <xf numFmtId="0" fontId="8" fillId="0" borderId="9" xfId="0" applyFont="1" applyFill="1" applyBorder="1" applyAlignment="1">
      <alignment horizontal="center" vertical="center" wrapText="1"/>
    </xf>
    <xf numFmtId="0" fontId="8" fillId="0" borderId="0" xfId="0" applyFont="1" applyFill="1"/>
    <xf numFmtId="0" fontId="8" fillId="0" borderId="9" xfId="0" applyFont="1" applyFill="1" applyBorder="1" applyAlignment="1">
      <alignment horizontal="left" vertical="center" wrapText="1"/>
    </xf>
    <xf numFmtId="0" fontId="8" fillId="0" borderId="40" xfId="0" applyNumberFormat="1" applyFont="1" applyFill="1" applyBorder="1" applyAlignment="1">
      <alignment vertical="center" wrapText="1"/>
    </xf>
    <xf numFmtId="0" fontId="8" fillId="0" borderId="40" xfId="0" applyFont="1" applyFill="1" applyBorder="1" applyAlignment="1">
      <alignment vertical="center" wrapText="1"/>
    </xf>
    <xf numFmtId="182" fontId="8" fillId="0" borderId="9" xfId="0" applyNumberFormat="1" applyFont="1" applyFill="1" applyBorder="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17" fillId="0" borderId="6" xfId="0" applyFont="1" applyFill="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9" fillId="0" borderId="3" xfId="0" applyFont="1" applyFill="1" applyBorder="1" applyAlignment="1">
      <alignment vertical="center"/>
    </xf>
    <xf numFmtId="0" fontId="17" fillId="0" borderId="6" xfId="0" applyFont="1" applyFill="1" applyBorder="1" applyAlignment="1">
      <alignment horizontal="left" vertical="center"/>
    </xf>
    <xf numFmtId="0" fontId="3" fillId="0" borderId="1" xfId="0" applyFont="1" applyBorder="1" applyAlignment="1">
      <alignment horizontal="right"/>
    </xf>
    <xf numFmtId="0" fontId="7" fillId="0" borderId="0" xfId="0" applyFont="1" applyBorder="1" applyAlignment="1">
      <alignment horizontal="center"/>
    </xf>
    <xf numFmtId="0" fontId="0" fillId="0" borderId="0" xfId="0" applyFont="1" applyBorder="1" applyAlignment="1"/>
    <xf numFmtId="177" fontId="3" fillId="0" borderId="0" xfId="0" applyNumberFormat="1" applyFont="1" applyBorder="1" applyAlignment="1">
      <alignment horizontal="center" vertical="center"/>
    </xf>
    <xf numFmtId="180" fontId="20" fillId="0" borderId="6" xfId="0" applyNumberFormat="1" applyFont="1" applyFill="1" applyBorder="1" applyAlignment="1">
      <alignment horizontal="right" vertical="center" shrinkToFit="1"/>
    </xf>
    <xf numFmtId="180" fontId="20" fillId="3" borderId="36" xfId="0" applyNumberFormat="1" applyFont="1" applyFill="1" applyBorder="1" applyAlignment="1">
      <alignment horizontal="right" vertical="center" wrapText="1"/>
    </xf>
    <xf numFmtId="180" fontId="20" fillId="3" borderId="3" xfId="0" applyNumberFormat="1" applyFont="1" applyFill="1" applyBorder="1" applyAlignment="1">
      <alignment horizontal="right" vertical="center" shrinkToFit="1"/>
    </xf>
    <xf numFmtId="180" fontId="20" fillId="0" borderId="6" xfId="1" applyNumberFormat="1" applyFont="1" applyFill="1" applyBorder="1" applyAlignment="1">
      <alignment horizontal="right" vertical="center" shrinkToFit="1"/>
    </xf>
    <xf numFmtId="180" fontId="20" fillId="0" borderId="5" xfId="0" applyNumberFormat="1" applyFont="1" applyFill="1" applyBorder="1" applyAlignment="1">
      <alignment horizontal="right" vertical="center" shrinkToFit="1"/>
    </xf>
    <xf numFmtId="180" fontId="20" fillId="0" borderId="6" xfId="0" applyNumberFormat="1" applyFont="1" applyFill="1" applyBorder="1" applyAlignment="1">
      <alignment horizontal="right" vertical="center" wrapText="1"/>
    </xf>
    <xf numFmtId="180" fontId="20" fillId="0" borderId="19" xfId="0" applyNumberFormat="1" applyFont="1" applyFill="1" applyBorder="1" applyAlignment="1">
      <alignment horizontal="right" vertical="center" shrinkToFit="1"/>
    </xf>
    <xf numFmtId="180" fontId="20" fillId="0" borderId="7" xfId="0" applyNumberFormat="1" applyFont="1" applyFill="1" applyBorder="1" applyAlignment="1">
      <alignment horizontal="right" vertical="center" shrinkToFit="1"/>
    </xf>
    <xf numFmtId="180" fontId="20" fillId="2" borderId="0" xfId="0" applyNumberFormat="1" applyFont="1" applyFill="1" applyBorder="1" applyAlignment="1">
      <alignment horizontal="right" vertical="center" shrinkToFit="1"/>
    </xf>
    <xf numFmtId="180" fontId="20" fillId="0" borderId="0" xfId="0" applyNumberFormat="1" applyFont="1" applyBorder="1" applyAlignment="1">
      <alignment horizontal="right" vertical="center" shrinkToFit="1"/>
    </xf>
    <xf numFmtId="180" fontId="20" fillId="0" borderId="0" xfId="0" applyNumberFormat="1" applyFont="1" applyAlignment="1">
      <alignment horizontal="right" vertical="center"/>
    </xf>
    <xf numFmtId="180" fontId="20" fillId="0" borderId="0" xfId="0" applyNumberFormat="1" applyFont="1" applyBorder="1" applyAlignment="1">
      <alignment horizontal="right" vertical="center"/>
    </xf>
    <xf numFmtId="177" fontId="8" fillId="0" borderId="37"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12" xfId="0" applyNumberFormat="1" applyFont="1" applyFill="1" applyBorder="1" applyAlignment="1">
      <alignment horizontal="center" vertical="center"/>
    </xf>
    <xf numFmtId="0" fontId="8" fillId="0" borderId="24" xfId="0"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6" xfId="0" applyFont="1" applyFill="1" applyBorder="1" applyAlignment="1">
      <alignment horizontal="center" vertical="center"/>
    </xf>
    <xf numFmtId="3" fontId="8" fillId="0" borderId="22" xfId="0" applyNumberFormat="1" applyFont="1" applyFill="1" applyBorder="1" applyAlignment="1">
      <alignment horizontal="center" vertical="center" wrapText="1"/>
    </xf>
    <xf numFmtId="180" fontId="20" fillId="0" borderId="24" xfId="0" applyNumberFormat="1" applyFont="1" applyFill="1" applyBorder="1" applyAlignment="1">
      <alignment horizontal="right" vertical="center" shrinkToFit="1"/>
    </xf>
    <xf numFmtId="180" fontId="20" fillId="0" borderId="22" xfId="0" applyNumberFormat="1" applyFont="1" applyFill="1" applyBorder="1" applyAlignment="1">
      <alignment horizontal="right" vertical="center" shrinkToFit="1"/>
    </xf>
    <xf numFmtId="0" fontId="8" fillId="0" borderId="24" xfId="0" applyNumberFormat="1" applyFont="1" applyFill="1" applyBorder="1" applyAlignment="1">
      <alignment horizontal="left" vertical="center" wrapText="1"/>
    </xf>
    <xf numFmtId="0" fontId="8" fillId="0" borderId="24" xfId="0" applyNumberFormat="1" applyFont="1" applyFill="1" applyBorder="1" applyAlignment="1">
      <alignment horizontal="center" vertical="center" shrinkToFit="1"/>
    </xf>
    <xf numFmtId="179" fontId="8" fillId="0" borderId="24"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4" xfId="0" applyNumberFormat="1" applyFont="1" applyFill="1" applyBorder="1" applyAlignment="1">
      <alignment vertical="center" wrapText="1"/>
    </xf>
    <xf numFmtId="0" fontId="8" fillId="0" borderId="6" xfId="0" applyNumberFormat="1" applyFont="1" applyFill="1" applyBorder="1" applyAlignment="1">
      <alignment vertical="center" wrapText="1"/>
    </xf>
    <xf numFmtId="0" fontId="8" fillId="0" borderId="6" xfId="0" applyNumberFormat="1" applyFont="1" applyFill="1" applyBorder="1" applyAlignment="1">
      <alignment horizontal="center" vertical="center" wrapText="1"/>
    </xf>
    <xf numFmtId="179" fontId="8" fillId="0" borderId="6"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22" fillId="0" borderId="9" xfId="0" applyFont="1" applyFill="1" applyBorder="1" applyAlignment="1">
      <alignment vertical="center" wrapText="1"/>
    </xf>
    <xf numFmtId="0" fontId="23" fillId="0" borderId="9" xfId="0" applyFont="1" applyFill="1" applyBorder="1" applyAlignment="1">
      <alignment vertical="center" wrapText="1"/>
    </xf>
    <xf numFmtId="178" fontId="8" fillId="0" borderId="32" xfId="0" applyNumberFormat="1" applyFont="1" applyFill="1" applyBorder="1" applyAlignment="1">
      <alignment horizontal="left" vertical="center" wrapText="1" shrinkToFit="1"/>
    </xf>
    <xf numFmtId="180" fontId="3" fillId="0" borderId="0" xfId="0" applyNumberFormat="1" applyFont="1"/>
    <xf numFmtId="180" fontId="20" fillId="0" borderId="0" xfId="0" applyNumberFormat="1" applyFont="1"/>
    <xf numFmtId="180" fontId="3" fillId="0" borderId="0" xfId="0" applyNumberFormat="1" applyFont="1" applyBorder="1"/>
    <xf numFmtId="180" fontId="20" fillId="0" borderId="0" xfId="0" applyNumberFormat="1" applyFont="1" applyBorder="1"/>
    <xf numFmtId="180" fontId="8" fillId="4" borderId="29" xfId="0" applyNumberFormat="1" applyFont="1" applyFill="1" applyBorder="1" applyAlignment="1">
      <alignment horizontal="center" vertical="center" wrapText="1"/>
    </xf>
    <xf numFmtId="180" fontId="20" fillId="4" borderId="29" xfId="0" applyNumberFormat="1" applyFont="1" applyFill="1" applyBorder="1" applyAlignment="1">
      <alignment horizontal="center" vertical="center" wrapText="1"/>
    </xf>
    <xf numFmtId="180" fontId="8" fillId="4" borderId="5" xfId="0" applyNumberFormat="1" applyFont="1" applyFill="1" applyBorder="1" applyAlignment="1">
      <alignment horizontal="center" vertical="center" wrapText="1"/>
    </xf>
    <xf numFmtId="180" fontId="20" fillId="4" borderId="5" xfId="0" applyNumberFormat="1" applyFont="1" applyFill="1" applyBorder="1" applyAlignment="1">
      <alignment horizontal="center" vertical="center" wrapText="1"/>
    </xf>
    <xf numFmtId="180" fontId="8" fillId="4" borderId="7" xfId="0" applyNumberFormat="1" applyFont="1" applyFill="1" applyBorder="1" applyAlignment="1">
      <alignment horizontal="right" vertical="center" wrapText="1"/>
    </xf>
    <xf numFmtId="180" fontId="20" fillId="4" borderId="7" xfId="0" applyNumberFormat="1" applyFont="1" applyFill="1" applyBorder="1" applyAlignment="1">
      <alignment horizontal="right" vertical="center" wrapText="1"/>
    </xf>
    <xf numFmtId="180" fontId="20" fillId="4" borderId="1" xfId="0" applyNumberFormat="1" applyFont="1" applyFill="1" applyBorder="1" applyAlignment="1">
      <alignment horizontal="right" vertical="center" wrapText="1"/>
    </xf>
    <xf numFmtId="180" fontId="8" fillId="3" borderId="31" xfId="0" applyNumberFormat="1" applyFont="1" applyFill="1" applyBorder="1" applyAlignment="1">
      <alignment horizontal="right" vertical="center" wrapText="1"/>
    </xf>
    <xf numFmtId="180" fontId="20" fillId="3" borderId="31" xfId="0" applyNumberFormat="1" applyFont="1" applyFill="1" applyBorder="1" applyAlignment="1">
      <alignment horizontal="right" vertical="center" wrapText="1"/>
    </xf>
    <xf numFmtId="180" fontId="8" fillId="0" borderId="5" xfId="1" applyNumberFormat="1" applyFont="1" applyFill="1" applyBorder="1" applyAlignment="1">
      <alignment vertical="center" shrinkToFit="1"/>
    </xf>
    <xf numFmtId="180" fontId="20" fillId="0" borderId="6" xfId="0" applyNumberFormat="1" applyFont="1" applyFill="1" applyBorder="1" applyAlignment="1">
      <alignment vertical="center" shrinkToFit="1"/>
    </xf>
    <xf numFmtId="180" fontId="20" fillId="0" borderId="3" xfId="0" applyNumberFormat="1" applyFont="1" applyFill="1" applyBorder="1" applyAlignment="1">
      <alignment vertical="center" shrinkToFit="1"/>
    </xf>
    <xf numFmtId="180" fontId="8" fillId="0" borderId="6" xfId="1" applyNumberFormat="1" applyFont="1" applyFill="1" applyBorder="1" applyAlignment="1">
      <alignment vertical="center" shrinkToFit="1"/>
    </xf>
    <xf numFmtId="180" fontId="20" fillId="0" borderId="6" xfId="1" applyNumberFormat="1" applyFont="1" applyFill="1" applyBorder="1" applyAlignment="1">
      <alignment vertical="center" shrinkToFit="1"/>
    </xf>
    <xf numFmtId="180" fontId="8" fillId="0" borderId="6" xfId="0" applyNumberFormat="1" applyFont="1" applyFill="1" applyBorder="1" applyAlignment="1">
      <alignment vertical="center" shrinkToFit="1"/>
    </xf>
    <xf numFmtId="180" fontId="8" fillId="3" borderId="3" xfId="0" applyNumberFormat="1" applyFont="1" applyFill="1" applyBorder="1" applyAlignment="1">
      <alignment vertical="center" shrinkToFit="1"/>
    </xf>
    <xf numFmtId="180" fontId="20" fillId="3" borderId="3" xfId="0" applyNumberFormat="1" applyFont="1" applyFill="1" applyBorder="1" applyAlignment="1">
      <alignment vertical="center" shrinkToFit="1"/>
    </xf>
    <xf numFmtId="180" fontId="8" fillId="0" borderId="6" xfId="1" applyNumberFormat="1" applyFont="1" applyFill="1" applyBorder="1" applyAlignment="1">
      <alignment vertical="center"/>
    </xf>
    <xf numFmtId="180" fontId="8" fillId="0" borderId="11" xfId="0" applyNumberFormat="1" applyFont="1" applyFill="1" applyBorder="1" applyAlignment="1">
      <alignment horizontal="right" vertical="center" shrinkToFit="1"/>
    </xf>
    <xf numFmtId="180" fontId="20" fillId="0" borderId="6" xfId="0" applyNumberFormat="1" applyFont="1" applyFill="1" applyBorder="1" applyAlignment="1">
      <alignment horizontal="center" vertical="center" shrinkToFit="1"/>
    </xf>
    <xf numFmtId="180" fontId="8" fillId="0" borderId="9" xfId="1" applyNumberFormat="1" applyFont="1" applyFill="1" applyBorder="1" applyAlignment="1">
      <alignment vertical="center" shrinkToFit="1"/>
    </xf>
    <xf numFmtId="180" fontId="20" fillId="0" borderId="24" xfId="0" applyNumberFormat="1" applyFont="1" applyFill="1" applyBorder="1" applyAlignment="1">
      <alignment vertical="center" shrinkToFit="1"/>
    </xf>
    <xf numFmtId="180" fontId="20" fillId="0" borderId="5" xfId="0" applyNumberFormat="1" applyFont="1" applyFill="1" applyBorder="1" applyAlignment="1">
      <alignment vertical="center" shrinkToFit="1"/>
    </xf>
    <xf numFmtId="180" fontId="20" fillId="0" borderId="22" xfId="0" applyNumberFormat="1" applyFont="1" applyFill="1" applyBorder="1" applyAlignment="1">
      <alignment vertical="center" shrinkToFit="1"/>
    </xf>
    <xf numFmtId="180" fontId="8" fillId="0" borderId="11" xfId="0" applyNumberFormat="1" applyFont="1" applyFill="1" applyBorder="1" applyAlignment="1">
      <alignment vertical="center" shrinkToFit="1"/>
    </xf>
    <xf numFmtId="180" fontId="8" fillId="0" borderId="6" xfId="1" applyNumberFormat="1" applyFont="1" applyFill="1" applyBorder="1" applyAlignment="1">
      <alignment horizontal="center" vertical="center" shrinkToFit="1"/>
    </xf>
    <xf numFmtId="180" fontId="20" fillId="0" borderId="6" xfId="1" applyNumberFormat="1" applyFont="1" applyFill="1" applyBorder="1" applyAlignment="1">
      <alignment horizontal="center" vertical="center" shrinkToFit="1"/>
    </xf>
    <xf numFmtId="180" fontId="8" fillId="0" borderId="6" xfId="0" quotePrefix="1" applyNumberFormat="1" applyFont="1" applyFill="1" applyBorder="1" applyAlignment="1">
      <alignment vertical="center" shrinkToFit="1"/>
    </xf>
    <xf numFmtId="180" fontId="8" fillId="0" borderId="6" xfId="0" applyNumberFormat="1" applyFont="1" applyFill="1" applyBorder="1" applyAlignment="1">
      <alignment horizontal="right" vertical="center" shrinkToFit="1"/>
    </xf>
    <xf numFmtId="180" fontId="9" fillId="0" borderId="46" xfId="1" applyNumberFormat="1" applyFont="1" applyFill="1" applyBorder="1" applyAlignment="1">
      <alignment vertical="center"/>
    </xf>
    <xf numFmtId="180" fontId="8" fillId="0" borderId="15" xfId="0" applyNumberFormat="1" applyFont="1" applyFill="1" applyBorder="1" applyAlignment="1">
      <alignment vertical="center" shrinkToFit="1"/>
    </xf>
    <xf numFmtId="180" fontId="20" fillId="0" borderId="15" xfId="0" applyNumberFormat="1" applyFont="1" applyFill="1" applyBorder="1" applyAlignment="1">
      <alignment vertical="center" shrinkToFit="1"/>
    </xf>
    <xf numFmtId="180" fontId="8" fillId="0" borderId="19" xfId="0" applyNumberFormat="1" applyFont="1" applyFill="1" applyBorder="1" applyAlignment="1">
      <alignment vertical="center" shrinkToFit="1"/>
    </xf>
    <xf numFmtId="180" fontId="20" fillId="0" borderId="19" xfId="0" applyNumberFormat="1" applyFont="1" applyFill="1" applyBorder="1" applyAlignment="1">
      <alignment vertical="center" shrinkToFit="1"/>
    </xf>
    <xf numFmtId="180" fontId="8" fillId="0" borderId="20" xfId="0" applyNumberFormat="1" applyFont="1" applyFill="1" applyBorder="1" applyAlignment="1">
      <alignment vertical="center" shrinkToFit="1"/>
    </xf>
    <xf numFmtId="180" fontId="20" fillId="0" borderId="20" xfId="0" applyNumberFormat="1" applyFont="1" applyFill="1" applyBorder="1" applyAlignment="1">
      <alignment vertical="center" shrinkToFit="1"/>
    </xf>
    <xf numFmtId="180" fontId="8" fillId="0" borderId="22" xfId="0" applyNumberFormat="1" applyFont="1" applyFill="1" applyBorder="1" applyAlignment="1">
      <alignment vertical="center" shrinkToFit="1"/>
    </xf>
    <xf numFmtId="180" fontId="20" fillId="0" borderId="39" xfId="0" applyNumberFormat="1" applyFont="1" applyFill="1" applyBorder="1" applyAlignment="1">
      <alignment vertical="center" shrinkToFit="1"/>
    </xf>
    <xf numFmtId="180" fontId="8" fillId="0" borderId="24" xfId="0" applyNumberFormat="1" applyFont="1" applyFill="1" applyBorder="1" applyAlignment="1">
      <alignment vertical="center" shrinkToFit="1"/>
    </xf>
    <xf numFmtId="180" fontId="20" fillId="0" borderId="70" xfId="0" applyNumberFormat="1" applyFont="1" applyFill="1" applyBorder="1" applyAlignment="1">
      <alignment vertical="center" shrinkToFit="1"/>
    </xf>
    <xf numFmtId="180" fontId="8" fillId="0" borderId="7" xfId="0" applyNumberFormat="1" applyFont="1" applyFill="1" applyBorder="1" applyAlignment="1">
      <alignment vertical="center" shrinkToFit="1"/>
    </xf>
    <xf numFmtId="180" fontId="20" fillId="0" borderId="7" xfId="0" applyNumberFormat="1" applyFont="1" applyFill="1" applyBorder="1" applyAlignment="1">
      <alignment vertical="center" shrinkToFit="1"/>
    </xf>
    <xf numFmtId="180" fontId="3" fillId="0" borderId="0" xfId="0" applyNumberFormat="1" applyFont="1" applyBorder="1" applyAlignment="1">
      <alignment vertical="center" shrinkToFit="1"/>
    </xf>
    <xf numFmtId="180" fontId="20" fillId="2" borderId="0" xfId="0" applyNumberFormat="1" applyFont="1" applyFill="1" applyBorder="1" applyAlignment="1">
      <alignment vertical="center" shrinkToFit="1"/>
    </xf>
    <xf numFmtId="180" fontId="20" fillId="0" borderId="0" xfId="0" applyNumberFormat="1" applyFont="1" applyBorder="1" applyAlignment="1">
      <alignment vertical="center" shrinkToFit="1"/>
    </xf>
    <xf numFmtId="180" fontId="20" fillId="0" borderId="1" xfId="0" applyNumberFormat="1" applyFont="1" applyBorder="1"/>
    <xf numFmtId="180" fontId="20" fillId="3" borderId="31" xfId="0" applyNumberFormat="1" applyFont="1" applyFill="1" applyBorder="1" applyAlignment="1">
      <alignment horizontal="center" vertical="center"/>
    </xf>
    <xf numFmtId="180" fontId="20" fillId="3" borderId="31" xfId="0" applyNumberFormat="1" applyFont="1" applyFill="1" applyBorder="1" applyAlignment="1">
      <alignment horizontal="center" vertical="center" wrapText="1"/>
    </xf>
    <xf numFmtId="180" fontId="20" fillId="0" borderId="5" xfId="1" applyNumberFormat="1" applyFont="1" applyFill="1" applyBorder="1" applyAlignment="1">
      <alignment vertical="center" shrinkToFit="1"/>
    </xf>
    <xf numFmtId="180" fontId="20" fillId="0" borderId="3" xfId="1" applyNumberFormat="1" applyFont="1" applyFill="1" applyBorder="1" applyAlignment="1">
      <alignment vertical="center" shrinkToFit="1"/>
    </xf>
    <xf numFmtId="180" fontId="20" fillId="0" borderId="3" xfId="0" quotePrefix="1" applyNumberFormat="1" applyFont="1" applyFill="1" applyBorder="1" applyAlignment="1">
      <alignment vertical="center" shrinkToFit="1"/>
    </xf>
    <xf numFmtId="180" fontId="20" fillId="0" borderId="3" xfId="0" applyNumberFormat="1" applyFont="1" applyFill="1" applyBorder="1" applyAlignment="1">
      <alignment horizontal="right" vertical="center" shrinkToFit="1"/>
    </xf>
    <xf numFmtId="180" fontId="20" fillId="0" borderId="6" xfId="0" applyNumberFormat="1" applyFont="1" applyFill="1" applyBorder="1" applyAlignment="1">
      <alignment horizontal="right" vertical="center" wrapText="1" shrinkToFit="1"/>
    </xf>
    <xf numFmtId="180" fontId="20" fillId="0" borderId="9" xfId="0" applyNumberFormat="1" applyFont="1" applyFill="1" applyBorder="1" applyAlignment="1">
      <alignment vertical="center" shrinkToFit="1"/>
    </xf>
    <xf numFmtId="180" fontId="20" fillId="0" borderId="6" xfId="0" applyNumberFormat="1" applyFont="1" applyFill="1" applyBorder="1" applyAlignment="1">
      <alignment vertical="center" wrapText="1" shrinkToFit="1"/>
    </xf>
    <xf numFmtId="180" fontId="20" fillId="0" borderId="3" xfId="0" applyNumberFormat="1" applyFont="1" applyFill="1" applyBorder="1" applyAlignment="1">
      <alignment horizontal="left" vertical="center" shrinkToFit="1"/>
    </xf>
    <xf numFmtId="180" fontId="20" fillId="0" borderId="6" xfId="0" applyNumberFormat="1" applyFont="1" applyFill="1" applyBorder="1" applyAlignment="1">
      <alignment horizontal="left" vertical="center" shrinkToFit="1"/>
    </xf>
    <xf numFmtId="180" fontId="20" fillId="0" borderId="46" xfId="1" applyNumberFormat="1" applyFont="1" applyFill="1" applyBorder="1" applyAlignment="1">
      <alignment vertical="center"/>
    </xf>
    <xf numFmtId="180" fontId="20" fillId="0" borderId="25" xfId="0" applyNumberFormat="1" applyFont="1" applyFill="1" applyBorder="1" applyAlignment="1">
      <alignment vertical="center" shrinkToFit="1"/>
    </xf>
    <xf numFmtId="180" fontId="20" fillId="0" borderId="8" xfId="0" applyNumberFormat="1" applyFont="1" applyFill="1" applyBorder="1" applyAlignment="1">
      <alignment vertical="center" shrinkToFit="1"/>
    </xf>
    <xf numFmtId="180" fontId="20" fillId="0" borderId="14" xfId="0" applyNumberFormat="1" applyFont="1" applyFill="1" applyBorder="1" applyAlignment="1">
      <alignment vertical="center" shrinkToFit="1"/>
    </xf>
    <xf numFmtId="180" fontId="20" fillId="2" borderId="0" xfId="0" applyNumberFormat="1" applyFont="1" applyFill="1"/>
    <xf numFmtId="180" fontId="21" fillId="0" borderId="0" xfId="0" applyNumberFormat="1" applyFont="1"/>
    <xf numFmtId="179" fontId="8" fillId="0" borderId="74" xfId="0" applyNumberFormat="1" applyFont="1" applyFill="1" applyBorder="1" applyAlignment="1">
      <alignment horizontal="center" vertical="center"/>
    </xf>
    <xf numFmtId="180" fontId="20" fillId="0" borderId="75" xfId="0" applyNumberFormat="1" applyFont="1" applyFill="1" applyBorder="1" applyAlignment="1">
      <alignment vertical="center" shrinkToFit="1"/>
    </xf>
    <xf numFmtId="0" fontId="24" fillId="0" borderId="9" xfId="0" applyFont="1" applyFill="1" applyBorder="1" applyAlignment="1">
      <alignment vertical="center" wrapText="1"/>
    </xf>
    <xf numFmtId="0" fontId="24" fillId="0" borderId="6" xfId="0" applyNumberFormat="1" applyFont="1" applyFill="1" applyBorder="1" applyAlignment="1">
      <alignment vertical="top" wrapText="1"/>
    </xf>
    <xf numFmtId="0" fontId="3" fillId="0" borderId="0" xfId="0" applyFont="1" applyAlignment="1">
      <alignment vertical="top" wrapText="1"/>
    </xf>
    <xf numFmtId="0" fontId="0" fillId="0" borderId="0" xfId="0" applyFont="1" applyAlignment="1">
      <alignment vertical="top" wrapText="1"/>
    </xf>
    <xf numFmtId="0" fontId="0" fillId="0" borderId="0" xfId="0" applyNumberFormat="1" applyFont="1" applyAlignment="1">
      <alignment vertical="top" wrapText="1"/>
    </xf>
    <xf numFmtId="184" fontId="0" fillId="0" borderId="0" xfId="0" applyNumberFormat="1" applyFont="1" applyAlignment="1">
      <alignment vertical="top" wrapText="1"/>
    </xf>
    <xf numFmtId="0" fontId="8" fillId="4" borderId="36"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48"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56" xfId="0" applyFont="1" applyFill="1" applyBorder="1" applyAlignment="1">
      <alignment horizontal="center" vertical="center"/>
    </xf>
    <xf numFmtId="3" fontId="8" fillId="0" borderId="52" xfId="0" applyNumberFormat="1" applyFont="1" applyFill="1" applyBorder="1" applyAlignment="1">
      <alignment horizontal="center" vertical="center" shrinkToFit="1"/>
    </xf>
    <xf numFmtId="3" fontId="8" fillId="0" borderId="53" xfId="0" applyNumberFormat="1" applyFont="1" applyFill="1" applyBorder="1" applyAlignment="1">
      <alignment horizontal="center" vertical="center" shrinkToFit="1"/>
    </xf>
    <xf numFmtId="3" fontId="8" fillId="0" borderId="54" xfId="0" applyNumberFormat="1" applyFont="1" applyFill="1" applyBorder="1" applyAlignment="1">
      <alignment horizontal="center" vertical="center" shrinkToFit="1"/>
    </xf>
    <xf numFmtId="3" fontId="8" fillId="0" borderId="53" xfId="0" applyNumberFormat="1" applyFont="1" applyFill="1" applyBorder="1" applyAlignment="1">
      <alignment horizontal="center" vertical="center" wrapText="1"/>
    </xf>
    <xf numFmtId="3" fontId="8" fillId="0" borderId="64" xfId="0" applyNumberFormat="1" applyFont="1" applyFill="1" applyBorder="1" applyAlignment="1">
      <alignment horizontal="center" vertical="center" wrapText="1"/>
    </xf>
    <xf numFmtId="0" fontId="8" fillId="0" borderId="41" xfId="0" applyFont="1" applyFill="1" applyBorder="1" applyAlignment="1">
      <alignment horizontal="center" vertical="center"/>
    </xf>
    <xf numFmtId="0" fontId="8" fillId="0" borderId="38" xfId="0" applyFont="1" applyFill="1" applyBorder="1" applyAlignment="1">
      <alignment horizontal="center" vertical="center"/>
    </xf>
    <xf numFmtId="177" fontId="8" fillId="0" borderId="65"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62"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0" fontId="8" fillId="0" borderId="40" xfId="0" applyFont="1" applyFill="1" applyBorder="1" applyAlignment="1">
      <alignment horizontal="center" vertical="center"/>
    </xf>
    <xf numFmtId="0" fontId="8" fillId="0" borderId="66" xfId="0" applyFont="1" applyFill="1" applyBorder="1" applyAlignment="1">
      <alignment horizontal="center" vertical="center"/>
    </xf>
    <xf numFmtId="180" fontId="20" fillId="0" borderId="52" xfId="0" applyNumberFormat="1" applyFont="1" applyFill="1" applyBorder="1" applyAlignment="1">
      <alignment horizontal="right" vertical="center" shrinkToFit="1"/>
    </xf>
    <xf numFmtId="180" fontId="20" fillId="0" borderId="53" xfId="0" applyNumberFormat="1" applyFont="1" applyFill="1" applyBorder="1" applyAlignment="1">
      <alignment horizontal="right" vertical="center" shrinkToFit="1"/>
    </xf>
    <xf numFmtId="180" fontId="20" fillId="0" borderId="54" xfId="0" applyNumberFormat="1" applyFont="1" applyFill="1" applyBorder="1" applyAlignment="1">
      <alignment horizontal="right" vertical="center" shrinkToFit="1"/>
    </xf>
    <xf numFmtId="3" fontId="8" fillId="0" borderId="52" xfId="0" applyNumberFormat="1" applyFont="1" applyFill="1" applyBorder="1" applyAlignment="1">
      <alignment horizontal="center" vertical="center" wrapText="1"/>
    </xf>
    <xf numFmtId="3" fontId="8" fillId="0" borderId="54"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xf>
    <xf numFmtId="177" fontId="8" fillId="0" borderId="12" xfId="0" applyNumberFormat="1" applyFont="1" applyFill="1" applyBorder="1" applyAlignment="1">
      <alignment horizontal="center" vertical="center"/>
    </xf>
    <xf numFmtId="0" fontId="9" fillId="0" borderId="68" xfId="0" applyFont="1" applyFill="1" applyBorder="1" applyAlignment="1"/>
    <xf numFmtId="0" fontId="9" fillId="0" borderId="58" xfId="0" applyFont="1" applyFill="1" applyBorder="1" applyAlignment="1"/>
    <xf numFmtId="0" fontId="9" fillId="0" borderId="59" xfId="0" applyFont="1" applyFill="1" applyBorder="1" applyAlignment="1"/>
    <xf numFmtId="0" fontId="9" fillId="0" borderId="69" xfId="0" applyFont="1" applyFill="1" applyBorder="1" applyAlignment="1"/>
    <xf numFmtId="3" fontId="8" fillId="0" borderId="64" xfId="0" applyNumberFormat="1" applyFont="1" applyFill="1" applyBorder="1" applyAlignment="1">
      <alignment horizontal="center" vertical="center" shrinkToFit="1"/>
    </xf>
    <xf numFmtId="0" fontId="8" fillId="0" borderId="18"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64"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64" xfId="0" applyFont="1" applyFill="1" applyBorder="1" applyAlignment="1">
      <alignment horizontal="center" vertical="center"/>
    </xf>
    <xf numFmtId="0" fontId="8" fillId="0" borderId="24" xfId="0"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0" fontId="3" fillId="0" borderId="1" xfId="0" applyFont="1" applyBorder="1" applyAlignment="1">
      <alignment horizontal="right"/>
    </xf>
    <xf numFmtId="0" fontId="0" fillId="0" borderId="1" xfId="0" applyFont="1" applyBorder="1" applyAlignment="1">
      <alignment horizontal="right"/>
    </xf>
    <xf numFmtId="0" fontId="9" fillId="0" borderId="57" xfId="0" applyFont="1" applyFill="1" applyBorder="1" applyAlignment="1"/>
    <xf numFmtId="0" fontId="9" fillId="0" borderId="60" xfId="0" applyFont="1" applyFill="1" applyBorder="1" applyAlignment="1"/>
    <xf numFmtId="180" fontId="20" fillId="4" borderId="24" xfId="0" applyNumberFormat="1" applyFont="1" applyFill="1" applyBorder="1" applyAlignment="1">
      <alignment horizontal="center" vertical="center" wrapText="1"/>
    </xf>
    <xf numFmtId="180" fontId="20" fillId="4" borderId="7" xfId="0" applyNumberFormat="1" applyFont="1" applyFill="1" applyBorder="1" applyAlignment="1">
      <alignment horizontal="center" vertical="center" wrapText="1"/>
    </xf>
    <xf numFmtId="0" fontId="8" fillId="4" borderId="29" xfId="0" applyFont="1" applyFill="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4" borderId="29" xfId="0" applyFont="1" applyFill="1" applyBorder="1" applyAlignment="1">
      <alignment horizontal="center" vertical="center"/>
    </xf>
    <xf numFmtId="0" fontId="9" fillId="0" borderId="5" xfId="0" applyFont="1" applyBorder="1" applyAlignment="1">
      <alignment vertical="center"/>
    </xf>
    <xf numFmtId="0" fontId="9" fillId="0" borderId="7" xfId="0" applyFont="1" applyBorder="1" applyAlignment="1">
      <alignment vertical="center"/>
    </xf>
    <xf numFmtId="0" fontId="9" fillId="4" borderId="29" xfId="0" applyFont="1" applyFill="1" applyBorder="1" applyAlignment="1">
      <alignment horizontal="center" vertical="center" wrapText="1"/>
    </xf>
    <xf numFmtId="0" fontId="9" fillId="4" borderId="29" xfId="0" applyFont="1" applyFill="1" applyBorder="1" applyAlignment="1">
      <alignment horizontal="left" vertical="center" wrapText="1"/>
    </xf>
    <xf numFmtId="0" fontId="9" fillId="0" borderId="5" xfId="0" applyFont="1" applyBorder="1" applyAlignment="1">
      <alignment horizontal="left" vertical="center"/>
    </xf>
    <xf numFmtId="0" fontId="9" fillId="0" borderId="7" xfId="0" applyFont="1" applyBorder="1" applyAlignment="1">
      <alignment horizontal="left" vertical="center"/>
    </xf>
    <xf numFmtId="0" fontId="8" fillId="4" borderId="29"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67" xfId="0" applyFont="1" applyFill="1" applyBorder="1" applyAlignment="1">
      <alignment horizontal="center" vertical="center"/>
    </xf>
    <xf numFmtId="0" fontId="9" fillId="0" borderId="54" xfId="0" applyFont="1" applyFill="1" applyBorder="1" applyAlignment="1">
      <alignment horizontal="center" vertical="center"/>
    </xf>
    <xf numFmtId="0" fontId="8" fillId="4" borderId="29"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8" fillId="0" borderId="2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4" xfId="0" applyNumberFormat="1" applyFont="1" applyFill="1" applyBorder="1" applyAlignment="1">
      <alignment horizontal="left" vertical="center" wrapText="1" shrinkToFit="1"/>
    </xf>
    <xf numFmtId="0" fontId="8" fillId="0" borderId="22" xfId="0" applyNumberFormat="1" applyFont="1" applyFill="1" applyBorder="1" applyAlignment="1">
      <alignment horizontal="left" vertical="center" wrapText="1" shrinkToFit="1"/>
    </xf>
    <xf numFmtId="3" fontId="8" fillId="0" borderId="24" xfId="0" applyNumberFormat="1" applyFont="1" applyFill="1" applyBorder="1" applyAlignment="1">
      <alignment horizontal="center" vertical="center" wrapText="1"/>
    </xf>
    <xf numFmtId="3" fontId="8" fillId="0" borderId="22" xfId="0" applyNumberFormat="1" applyFont="1" applyFill="1" applyBorder="1" applyAlignment="1">
      <alignment horizontal="center" vertical="center" wrapText="1"/>
    </xf>
    <xf numFmtId="3" fontId="8" fillId="0" borderId="24" xfId="0" applyNumberFormat="1" applyFont="1" applyFill="1" applyBorder="1" applyAlignment="1">
      <alignment horizontal="left" vertical="center" wrapText="1"/>
    </xf>
    <xf numFmtId="3" fontId="8" fillId="0" borderId="22" xfId="0" applyNumberFormat="1" applyFont="1" applyFill="1" applyBorder="1" applyAlignment="1">
      <alignment horizontal="left" vertical="center" wrapText="1"/>
    </xf>
    <xf numFmtId="180" fontId="20" fillId="0" borderId="24" xfId="0" applyNumberFormat="1" applyFont="1" applyFill="1" applyBorder="1" applyAlignment="1">
      <alignment horizontal="right" vertical="center" shrinkToFit="1"/>
    </xf>
    <xf numFmtId="180" fontId="20" fillId="0" borderId="22" xfId="0" applyNumberFormat="1" applyFont="1" applyFill="1" applyBorder="1" applyAlignment="1">
      <alignment horizontal="right" vertical="center" shrinkToFit="1"/>
    </xf>
    <xf numFmtId="0" fontId="7" fillId="0" borderId="0" xfId="0" applyFont="1" applyBorder="1" applyAlignment="1">
      <alignment horizontal="center"/>
    </xf>
    <xf numFmtId="0" fontId="7" fillId="0" borderId="0" xfId="0" applyNumberFormat="1" applyFont="1" applyBorder="1" applyAlignment="1">
      <alignment horizontal="center" wrapText="1"/>
    </xf>
    <xf numFmtId="181" fontId="7" fillId="0" borderId="0" xfId="0" applyNumberFormat="1" applyFont="1" applyBorder="1" applyAlignment="1">
      <alignment horizontal="center"/>
    </xf>
    <xf numFmtId="184" fontId="7" fillId="0" borderId="0" xfId="0" applyNumberFormat="1" applyFont="1" applyBorder="1" applyAlignment="1">
      <alignment horizontal="center"/>
    </xf>
    <xf numFmtId="0" fontId="8" fillId="4" borderId="61" xfId="0" applyFont="1" applyFill="1" applyBorder="1" applyAlignment="1">
      <alignment horizontal="center" vertical="center" wrapText="1"/>
    </xf>
    <xf numFmtId="0" fontId="8" fillId="4" borderId="21" xfId="0" applyFont="1" applyFill="1" applyBorder="1" applyAlignment="1">
      <alignment horizontal="center" vertical="center"/>
    </xf>
    <xf numFmtId="0" fontId="8" fillId="4" borderId="62"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180" fontId="20" fillId="4" borderId="29" xfId="0" applyNumberFormat="1" applyFont="1" applyFill="1" applyBorder="1" applyAlignment="1">
      <alignment horizontal="center" vertical="center" wrapText="1"/>
    </xf>
    <xf numFmtId="180" fontId="20" fillId="4" borderId="5" xfId="0" applyNumberFormat="1" applyFont="1" applyFill="1" applyBorder="1" applyAlignment="1">
      <alignment horizontal="center" vertical="center"/>
    </xf>
    <xf numFmtId="180" fontId="20" fillId="4" borderId="7" xfId="0" applyNumberFormat="1" applyFont="1" applyFill="1" applyBorder="1" applyAlignment="1">
      <alignment horizontal="center" vertical="center"/>
    </xf>
    <xf numFmtId="180" fontId="20" fillId="4" borderId="31" xfId="0" applyNumberFormat="1" applyFont="1" applyFill="1" applyBorder="1" applyAlignment="1">
      <alignment horizontal="center" vertical="center" wrapText="1"/>
    </xf>
    <xf numFmtId="180" fontId="20" fillId="4" borderId="42" xfId="0" applyNumberFormat="1" applyFont="1" applyFill="1" applyBorder="1" applyAlignment="1">
      <alignment horizontal="center" vertical="center" wrapText="1"/>
    </xf>
    <xf numFmtId="0" fontId="8" fillId="4" borderId="63" xfId="0" applyFont="1" applyFill="1" applyBorder="1" applyAlignment="1">
      <alignment horizontal="center" vertical="center" wrapText="1"/>
    </xf>
    <xf numFmtId="0" fontId="8" fillId="4" borderId="17" xfId="0" applyFont="1" applyFill="1" applyBorder="1" applyAlignment="1">
      <alignment horizontal="center" vertical="center" wrapText="1"/>
    </xf>
    <xf numFmtId="180" fontId="20" fillId="4" borderId="0" xfId="0" applyNumberFormat="1" applyFont="1" applyFill="1" applyBorder="1" applyAlignment="1">
      <alignment horizontal="center" vertical="center" wrapText="1"/>
    </xf>
    <xf numFmtId="180" fontId="20" fillId="4" borderId="1" xfId="0" applyNumberFormat="1" applyFont="1" applyFill="1" applyBorder="1" applyAlignment="1">
      <alignment horizontal="center" vertical="center" wrapText="1"/>
    </xf>
    <xf numFmtId="180" fontId="20" fillId="4" borderId="34" xfId="0" applyNumberFormat="1"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42" xfId="0" applyFont="1" applyBorder="1" applyAlignment="1">
      <alignment horizontal="center" vertical="center" wrapText="1"/>
    </xf>
    <xf numFmtId="180" fontId="20" fillId="0" borderId="64" xfId="0" applyNumberFormat="1" applyFont="1" applyFill="1" applyBorder="1" applyAlignment="1">
      <alignment horizontal="right" vertical="center" shrinkToFit="1"/>
    </xf>
    <xf numFmtId="0" fontId="8" fillId="0" borderId="33"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6" xfId="0" applyFont="1" applyFill="1" applyBorder="1" applyAlignment="1">
      <alignment horizontal="center" vertical="center"/>
    </xf>
    <xf numFmtId="179" fontId="8" fillId="0" borderId="71" xfId="0" applyNumberFormat="1" applyFont="1" applyFill="1" applyBorder="1" applyAlignment="1">
      <alignment horizontal="center" vertical="center"/>
    </xf>
    <xf numFmtId="179" fontId="8" fillId="0" borderId="72" xfId="0" applyNumberFormat="1" applyFont="1" applyFill="1" applyBorder="1" applyAlignment="1">
      <alignment horizontal="center" vertical="center"/>
    </xf>
    <xf numFmtId="0" fontId="8" fillId="0" borderId="26" xfId="0" applyFont="1" applyFill="1" applyBorder="1" applyAlignment="1">
      <alignment horizontal="center" vertical="center"/>
    </xf>
    <xf numFmtId="0" fontId="8" fillId="0" borderId="24" xfId="0" applyNumberFormat="1" applyFont="1" applyFill="1" applyBorder="1" applyAlignment="1">
      <alignment horizontal="left" vertical="center" wrapText="1"/>
    </xf>
    <xf numFmtId="0" fontId="8" fillId="0" borderId="5" xfId="0" applyNumberFormat="1" applyFont="1" applyFill="1" applyBorder="1" applyAlignment="1">
      <alignment horizontal="left" vertical="center" wrapText="1"/>
    </xf>
    <xf numFmtId="0" fontId="8" fillId="0" borderId="24" xfId="0" applyNumberFormat="1" applyFont="1" applyFill="1" applyBorder="1" applyAlignment="1">
      <alignment horizontal="center" vertical="center" shrinkToFit="1"/>
    </xf>
    <xf numFmtId="0" fontId="8" fillId="0" borderId="5" xfId="0" applyNumberFormat="1" applyFont="1" applyFill="1" applyBorder="1" applyAlignment="1">
      <alignment horizontal="center" vertical="center" shrinkToFit="1"/>
    </xf>
    <xf numFmtId="179" fontId="8" fillId="0" borderId="24" xfId="0" applyNumberFormat="1" applyFont="1" applyFill="1" applyBorder="1" applyAlignment="1">
      <alignment horizontal="center" vertical="center"/>
    </xf>
    <xf numFmtId="179" fontId="8" fillId="0" borderId="5"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4" xfId="0" applyNumberFormat="1" applyFont="1" applyFill="1" applyBorder="1" applyAlignment="1">
      <alignment vertical="center" wrapText="1"/>
    </xf>
    <xf numFmtId="0" fontId="8" fillId="0" borderId="6" xfId="0" applyNumberFormat="1" applyFont="1" applyFill="1" applyBorder="1" applyAlignment="1">
      <alignment vertical="center" wrapText="1"/>
    </xf>
    <xf numFmtId="0" fontId="8" fillId="0" borderId="6" xfId="0" applyNumberFormat="1" applyFont="1" applyFill="1" applyBorder="1" applyAlignment="1">
      <alignment horizontal="center" vertical="center" wrapText="1"/>
    </xf>
    <xf numFmtId="179" fontId="8" fillId="0" borderId="6"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66" xfId="0" applyNumberFormat="1" applyFont="1" applyFill="1" applyBorder="1" applyAlignment="1">
      <alignment horizontal="center" vertical="center" wrapText="1"/>
    </xf>
    <xf numFmtId="0" fontId="8" fillId="0" borderId="22" xfId="0" applyNumberFormat="1" applyFont="1" applyFill="1" applyBorder="1" applyAlignment="1">
      <alignment horizontal="left" vertical="center" wrapText="1"/>
    </xf>
    <xf numFmtId="178" fontId="8" fillId="0" borderId="24" xfId="0" applyNumberFormat="1" applyFont="1" applyFill="1" applyBorder="1" applyAlignment="1">
      <alignment horizontal="center" vertical="center" shrinkToFit="1"/>
    </xf>
    <xf numFmtId="178" fontId="8" fillId="0" borderId="22" xfId="0" applyNumberFormat="1" applyFont="1" applyFill="1" applyBorder="1" applyAlignment="1">
      <alignment horizontal="center"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608"/>
  <sheetViews>
    <sheetView tabSelected="1" zoomScale="70" zoomScaleNormal="70" zoomScaleSheetLayoutView="30" zoomScalePageLayoutView="70" workbookViewId="0">
      <pane xSplit="2" ySplit="7" topLeftCell="I8" activePane="bottomRight" state="frozen"/>
      <selection pane="topRight" activeCell="C1" sqref="C1"/>
      <selection pane="bottomLeft" activeCell="A8" sqref="A8"/>
      <selection pane="bottomRight" activeCell="P478" sqref="P478"/>
    </sheetView>
  </sheetViews>
  <sheetFormatPr defaultRowHeight="13.5" x14ac:dyDescent="0.15"/>
  <cols>
    <col min="1" max="1" width="6.625" style="2" customWidth="1"/>
    <col min="2" max="2" width="27.625" style="2" customWidth="1"/>
    <col min="3" max="3" width="11.5" style="137" customWidth="1"/>
    <col min="4" max="4" width="12.75" style="140" customWidth="1"/>
    <col min="5" max="5" width="12.625" style="186" customWidth="1"/>
    <col min="6" max="6" width="13" style="186" customWidth="1"/>
    <col min="7" max="7" width="14.125" style="186" customWidth="1"/>
    <col min="8" max="8" width="34" style="83" customWidth="1"/>
    <col min="9" max="9" width="13.75" style="2" customWidth="1"/>
    <col min="10" max="10" width="35.5" style="2" customWidth="1"/>
    <col min="11" max="11" width="14.5" style="185" customWidth="1"/>
    <col min="12" max="12" width="14.75" style="186" customWidth="1"/>
    <col min="13" max="13" width="12.75" style="186" customWidth="1"/>
    <col min="14" max="14" width="12.75" style="159" customWidth="1"/>
    <col min="15" max="15" width="13.75" style="2" customWidth="1"/>
    <col min="16" max="16" width="51.25" style="2" customWidth="1"/>
    <col min="17" max="17" width="17.5" style="2" customWidth="1"/>
    <col min="18" max="18" width="14.75" style="2" customWidth="1"/>
    <col min="19" max="19" width="14.375" style="2" customWidth="1"/>
    <col min="20" max="20" width="22.625" style="2" customWidth="1"/>
    <col min="21" max="21" width="7.5" style="2" customWidth="1"/>
    <col min="22" max="22" width="16.25" style="2" customWidth="1"/>
    <col min="23" max="24" width="4.75" style="2" customWidth="1"/>
    <col min="25" max="25" width="5" style="2" customWidth="1"/>
    <col min="26" max="16384" width="9" style="2"/>
  </cols>
  <sheetData>
    <row r="2" spans="1:256" ht="18.75" x14ac:dyDescent="0.2">
      <c r="A2" s="7" t="s">
        <v>71</v>
      </c>
    </row>
    <row r="3" spans="1:256" ht="21" x14ac:dyDescent="0.2">
      <c r="A3" s="348" t="s">
        <v>57</v>
      </c>
      <c r="B3" s="348"/>
      <c r="C3" s="348"/>
      <c r="D3" s="348"/>
      <c r="E3" s="348"/>
      <c r="F3" s="348"/>
      <c r="G3" s="348"/>
      <c r="H3" s="349"/>
      <c r="I3" s="348"/>
      <c r="J3" s="348"/>
      <c r="K3" s="350"/>
      <c r="L3" s="348"/>
      <c r="M3" s="348"/>
      <c r="N3" s="351"/>
      <c r="O3" s="348"/>
      <c r="P3" s="348"/>
      <c r="Q3" s="348"/>
      <c r="R3" s="348"/>
      <c r="S3" s="348"/>
      <c r="T3" s="348"/>
      <c r="U3" s="146"/>
      <c r="V3" s="146"/>
    </row>
    <row r="4" spans="1:256" ht="14.25" thickBot="1" x14ac:dyDescent="0.2">
      <c r="A4" s="6"/>
      <c r="B4" s="3"/>
      <c r="C4" s="138"/>
      <c r="D4" s="141"/>
      <c r="E4" s="234"/>
      <c r="F4" s="234"/>
      <c r="G4" s="188"/>
      <c r="H4" s="84"/>
      <c r="I4" s="1"/>
      <c r="J4" s="1"/>
      <c r="K4" s="187"/>
      <c r="L4" s="188"/>
      <c r="M4" s="188"/>
      <c r="N4" s="160"/>
      <c r="O4" s="1"/>
      <c r="P4" s="1"/>
      <c r="Q4" s="1"/>
      <c r="R4" s="1"/>
      <c r="S4" s="3"/>
      <c r="T4" s="145"/>
      <c r="U4" s="13"/>
      <c r="V4" s="314" t="s">
        <v>31</v>
      </c>
      <c r="W4" s="314"/>
      <c r="X4" s="314"/>
      <c r="Y4" s="315"/>
    </row>
    <row r="5" spans="1:256" ht="20.100000000000001" customHeight="1" x14ac:dyDescent="0.15">
      <c r="A5" s="352" t="s">
        <v>15</v>
      </c>
      <c r="B5" s="320" t="s">
        <v>16</v>
      </c>
      <c r="C5" s="362" t="s">
        <v>55</v>
      </c>
      <c r="D5" s="335" t="s">
        <v>56</v>
      </c>
      <c r="E5" s="357" t="s">
        <v>53</v>
      </c>
      <c r="F5" s="360" t="s">
        <v>23</v>
      </c>
      <c r="G5" s="361"/>
      <c r="H5" s="330" t="s">
        <v>51</v>
      </c>
      <c r="I5" s="260" t="s">
        <v>24</v>
      </c>
      <c r="J5" s="261"/>
      <c r="K5" s="189" t="s">
        <v>34</v>
      </c>
      <c r="L5" s="190" t="s">
        <v>54</v>
      </c>
      <c r="M5" s="366" t="s">
        <v>5</v>
      </c>
      <c r="N5" s="260" t="s">
        <v>35</v>
      </c>
      <c r="O5" s="367"/>
      <c r="P5" s="368"/>
      <c r="Q5" s="320" t="s">
        <v>18</v>
      </c>
      <c r="R5" s="320" t="s">
        <v>12</v>
      </c>
      <c r="S5" s="320" t="s">
        <v>30</v>
      </c>
      <c r="T5" s="323" t="s">
        <v>2</v>
      </c>
      <c r="U5" s="326" t="s">
        <v>52</v>
      </c>
      <c r="V5" s="327" t="s">
        <v>33</v>
      </c>
      <c r="W5" s="335" t="s">
        <v>48</v>
      </c>
      <c r="X5" s="335" t="s">
        <v>49</v>
      </c>
      <c r="Y5" s="262" t="s">
        <v>39</v>
      </c>
    </row>
    <row r="6" spans="1:256" ht="20.100000000000001" customHeight="1" x14ac:dyDescent="0.15">
      <c r="A6" s="353"/>
      <c r="B6" s="355"/>
      <c r="C6" s="363"/>
      <c r="D6" s="331"/>
      <c r="E6" s="358"/>
      <c r="F6" s="364" t="s">
        <v>50</v>
      </c>
      <c r="G6" s="318" t="s">
        <v>10</v>
      </c>
      <c r="H6" s="331"/>
      <c r="I6" s="267" t="s">
        <v>11</v>
      </c>
      <c r="J6" s="265" t="s">
        <v>9</v>
      </c>
      <c r="K6" s="191" t="s">
        <v>3</v>
      </c>
      <c r="L6" s="192" t="s">
        <v>4</v>
      </c>
      <c r="M6" s="364"/>
      <c r="N6" s="318" t="s">
        <v>20</v>
      </c>
      <c r="O6" s="267" t="s">
        <v>19</v>
      </c>
      <c r="P6" s="268"/>
      <c r="Q6" s="355"/>
      <c r="R6" s="321"/>
      <c r="S6" s="321"/>
      <c r="T6" s="324"/>
      <c r="U6" s="324"/>
      <c r="V6" s="328"/>
      <c r="W6" s="336"/>
      <c r="X6" s="336"/>
      <c r="Y6" s="263"/>
    </row>
    <row r="7" spans="1:256" ht="46.5" customHeight="1" thickBot="1" x14ac:dyDescent="0.2">
      <c r="A7" s="354"/>
      <c r="B7" s="356"/>
      <c r="C7" s="269"/>
      <c r="D7" s="266"/>
      <c r="E7" s="359"/>
      <c r="F7" s="365"/>
      <c r="G7" s="319"/>
      <c r="H7" s="266"/>
      <c r="I7" s="269"/>
      <c r="J7" s="266"/>
      <c r="K7" s="193" t="s">
        <v>6</v>
      </c>
      <c r="L7" s="194" t="s">
        <v>7</v>
      </c>
      <c r="M7" s="195" t="s">
        <v>8</v>
      </c>
      <c r="N7" s="319"/>
      <c r="O7" s="269"/>
      <c r="P7" s="270"/>
      <c r="Q7" s="356"/>
      <c r="R7" s="322"/>
      <c r="S7" s="322"/>
      <c r="T7" s="325"/>
      <c r="U7" s="325"/>
      <c r="V7" s="329"/>
      <c r="W7" s="337"/>
      <c r="X7" s="337"/>
      <c r="Y7" s="264"/>
    </row>
    <row r="8" spans="1:256" ht="24.95" customHeight="1" x14ac:dyDescent="0.15">
      <c r="A8" s="19"/>
      <c r="B8" s="20" t="s">
        <v>72</v>
      </c>
      <c r="C8" s="21"/>
      <c r="D8" s="21"/>
      <c r="E8" s="235"/>
      <c r="F8" s="236"/>
      <c r="G8" s="236"/>
      <c r="H8" s="22"/>
      <c r="I8" s="22"/>
      <c r="J8" s="22"/>
      <c r="K8" s="196"/>
      <c r="L8" s="197"/>
      <c r="M8" s="197"/>
      <c r="N8" s="150"/>
      <c r="O8" s="23"/>
      <c r="P8" s="22"/>
      <c r="Q8" s="21"/>
      <c r="R8" s="21"/>
      <c r="S8" s="21"/>
      <c r="T8" s="24"/>
      <c r="U8" s="24"/>
      <c r="V8" s="24"/>
      <c r="W8" s="21"/>
      <c r="X8" s="21"/>
      <c r="Y8" s="25"/>
    </row>
    <row r="9" spans="1:256" s="132" customFormat="1" ht="122.25" customHeight="1" x14ac:dyDescent="0.15">
      <c r="A9" s="252">
        <v>1</v>
      </c>
      <c r="B9" s="178" t="s">
        <v>122</v>
      </c>
      <c r="C9" s="179" t="s">
        <v>947</v>
      </c>
      <c r="D9" s="179" t="s">
        <v>885</v>
      </c>
      <c r="E9" s="237">
        <f>10722.407+67</f>
        <v>10789.406999999999</v>
      </c>
      <c r="F9" s="237">
        <f>10722.407+67+2.753-1195.448</f>
        <v>9596.7119999999995</v>
      </c>
      <c r="G9" s="237">
        <v>8309.393</v>
      </c>
      <c r="H9" s="123" t="s">
        <v>1601</v>
      </c>
      <c r="I9" s="128" t="s">
        <v>22</v>
      </c>
      <c r="J9" s="129" t="s">
        <v>1784</v>
      </c>
      <c r="K9" s="198">
        <v>12197.561</v>
      </c>
      <c r="L9" s="199">
        <v>12232.561</v>
      </c>
      <c r="M9" s="200">
        <f>L9-K9</f>
        <v>35</v>
      </c>
      <c r="N9" s="149">
        <v>0</v>
      </c>
      <c r="O9" s="179" t="s">
        <v>22</v>
      </c>
      <c r="P9" s="178" t="s">
        <v>1785</v>
      </c>
      <c r="Q9" s="178"/>
      <c r="R9" s="121" t="s">
        <v>127</v>
      </c>
      <c r="S9" s="181" t="s">
        <v>0</v>
      </c>
      <c r="T9" s="133" t="s">
        <v>130</v>
      </c>
      <c r="U9" s="122" t="s">
        <v>1786</v>
      </c>
      <c r="V9" s="40"/>
      <c r="W9" s="168" t="s">
        <v>41</v>
      </c>
      <c r="X9" s="168" t="s">
        <v>41</v>
      </c>
      <c r="Y9" s="126"/>
    </row>
    <row r="10" spans="1:256" s="132" customFormat="1" ht="53.25" customHeight="1" x14ac:dyDescent="0.15">
      <c r="A10" s="252">
        <v>2</v>
      </c>
      <c r="B10" s="178" t="s">
        <v>123</v>
      </c>
      <c r="C10" s="179" t="s">
        <v>923</v>
      </c>
      <c r="D10" s="179" t="s">
        <v>885</v>
      </c>
      <c r="E10" s="202">
        <f>27517+115000</f>
        <v>142517</v>
      </c>
      <c r="F10" s="202">
        <f>27517+115000</f>
        <v>142517</v>
      </c>
      <c r="G10" s="202">
        <v>137558</v>
      </c>
      <c r="H10" s="123" t="s">
        <v>247</v>
      </c>
      <c r="I10" s="128" t="s">
        <v>45</v>
      </c>
      <c r="J10" s="129" t="s">
        <v>1055</v>
      </c>
      <c r="K10" s="201">
        <v>25425</v>
      </c>
      <c r="L10" s="202">
        <v>29063</v>
      </c>
      <c r="M10" s="200">
        <f t="shared" ref="M10:M12" si="0">L10-K10</f>
        <v>3638</v>
      </c>
      <c r="N10" s="149">
        <v>0</v>
      </c>
      <c r="O10" s="179" t="s">
        <v>1409</v>
      </c>
      <c r="P10" s="178" t="s">
        <v>1787</v>
      </c>
      <c r="Q10" s="178"/>
      <c r="R10" s="121" t="s">
        <v>127</v>
      </c>
      <c r="S10" s="181" t="s">
        <v>0</v>
      </c>
      <c r="T10" s="133" t="s">
        <v>129</v>
      </c>
      <c r="U10" s="122" t="s">
        <v>128</v>
      </c>
      <c r="V10" s="131"/>
      <c r="W10" s="168"/>
      <c r="X10" s="168" t="s">
        <v>41</v>
      </c>
      <c r="Y10" s="126"/>
    </row>
    <row r="11" spans="1:256" s="132" customFormat="1" ht="97.5" customHeight="1" x14ac:dyDescent="0.15">
      <c r="A11" s="252">
        <v>3</v>
      </c>
      <c r="B11" s="177" t="s">
        <v>124</v>
      </c>
      <c r="C11" s="179" t="s">
        <v>899</v>
      </c>
      <c r="D11" s="179" t="s">
        <v>885</v>
      </c>
      <c r="E11" s="202">
        <v>3000</v>
      </c>
      <c r="F11" s="202">
        <v>3000</v>
      </c>
      <c r="G11" s="202">
        <v>3000</v>
      </c>
      <c r="H11" s="123" t="s">
        <v>1060</v>
      </c>
      <c r="I11" s="128" t="s">
        <v>22</v>
      </c>
      <c r="J11" s="129" t="s">
        <v>1061</v>
      </c>
      <c r="K11" s="201">
        <v>5500</v>
      </c>
      <c r="L11" s="199">
        <v>6500</v>
      </c>
      <c r="M11" s="200">
        <f t="shared" si="0"/>
        <v>1000</v>
      </c>
      <c r="N11" s="149">
        <v>0</v>
      </c>
      <c r="O11" s="179" t="s">
        <v>22</v>
      </c>
      <c r="P11" s="178" t="s">
        <v>1788</v>
      </c>
      <c r="Q11" s="178"/>
      <c r="R11" s="56" t="s">
        <v>127</v>
      </c>
      <c r="S11" s="40" t="s">
        <v>0</v>
      </c>
      <c r="T11" s="38" t="s">
        <v>126</v>
      </c>
      <c r="U11" s="73" t="s">
        <v>125</v>
      </c>
      <c r="V11" s="131" t="s">
        <v>26</v>
      </c>
      <c r="W11" s="168"/>
      <c r="X11" s="168"/>
      <c r="Y11" s="126"/>
    </row>
    <row r="12" spans="1:256" s="132" customFormat="1" ht="62.25" customHeight="1" x14ac:dyDescent="0.15">
      <c r="A12" s="127">
        <v>114</v>
      </c>
      <c r="B12" s="178" t="s">
        <v>290</v>
      </c>
      <c r="C12" s="179" t="s">
        <v>933</v>
      </c>
      <c r="D12" s="179" t="s">
        <v>903</v>
      </c>
      <c r="E12" s="199">
        <v>34000</v>
      </c>
      <c r="F12" s="199">
        <f>34000+32189.549-31768.661</f>
        <v>34420.887999999999</v>
      </c>
      <c r="G12" s="199">
        <v>31077.758000000002</v>
      </c>
      <c r="H12" s="119" t="s">
        <v>247</v>
      </c>
      <c r="I12" s="128" t="s">
        <v>45</v>
      </c>
      <c r="J12" s="178" t="s">
        <v>1789</v>
      </c>
      <c r="K12" s="203">
        <v>32000</v>
      </c>
      <c r="L12" s="199">
        <v>34800</v>
      </c>
      <c r="M12" s="200">
        <f t="shared" si="0"/>
        <v>2800</v>
      </c>
      <c r="N12" s="149">
        <v>0</v>
      </c>
      <c r="O12" s="179" t="s">
        <v>1409</v>
      </c>
      <c r="P12" s="178" t="s">
        <v>1790</v>
      </c>
      <c r="Q12" s="130" t="s">
        <v>2246</v>
      </c>
      <c r="R12" s="179" t="s">
        <v>127</v>
      </c>
      <c r="S12" s="181" t="s">
        <v>0</v>
      </c>
      <c r="T12" s="133" t="s">
        <v>1791</v>
      </c>
      <c r="U12" s="122" t="s">
        <v>1792</v>
      </c>
      <c r="V12" s="131"/>
      <c r="W12" s="168"/>
      <c r="X12" s="168" t="s">
        <v>41</v>
      </c>
      <c r="Y12" s="126"/>
    </row>
    <row r="13" spans="1:256" s="132" customFormat="1" ht="24.95" customHeight="1" x14ac:dyDescent="0.15">
      <c r="A13" s="26"/>
      <c r="B13" s="41" t="s">
        <v>73</v>
      </c>
      <c r="C13" s="31"/>
      <c r="D13" s="31"/>
      <c r="E13" s="205"/>
      <c r="F13" s="205"/>
      <c r="G13" s="205"/>
      <c r="H13" s="28"/>
      <c r="I13" s="29"/>
      <c r="J13" s="30"/>
      <c r="K13" s="204"/>
      <c r="L13" s="205"/>
      <c r="M13" s="205"/>
      <c r="N13" s="151"/>
      <c r="O13" s="31"/>
      <c r="P13" s="27"/>
      <c r="Q13" s="27"/>
      <c r="R13" s="27"/>
      <c r="S13" s="32"/>
      <c r="T13" s="32"/>
      <c r="U13" s="32"/>
      <c r="V13" s="32"/>
      <c r="W13" s="33"/>
      <c r="X13" s="33"/>
      <c r="Y13" s="34"/>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s="132" customFormat="1" ht="24.95" customHeight="1" x14ac:dyDescent="0.15">
      <c r="A14" s="127"/>
      <c r="B14" s="178" t="s">
        <v>142</v>
      </c>
      <c r="C14" s="179"/>
      <c r="D14" s="179"/>
      <c r="E14" s="199"/>
      <c r="F14" s="200"/>
      <c r="G14" s="199"/>
      <c r="H14" s="123"/>
      <c r="I14" s="128"/>
      <c r="J14" s="129"/>
      <c r="K14" s="203"/>
      <c r="L14" s="199"/>
      <c r="M14" s="200"/>
      <c r="N14" s="149"/>
      <c r="O14" s="179"/>
      <c r="P14" s="178"/>
      <c r="Q14" s="130"/>
      <c r="R14" s="121" t="s">
        <v>127</v>
      </c>
      <c r="S14" s="181"/>
      <c r="T14" s="131"/>
      <c r="U14" s="42"/>
      <c r="V14" s="131"/>
      <c r="W14" s="168"/>
      <c r="X14" s="168"/>
      <c r="Y14" s="126"/>
    </row>
    <row r="15" spans="1:256" s="132" customFormat="1" ht="74.25" customHeight="1" x14ac:dyDescent="0.15">
      <c r="A15" s="127">
        <v>4</v>
      </c>
      <c r="B15" s="178" t="s">
        <v>141</v>
      </c>
      <c r="C15" s="179" t="s">
        <v>947</v>
      </c>
      <c r="D15" s="179" t="s">
        <v>904</v>
      </c>
      <c r="E15" s="199">
        <v>88.313999999999993</v>
      </c>
      <c r="F15" s="199">
        <v>88.313999999999993</v>
      </c>
      <c r="G15" s="199">
        <v>78.253</v>
      </c>
      <c r="H15" s="123" t="s">
        <v>1601</v>
      </c>
      <c r="I15" s="128" t="s">
        <v>45</v>
      </c>
      <c r="J15" s="178" t="s">
        <v>1793</v>
      </c>
      <c r="K15" s="203">
        <v>76.766999999999996</v>
      </c>
      <c r="L15" s="199">
        <v>76.766999999999996</v>
      </c>
      <c r="M15" s="200">
        <f t="shared" ref="M15:M29" si="1">L15-K15</f>
        <v>0</v>
      </c>
      <c r="N15" s="149">
        <v>0</v>
      </c>
      <c r="O15" s="179" t="s">
        <v>1409</v>
      </c>
      <c r="P15" s="178" t="s">
        <v>1794</v>
      </c>
      <c r="Q15" s="130"/>
      <c r="R15" s="121" t="s">
        <v>127</v>
      </c>
      <c r="S15" s="181" t="s">
        <v>0</v>
      </c>
      <c r="T15" s="120" t="s">
        <v>1795</v>
      </c>
      <c r="U15" s="122" t="s">
        <v>912</v>
      </c>
      <c r="V15" s="131"/>
      <c r="W15" s="168" t="s">
        <v>41</v>
      </c>
      <c r="X15" s="168"/>
      <c r="Y15" s="126"/>
    </row>
    <row r="16" spans="1:256" s="132" customFormat="1" ht="55.5" customHeight="1" x14ac:dyDescent="0.15">
      <c r="A16" s="127">
        <v>5</v>
      </c>
      <c r="B16" s="178" t="s">
        <v>140</v>
      </c>
      <c r="C16" s="179" t="s">
        <v>947</v>
      </c>
      <c r="D16" s="179" t="s">
        <v>883</v>
      </c>
      <c r="E16" s="199">
        <v>30</v>
      </c>
      <c r="F16" s="199">
        <v>30</v>
      </c>
      <c r="G16" s="199">
        <v>28.425000000000001</v>
      </c>
      <c r="H16" s="123" t="s">
        <v>247</v>
      </c>
      <c r="I16" s="128" t="s">
        <v>45</v>
      </c>
      <c r="J16" s="129" t="s">
        <v>1054</v>
      </c>
      <c r="K16" s="203">
        <v>30</v>
      </c>
      <c r="L16" s="199">
        <v>30</v>
      </c>
      <c r="M16" s="200">
        <f t="shared" si="1"/>
        <v>0</v>
      </c>
      <c r="N16" s="149">
        <v>0</v>
      </c>
      <c r="O16" s="179" t="s">
        <v>1409</v>
      </c>
      <c r="P16" s="178" t="s">
        <v>1796</v>
      </c>
      <c r="Q16" s="130"/>
      <c r="R16" s="121" t="s">
        <v>127</v>
      </c>
      <c r="S16" s="181" t="s">
        <v>0</v>
      </c>
      <c r="T16" s="120" t="s">
        <v>1795</v>
      </c>
      <c r="U16" s="122" t="s">
        <v>1797</v>
      </c>
      <c r="V16" s="131"/>
      <c r="W16" s="168" t="s">
        <v>41</v>
      </c>
      <c r="X16" s="168"/>
      <c r="Y16" s="126"/>
    </row>
    <row r="17" spans="1:256" s="132" customFormat="1" ht="64.5" customHeight="1" x14ac:dyDescent="0.15">
      <c r="A17" s="127">
        <v>6</v>
      </c>
      <c r="B17" s="178" t="s">
        <v>139</v>
      </c>
      <c r="C17" s="179" t="s">
        <v>893</v>
      </c>
      <c r="D17" s="179" t="s">
        <v>904</v>
      </c>
      <c r="E17" s="199">
        <v>106.86799999999999</v>
      </c>
      <c r="F17" s="199">
        <v>106.86799999999999</v>
      </c>
      <c r="G17" s="199">
        <v>98.346999999999994</v>
      </c>
      <c r="H17" s="123" t="s">
        <v>1601</v>
      </c>
      <c r="I17" s="128" t="s">
        <v>45</v>
      </c>
      <c r="J17" s="129" t="s">
        <v>1798</v>
      </c>
      <c r="K17" s="203">
        <v>127.563</v>
      </c>
      <c r="L17" s="199">
        <v>134.71299999999999</v>
      </c>
      <c r="M17" s="200">
        <f t="shared" si="1"/>
        <v>7.1499999999999915</v>
      </c>
      <c r="N17" s="149">
        <v>0</v>
      </c>
      <c r="O17" s="179" t="s">
        <v>1409</v>
      </c>
      <c r="P17" s="178" t="s">
        <v>1799</v>
      </c>
      <c r="Q17" s="130"/>
      <c r="R17" s="121" t="s">
        <v>127</v>
      </c>
      <c r="S17" s="181" t="s">
        <v>0</v>
      </c>
      <c r="T17" s="120" t="s">
        <v>1800</v>
      </c>
      <c r="U17" s="122" t="s">
        <v>1801</v>
      </c>
      <c r="V17" s="131"/>
      <c r="W17" s="168" t="s">
        <v>41</v>
      </c>
      <c r="X17" s="168"/>
      <c r="Y17" s="126"/>
    </row>
    <row r="18" spans="1:256" s="132" customFormat="1" ht="96" customHeight="1" x14ac:dyDescent="0.15">
      <c r="A18" s="127">
        <v>7</v>
      </c>
      <c r="B18" s="178" t="s">
        <v>138</v>
      </c>
      <c r="C18" s="179" t="s">
        <v>906</v>
      </c>
      <c r="D18" s="179" t="s">
        <v>885</v>
      </c>
      <c r="E18" s="199">
        <f>528+20</f>
        <v>548</v>
      </c>
      <c r="F18" s="199">
        <f>528+20</f>
        <v>548</v>
      </c>
      <c r="G18" s="199">
        <v>517.51700000000005</v>
      </c>
      <c r="H18" s="123" t="s">
        <v>247</v>
      </c>
      <c r="I18" s="128" t="s">
        <v>44</v>
      </c>
      <c r="J18" s="129" t="s">
        <v>1397</v>
      </c>
      <c r="K18" s="203">
        <v>500</v>
      </c>
      <c r="L18" s="199">
        <v>500</v>
      </c>
      <c r="M18" s="200">
        <f t="shared" si="1"/>
        <v>0</v>
      </c>
      <c r="N18" s="149">
        <v>0</v>
      </c>
      <c r="O18" s="179" t="s">
        <v>1409</v>
      </c>
      <c r="P18" s="178" t="s">
        <v>1802</v>
      </c>
      <c r="Q18" s="130"/>
      <c r="R18" s="121" t="s">
        <v>127</v>
      </c>
      <c r="S18" s="181" t="s">
        <v>0</v>
      </c>
      <c r="T18" s="120" t="s">
        <v>144</v>
      </c>
      <c r="U18" s="122" t="s">
        <v>148</v>
      </c>
      <c r="V18" s="131" t="s">
        <v>46</v>
      </c>
      <c r="W18" s="168"/>
      <c r="X18" s="168" t="s">
        <v>41</v>
      </c>
      <c r="Y18" s="126"/>
    </row>
    <row r="19" spans="1:256" s="132" customFormat="1" ht="57" customHeight="1" x14ac:dyDescent="0.15">
      <c r="A19" s="127">
        <v>8</v>
      </c>
      <c r="B19" s="178" t="s">
        <v>137</v>
      </c>
      <c r="C19" s="179" t="s">
        <v>933</v>
      </c>
      <c r="D19" s="179" t="s">
        <v>885</v>
      </c>
      <c r="E19" s="199">
        <f>300+30</f>
        <v>330</v>
      </c>
      <c r="F19" s="199">
        <f>300+30</f>
        <v>330</v>
      </c>
      <c r="G19" s="199">
        <v>306</v>
      </c>
      <c r="H19" s="123" t="s">
        <v>1780</v>
      </c>
      <c r="I19" s="128" t="s">
        <v>22</v>
      </c>
      <c r="J19" s="129" t="s">
        <v>1803</v>
      </c>
      <c r="K19" s="203">
        <v>300</v>
      </c>
      <c r="L19" s="199">
        <v>300</v>
      </c>
      <c r="M19" s="200">
        <f t="shared" si="1"/>
        <v>0</v>
      </c>
      <c r="N19" s="149">
        <v>0</v>
      </c>
      <c r="O19" s="179" t="s">
        <v>22</v>
      </c>
      <c r="P19" s="178" t="s">
        <v>1804</v>
      </c>
      <c r="Q19" s="130"/>
      <c r="R19" s="121" t="s">
        <v>127</v>
      </c>
      <c r="S19" s="181" t="s">
        <v>0</v>
      </c>
      <c r="T19" s="120" t="s">
        <v>1805</v>
      </c>
      <c r="U19" s="122" t="s">
        <v>1806</v>
      </c>
      <c r="V19" s="131"/>
      <c r="W19" s="168"/>
      <c r="X19" s="168" t="s">
        <v>41</v>
      </c>
      <c r="Y19" s="126"/>
    </row>
    <row r="20" spans="1:256" s="132" customFormat="1" ht="56.25" customHeight="1" x14ac:dyDescent="0.15">
      <c r="A20" s="127">
        <v>9</v>
      </c>
      <c r="B20" s="178" t="s">
        <v>136</v>
      </c>
      <c r="C20" s="179" t="s">
        <v>901</v>
      </c>
      <c r="D20" s="179" t="s">
        <v>899</v>
      </c>
      <c r="E20" s="199">
        <v>425</v>
      </c>
      <c r="F20" s="199">
        <v>425</v>
      </c>
      <c r="G20" s="199">
        <v>292.51100000000002</v>
      </c>
      <c r="H20" s="123" t="s">
        <v>1780</v>
      </c>
      <c r="I20" s="128" t="s">
        <v>68</v>
      </c>
      <c r="J20" s="178" t="s">
        <v>1807</v>
      </c>
      <c r="K20" s="203">
        <v>0</v>
      </c>
      <c r="L20" s="199">
        <v>0</v>
      </c>
      <c r="M20" s="200">
        <f t="shared" si="1"/>
        <v>0</v>
      </c>
      <c r="N20" s="149">
        <v>0</v>
      </c>
      <c r="O20" s="179" t="s">
        <v>66</v>
      </c>
      <c r="P20" s="178" t="s">
        <v>1808</v>
      </c>
      <c r="Q20" s="130"/>
      <c r="R20" s="121" t="s">
        <v>127</v>
      </c>
      <c r="S20" s="181" t="s">
        <v>0</v>
      </c>
      <c r="T20" s="120" t="s">
        <v>1805</v>
      </c>
      <c r="U20" s="122" t="s">
        <v>1809</v>
      </c>
      <c r="V20" s="131" t="s">
        <v>69</v>
      </c>
      <c r="W20" s="168"/>
      <c r="X20" s="168" t="s">
        <v>41</v>
      </c>
      <c r="Y20" s="126"/>
    </row>
    <row r="21" spans="1:256" s="132" customFormat="1" ht="66" customHeight="1" x14ac:dyDescent="0.15">
      <c r="A21" s="127">
        <v>10</v>
      </c>
      <c r="B21" s="178" t="s">
        <v>135</v>
      </c>
      <c r="C21" s="179" t="s">
        <v>895</v>
      </c>
      <c r="D21" s="179" t="s">
        <v>899</v>
      </c>
      <c r="E21" s="199">
        <v>150</v>
      </c>
      <c r="F21" s="199">
        <v>150</v>
      </c>
      <c r="G21" s="199">
        <v>141.464</v>
      </c>
      <c r="H21" s="123" t="s">
        <v>1780</v>
      </c>
      <c r="I21" s="128" t="s">
        <v>68</v>
      </c>
      <c r="J21" s="129" t="s">
        <v>1810</v>
      </c>
      <c r="K21" s="203">
        <v>0</v>
      </c>
      <c r="L21" s="199">
        <v>0</v>
      </c>
      <c r="M21" s="200">
        <f t="shared" si="1"/>
        <v>0</v>
      </c>
      <c r="N21" s="149">
        <v>0</v>
      </c>
      <c r="O21" s="179" t="s">
        <v>66</v>
      </c>
      <c r="P21" s="178" t="s">
        <v>1811</v>
      </c>
      <c r="Q21" s="130"/>
      <c r="R21" s="121" t="s">
        <v>127</v>
      </c>
      <c r="S21" s="181" t="s">
        <v>0</v>
      </c>
      <c r="T21" s="120" t="s">
        <v>1805</v>
      </c>
      <c r="U21" s="122" t="s">
        <v>1812</v>
      </c>
      <c r="V21" s="131" t="s">
        <v>69</v>
      </c>
      <c r="W21" s="168"/>
      <c r="X21" s="168" t="s">
        <v>41</v>
      </c>
      <c r="Y21" s="126"/>
    </row>
    <row r="22" spans="1:256" s="132" customFormat="1" ht="165.75" customHeight="1" x14ac:dyDescent="0.15">
      <c r="A22" s="127">
        <v>11</v>
      </c>
      <c r="B22" s="178" t="s">
        <v>134</v>
      </c>
      <c r="C22" s="179" t="s">
        <v>907</v>
      </c>
      <c r="D22" s="179" t="s">
        <v>900</v>
      </c>
      <c r="E22" s="199">
        <f>350-150</f>
        <v>200</v>
      </c>
      <c r="F22" s="199">
        <f>350-150</f>
        <v>200</v>
      </c>
      <c r="G22" s="199">
        <v>132.71</v>
      </c>
      <c r="H22" s="123" t="s">
        <v>1062</v>
      </c>
      <c r="I22" s="128" t="s">
        <v>68</v>
      </c>
      <c r="J22" s="129" t="s">
        <v>1063</v>
      </c>
      <c r="K22" s="203">
        <v>150</v>
      </c>
      <c r="L22" s="199">
        <v>0</v>
      </c>
      <c r="M22" s="200">
        <f t="shared" si="1"/>
        <v>-150</v>
      </c>
      <c r="N22" s="149">
        <v>0</v>
      </c>
      <c r="O22" s="179" t="s">
        <v>66</v>
      </c>
      <c r="P22" s="178" t="s">
        <v>1813</v>
      </c>
      <c r="Q22" s="130"/>
      <c r="R22" s="121" t="s">
        <v>127</v>
      </c>
      <c r="S22" s="181" t="s">
        <v>0</v>
      </c>
      <c r="T22" s="120" t="s">
        <v>144</v>
      </c>
      <c r="U22" s="122" t="s">
        <v>2081</v>
      </c>
      <c r="V22" s="131" t="s">
        <v>27</v>
      </c>
      <c r="W22" s="168"/>
      <c r="X22" s="168" t="s">
        <v>41</v>
      </c>
      <c r="Y22" s="126"/>
    </row>
    <row r="23" spans="1:256" s="132" customFormat="1" ht="93" customHeight="1" x14ac:dyDescent="0.15">
      <c r="A23" s="127">
        <v>12</v>
      </c>
      <c r="B23" s="178" t="s">
        <v>133</v>
      </c>
      <c r="C23" s="179" t="s">
        <v>907</v>
      </c>
      <c r="D23" s="179" t="s">
        <v>900</v>
      </c>
      <c r="E23" s="199">
        <v>200</v>
      </c>
      <c r="F23" s="199">
        <v>200</v>
      </c>
      <c r="G23" s="199">
        <v>200</v>
      </c>
      <c r="H23" s="123" t="s">
        <v>1064</v>
      </c>
      <c r="I23" s="128" t="s">
        <v>68</v>
      </c>
      <c r="J23" s="129" t="s">
        <v>1065</v>
      </c>
      <c r="K23" s="203">
        <v>125.6</v>
      </c>
      <c r="L23" s="199">
        <v>0</v>
      </c>
      <c r="M23" s="200">
        <f t="shared" si="1"/>
        <v>-125.6</v>
      </c>
      <c r="N23" s="149">
        <v>0</v>
      </c>
      <c r="O23" s="179" t="s">
        <v>66</v>
      </c>
      <c r="P23" s="178" t="s">
        <v>1814</v>
      </c>
      <c r="Q23" s="130"/>
      <c r="R23" s="44" t="s">
        <v>127</v>
      </c>
      <c r="S23" s="131" t="s">
        <v>0</v>
      </c>
      <c r="T23" s="120" t="s">
        <v>144</v>
      </c>
      <c r="U23" s="122" t="s">
        <v>913</v>
      </c>
      <c r="V23" s="131" t="s">
        <v>27</v>
      </c>
      <c r="W23" s="168"/>
      <c r="X23" s="168" t="s">
        <v>41</v>
      </c>
      <c r="Y23" s="126"/>
    </row>
    <row r="24" spans="1:256" s="132" customFormat="1" ht="110.25" customHeight="1" x14ac:dyDescent="0.15">
      <c r="A24" s="127">
        <v>13</v>
      </c>
      <c r="B24" s="178" t="s">
        <v>132</v>
      </c>
      <c r="C24" s="179" t="s">
        <v>907</v>
      </c>
      <c r="D24" s="179" t="s">
        <v>903</v>
      </c>
      <c r="E24" s="199">
        <v>153.80000000000001</v>
      </c>
      <c r="F24" s="199">
        <v>153.80000000000001</v>
      </c>
      <c r="G24" s="199">
        <v>104.98</v>
      </c>
      <c r="H24" s="129" t="s">
        <v>1066</v>
      </c>
      <c r="I24" s="128" t="s">
        <v>68</v>
      </c>
      <c r="J24" s="178" t="s">
        <v>1067</v>
      </c>
      <c r="K24" s="203">
        <v>124.4</v>
      </c>
      <c r="L24" s="199">
        <v>124.4</v>
      </c>
      <c r="M24" s="200">
        <f t="shared" si="1"/>
        <v>0</v>
      </c>
      <c r="N24" s="149" t="s">
        <v>247</v>
      </c>
      <c r="O24" s="179" t="s">
        <v>1409</v>
      </c>
      <c r="P24" s="178" t="s">
        <v>2061</v>
      </c>
      <c r="Q24" s="130"/>
      <c r="R24" s="44" t="s">
        <v>127</v>
      </c>
      <c r="S24" s="131" t="s">
        <v>0</v>
      </c>
      <c r="T24" s="120" t="s">
        <v>144</v>
      </c>
      <c r="U24" s="122" t="s">
        <v>914</v>
      </c>
      <c r="V24" s="131" t="s">
        <v>27</v>
      </c>
      <c r="W24" s="168"/>
      <c r="X24" s="168" t="s">
        <v>41</v>
      </c>
      <c r="Y24" s="126"/>
    </row>
    <row r="25" spans="1:256" s="132" customFormat="1" ht="116.25" customHeight="1" x14ac:dyDescent="0.15">
      <c r="A25" s="127">
        <v>14</v>
      </c>
      <c r="B25" s="178" t="s">
        <v>131</v>
      </c>
      <c r="C25" s="179" t="s">
        <v>907</v>
      </c>
      <c r="D25" s="179" t="s">
        <v>900</v>
      </c>
      <c r="E25" s="199">
        <v>1109</v>
      </c>
      <c r="F25" s="199">
        <v>1109</v>
      </c>
      <c r="G25" s="199">
        <v>828.822</v>
      </c>
      <c r="H25" s="123" t="s">
        <v>1068</v>
      </c>
      <c r="I25" s="128" t="s">
        <v>68</v>
      </c>
      <c r="J25" s="129" t="s">
        <v>1069</v>
      </c>
      <c r="K25" s="203">
        <v>1049</v>
      </c>
      <c r="L25" s="199">
        <v>0</v>
      </c>
      <c r="M25" s="200">
        <f t="shared" si="1"/>
        <v>-1049</v>
      </c>
      <c r="N25" s="149">
        <v>0</v>
      </c>
      <c r="O25" s="179" t="s">
        <v>66</v>
      </c>
      <c r="P25" s="53" t="s">
        <v>1815</v>
      </c>
      <c r="Q25" s="130"/>
      <c r="R25" s="44" t="s">
        <v>127</v>
      </c>
      <c r="S25" s="131" t="s">
        <v>0</v>
      </c>
      <c r="T25" s="120" t="s">
        <v>144</v>
      </c>
      <c r="U25" s="122" t="s">
        <v>915</v>
      </c>
      <c r="V25" s="131" t="s">
        <v>27</v>
      </c>
      <c r="W25" s="168"/>
      <c r="X25" s="168" t="s">
        <v>41</v>
      </c>
      <c r="Y25" s="126"/>
    </row>
    <row r="26" spans="1:256" s="132" customFormat="1" ht="156" customHeight="1" x14ac:dyDescent="0.15">
      <c r="A26" s="127">
        <v>15</v>
      </c>
      <c r="B26" s="178" t="s">
        <v>916</v>
      </c>
      <c r="C26" s="179" t="s">
        <v>899</v>
      </c>
      <c r="D26" s="179" t="s">
        <v>903</v>
      </c>
      <c r="E26" s="199">
        <f>1600+250</f>
        <v>1850</v>
      </c>
      <c r="F26" s="199">
        <f>1600+250</f>
        <v>1850</v>
      </c>
      <c r="G26" s="199">
        <v>1700.673</v>
      </c>
      <c r="H26" s="123" t="s">
        <v>1070</v>
      </c>
      <c r="I26" s="128" t="s">
        <v>44</v>
      </c>
      <c r="J26" s="129" t="s">
        <v>1396</v>
      </c>
      <c r="K26" s="203">
        <v>1400</v>
      </c>
      <c r="L26" s="199">
        <v>1600</v>
      </c>
      <c r="M26" s="200">
        <f t="shared" si="1"/>
        <v>200</v>
      </c>
      <c r="N26" s="149">
        <v>0</v>
      </c>
      <c r="O26" s="179" t="s">
        <v>1409</v>
      </c>
      <c r="P26" s="178" t="s">
        <v>1816</v>
      </c>
      <c r="Q26" s="130"/>
      <c r="R26" s="44" t="s">
        <v>127</v>
      </c>
      <c r="S26" s="131" t="s">
        <v>0</v>
      </c>
      <c r="T26" s="120" t="s">
        <v>144</v>
      </c>
      <c r="U26" s="59" t="s">
        <v>147</v>
      </c>
      <c r="V26" s="131" t="s">
        <v>26</v>
      </c>
      <c r="W26" s="168"/>
      <c r="X26" s="168" t="s">
        <v>41</v>
      </c>
      <c r="Y26" s="126"/>
    </row>
    <row r="27" spans="1:256" s="132" customFormat="1" ht="108.75" customHeight="1" x14ac:dyDescent="0.15">
      <c r="A27" s="127">
        <v>16</v>
      </c>
      <c r="B27" s="178" t="s">
        <v>917</v>
      </c>
      <c r="C27" s="179" t="s">
        <v>899</v>
      </c>
      <c r="D27" s="179" t="s">
        <v>883</v>
      </c>
      <c r="E27" s="199">
        <f>800-150</f>
        <v>650</v>
      </c>
      <c r="F27" s="199">
        <f>800-150</f>
        <v>650</v>
      </c>
      <c r="G27" s="199">
        <v>518.86099999999999</v>
      </c>
      <c r="H27" s="123" t="s">
        <v>1071</v>
      </c>
      <c r="I27" s="128" t="s">
        <v>45</v>
      </c>
      <c r="J27" s="129" t="s">
        <v>1072</v>
      </c>
      <c r="K27" s="203">
        <v>600</v>
      </c>
      <c r="L27" s="199">
        <v>600</v>
      </c>
      <c r="M27" s="200">
        <f t="shared" si="1"/>
        <v>0</v>
      </c>
      <c r="N27" s="149">
        <v>0</v>
      </c>
      <c r="O27" s="179" t="s">
        <v>22</v>
      </c>
      <c r="P27" s="178" t="s">
        <v>1817</v>
      </c>
      <c r="Q27" s="130"/>
      <c r="R27" s="70" t="s">
        <v>127</v>
      </c>
      <c r="S27" s="69" t="s">
        <v>0</v>
      </c>
      <c r="T27" s="66" t="s">
        <v>144</v>
      </c>
      <c r="U27" s="74" t="s">
        <v>146</v>
      </c>
      <c r="V27" s="131" t="s">
        <v>26</v>
      </c>
      <c r="W27" s="168"/>
      <c r="X27" s="168" t="s">
        <v>41</v>
      </c>
      <c r="Y27" s="126"/>
    </row>
    <row r="28" spans="1:256" s="132" customFormat="1" ht="71.25" customHeight="1" x14ac:dyDescent="0.15">
      <c r="A28" s="127">
        <v>17</v>
      </c>
      <c r="B28" s="177" t="s">
        <v>918</v>
      </c>
      <c r="C28" s="179" t="s">
        <v>899</v>
      </c>
      <c r="D28" s="179" t="s">
        <v>883</v>
      </c>
      <c r="E28" s="199">
        <v>208.65</v>
      </c>
      <c r="F28" s="199">
        <v>208.65</v>
      </c>
      <c r="G28" s="199">
        <v>184.221</v>
      </c>
      <c r="H28" s="123" t="s">
        <v>1073</v>
      </c>
      <c r="I28" s="128" t="s">
        <v>45</v>
      </c>
      <c r="J28" s="178" t="s">
        <v>1074</v>
      </c>
      <c r="K28" s="203">
        <v>190.65</v>
      </c>
      <c r="L28" s="199">
        <v>190.65</v>
      </c>
      <c r="M28" s="200">
        <f t="shared" si="1"/>
        <v>0</v>
      </c>
      <c r="N28" s="149">
        <v>0</v>
      </c>
      <c r="O28" s="179" t="s">
        <v>1409</v>
      </c>
      <c r="P28" s="178" t="s">
        <v>1818</v>
      </c>
      <c r="Q28" s="130"/>
      <c r="R28" s="70" t="s">
        <v>127</v>
      </c>
      <c r="S28" s="69" t="s">
        <v>0</v>
      </c>
      <c r="T28" s="66" t="s">
        <v>144</v>
      </c>
      <c r="U28" s="74" t="s">
        <v>145</v>
      </c>
      <c r="V28" s="131" t="s">
        <v>26</v>
      </c>
      <c r="W28" s="168"/>
      <c r="X28" s="176" t="s">
        <v>41</v>
      </c>
      <c r="Y28" s="126"/>
    </row>
    <row r="29" spans="1:256" s="37" customFormat="1" ht="87.75" customHeight="1" x14ac:dyDescent="0.15">
      <c r="A29" s="127">
        <v>18</v>
      </c>
      <c r="B29" s="177" t="s">
        <v>919</v>
      </c>
      <c r="C29" s="179" t="s">
        <v>899</v>
      </c>
      <c r="D29" s="179" t="s">
        <v>900</v>
      </c>
      <c r="E29" s="199">
        <v>300</v>
      </c>
      <c r="F29" s="199">
        <v>300</v>
      </c>
      <c r="G29" s="199">
        <v>292.42700000000002</v>
      </c>
      <c r="H29" s="123" t="s">
        <v>1075</v>
      </c>
      <c r="I29" s="128" t="s">
        <v>68</v>
      </c>
      <c r="J29" s="129" t="s">
        <v>1076</v>
      </c>
      <c r="K29" s="203">
        <v>280</v>
      </c>
      <c r="L29" s="199">
        <v>0</v>
      </c>
      <c r="M29" s="200">
        <f t="shared" si="1"/>
        <v>-280</v>
      </c>
      <c r="N29" s="149">
        <v>0</v>
      </c>
      <c r="O29" s="179" t="s">
        <v>66</v>
      </c>
      <c r="P29" s="123" t="s">
        <v>1819</v>
      </c>
      <c r="Q29" s="130"/>
      <c r="R29" s="179" t="s">
        <v>127</v>
      </c>
      <c r="S29" s="181" t="s">
        <v>0</v>
      </c>
      <c r="T29" s="39" t="s">
        <v>144</v>
      </c>
      <c r="U29" s="74" t="s">
        <v>143</v>
      </c>
      <c r="V29" s="131" t="s">
        <v>26</v>
      </c>
      <c r="W29" s="168"/>
      <c r="X29" s="176" t="s">
        <v>41</v>
      </c>
      <c r="Y29" s="126"/>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132"/>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2"/>
      <c r="GM29" s="132"/>
      <c r="GN29" s="132"/>
      <c r="GO29" s="132"/>
      <c r="GP29" s="132"/>
      <c r="GQ29" s="132"/>
      <c r="GR29" s="132"/>
      <c r="GS29" s="132"/>
      <c r="GT29" s="132"/>
      <c r="GU29" s="132"/>
      <c r="GV29" s="132"/>
      <c r="GW29" s="132"/>
      <c r="GX29" s="132"/>
      <c r="GY29" s="132"/>
      <c r="GZ29" s="132"/>
      <c r="HA29" s="132"/>
      <c r="HB29" s="132"/>
      <c r="HC29" s="132"/>
      <c r="HD29" s="132"/>
      <c r="HE29" s="132"/>
      <c r="HF29" s="132"/>
      <c r="HG29" s="132"/>
      <c r="HH29" s="132"/>
      <c r="HI29" s="132"/>
      <c r="HJ29" s="132"/>
      <c r="HK29" s="132"/>
      <c r="HL29" s="132"/>
      <c r="HM29" s="132"/>
      <c r="HN29" s="132"/>
      <c r="HO29" s="132"/>
      <c r="HP29" s="132"/>
      <c r="HQ29" s="132"/>
      <c r="HR29" s="132"/>
      <c r="HS29" s="132"/>
      <c r="HT29" s="132"/>
      <c r="HU29" s="132"/>
      <c r="HV29" s="132"/>
      <c r="HW29" s="132"/>
      <c r="HX29" s="132"/>
      <c r="HY29" s="132"/>
      <c r="HZ29" s="132"/>
      <c r="IA29" s="132"/>
      <c r="IB29" s="132"/>
      <c r="IC29" s="132"/>
      <c r="ID29" s="132"/>
      <c r="IE29" s="132"/>
      <c r="IF29" s="132"/>
      <c r="IG29" s="132"/>
      <c r="IH29" s="132"/>
      <c r="II29" s="132"/>
      <c r="IJ29" s="132"/>
      <c r="IK29" s="132"/>
      <c r="IL29" s="132"/>
      <c r="IM29" s="132"/>
      <c r="IN29" s="132"/>
      <c r="IO29" s="132"/>
      <c r="IP29" s="132"/>
      <c r="IQ29" s="132"/>
      <c r="IR29" s="132"/>
      <c r="IS29" s="132"/>
      <c r="IT29" s="132"/>
      <c r="IU29" s="132"/>
      <c r="IV29" s="132"/>
    </row>
    <row r="30" spans="1:256" s="37" customFormat="1" ht="24.95" customHeight="1" x14ac:dyDescent="0.15">
      <c r="A30" s="26"/>
      <c r="B30" s="41" t="s">
        <v>74</v>
      </c>
      <c r="C30" s="31"/>
      <c r="D30" s="31"/>
      <c r="E30" s="205"/>
      <c r="F30" s="205"/>
      <c r="G30" s="205"/>
      <c r="H30" s="28"/>
      <c r="I30" s="29"/>
      <c r="J30" s="30"/>
      <c r="K30" s="204"/>
      <c r="L30" s="205"/>
      <c r="M30" s="205"/>
      <c r="N30" s="151"/>
      <c r="O30" s="31"/>
      <c r="P30" s="27"/>
      <c r="Q30" s="27"/>
      <c r="R30" s="27"/>
      <c r="S30" s="32"/>
      <c r="T30" s="32"/>
      <c r="U30" s="32"/>
      <c r="V30" s="32"/>
      <c r="W30" s="33"/>
      <c r="X30" s="33"/>
      <c r="Y30" s="34"/>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37" customFormat="1" ht="121.5" customHeight="1" x14ac:dyDescent="0.15">
      <c r="A31" s="127">
        <v>19</v>
      </c>
      <c r="B31" s="178" t="s">
        <v>149</v>
      </c>
      <c r="C31" s="179" t="s">
        <v>947</v>
      </c>
      <c r="D31" s="179" t="s">
        <v>885</v>
      </c>
      <c r="E31" s="199">
        <v>36.659999999999997</v>
      </c>
      <c r="F31" s="199">
        <v>36.659999999999997</v>
      </c>
      <c r="G31" s="199">
        <v>27.416</v>
      </c>
      <c r="H31" s="123" t="s">
        <v>247</v>
      </c>
      <c r="I31" s="128" t="s">
        <v>45</v>
      </c>
      <c r="J31" s="129" t="s">
        <v>1304</v>
      </c>
      <c r="K31" s="203">
        <v>54.591000000000001</v>
      </c>
      <c r="L31" s="199">
        <v>73.673000000000002</v>
      </c>
      <c r="M31" s="200">
        <f t="shared" ref="M31" si="2">L31-K31</f>
        <v>19.082000000000001</v>
      </c>
      <c r="N31" s="149">
        <v>0</v>
      </c>
      <c r="O31" s="179" t="s">
        <v>1409</v>
      </c>
      <c r="P31" s="178" t="s">
        <v>1541</v>
      </c>
      <c r="Q31" s="130" t="s">
        <v>2166</v>
      </c>
      <c r="R31" s="121" t="s">
        <v>151</v>
      </c>
      <c r="S31" s="181" t="s">
        <v>0</v>
      </c>
      <c r="T31" s="133" t="s">
        <v>150</v>
      </c>
      <c r="U31" s="122" t="s">
        <v>152</v>
      </c>
      <c r="V31" s="131"/>
      <c r="W31" s="168" t="s">
        <v>41</v>
      </c>
      <c r="X31" s="168"/>
      <c r="Y31" s="126"/>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132"/>
      <c r="EP31" s="132"/>
      <c r="EQ31" s="132"/>
      <c r="ER31" s="132"/>
      <c r="ES31" s="132"/>
      <c r="ET31" s="132"/>
      <c r="EU31" s="132"/>
      <c r="EV31" s="132"/>
      <c r="EW31" s="132"/>
      <c r="EX31" s="132"/>
      <c r="EY31" s="132"/>
      <c r="EZ31" s="132"/>
      <c r="FA31" s="132"/>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c r="IV31" s="132"/>
    </row>
    <row r="32" spans="1:256" s="132" customFormat="1" ht="24.95" customHeight="1" x14ac:dyDescent="0.15">
      <c r="A32" s="26"/>
      <c r="B32" s="41" t="s">
        <v>75</v>
      </c>
      <c r="C32" s="31"/>
      <c r="D32" s="31"/>
      <c r="E32" s="205"/>
      <c r="F32" s="205"/>
      <c r="G32" s="205"/>
      <c r="H32" s="28"/>
      <c r="I32" s="29"/>
      <c r="J32" s="30"/>
      <c r="K32" s="204"/>
      <c r="L32" s="205"/>
      <c r="M32" s="205"/>
      <c r="N32" s="151"/>
      <c r="O32" s="31"/>
      <c r="P32" s="27"/>
      <c r="Q32" s="27"/>
      <c r="R32" s="27"/>
      <c r="S32" s="32"/>
      <c r="T32" s="32"/>
      <c r="U32" s="32"/>
      <c r="V32" s="32"/>
      <c r="W32" s="33"/>
      <c r="X32" s="33"/>
      <c r="Y32" s="34"/>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132" customFormat="1" ht="50.25" customHeight="1" x14ac:dyDescent="0.15">
      <c r="A33" s="127">
        <v>20</v>
      </c>
      <c r="B33" s="178" t="s">
        <v>161</v>
      </c>
      <c r="C33" s="179" t="s">
        <v>939</v>
      </c>
      <c r="D33" s="179" t="s">
        <v>885</v>
      </c>
      <c r="E33" s="199">
        <v>14.55</v>
      </c>
      <c r="F33" s="199">
        <v>14.55</v>
      </c>
      <c r="G33" s="199">
        <v>14.55</v>
      </c>
      <c r="H33" s="123" t="s">
        <v>247</v>
      </c>
      <c r="I33" s="128" t="s">
        <v>22</v>
      </c>
      <c r="J33" s="129" t="s">
        <v>1213</v>
      </c>
      <c r="K33" s="203">
        <v>16.5</v>
      </c>
      <c r="L33" s="199">
        <v>16.649999999999999</v>
      </c>
      <c r="M33" s="200">
        <f t="shared" ref="M33:M40" si="3">L33-K33</f>
        <v>0.14999999999999858</v>
      </c>
      <c r="N33" s="149">
        <v>0</v>
      </c>
      <c r="O33" s="179" t="s">
        <v>22</v>
      </c>
      <c r="P33" s="178" t="s">
        <v>1543</v>
      </c>
      <c r="Q33" s="130"/>
      <c r="R33" s="121" t="s">
        <v>151</v>
      </c>
      <c r="S33" s="181" t="s">
        <v>0</v>
      </c>
      <c r="T33" s="45" t="s">
        <v>172</v>
      </c>
      <c r="U33" s="180">
        <v>20</v>
      </c>
      <c r="V33" s="131"/>
      <c r="W33" s="168"/>
      <c r="X33" s="168"/>
      <c r="Y33" s="126"/>
    </row>
    <row r="34" spans="1:256" s="132" customFormat="1" ht="55.5" customHeight="1" x14ac:dyDescent="0.15">
      <c r="A34" s="127">
        <v>21</v>
      </c>
      <c r="B34" s="178" t="s">
        <v>160</v>
      </c>
      <c r="C34" s="179" t="s">
        <v>947</v>
      </c>
      <c r="D34" s="179" t="s">
        <v>885</v>
      </c>
      <c r="E34" s="199">
        <v>12.125</v>
      </c>
      <c r="F34" s="199">
        <v>12.125</v>
      </c>
      <c r="G34" s="199">
        <v>12.125</v>
      </c>
      <c r="H34" s="123" t="s">
        <v>247</v>
      </c>
      <c r="I34" s="128" t="s">
        <v>22</v>
      </c>
      <c r="J34" s="178" t="s">
        <v>1213</v>
      </c>
      <c r="K34" s="203">
        <v>13.75</v>
      </c>
      <c r="L34" s="199">
        <v>13.875</v>
      </c>
      <c r="M34" s="200">
        <f t="shared" si="3"/>
        <v>0.125</v>
      </c>
      <c r="N34" s="149">
        <v>0</v>
      </c>
      <c r="O34" s="179" t="s">
        <v>22</v>
      </c>
      <c r="P34" s="178" t="s">
        <v>1543</v>
      </c>
      <c r="Q34" s="130"/>
      <c r="R34" s="121" t="s">
        <v>151</v>
      </c>
      <c r="S34" s="181" t="s">
        <v>0</v>
      </c>
      <c r="T34" s="46" t="s">
        <v>171</v>
      </c>
      <c r="U34" s="180">
        <v>21</v>
      </c>
      <c r="V34" s="131"/>
      <c r="W34" s="168"/>
      <c r="X34" s="168"/>
      <c r="Y34" s="126"/>
    </row>
    <row r="35" spans="1:256" s="132" customFormat="1" ht="89.25" customHeight="1" x14ac:dyDescent="0.15">
      <c r="A35" s="127">
        <v>22</v>
      </c>
      <c r="B35" s="178" t="s">
        <v>159</v>
      </c>
      <c r="C35" s="179" t="s">
        <v>906</v>
      </c>
      <c r="D35" s="179" t="s">
        <v>885</v>
      </c>
      <c r="E35" s="199">
        <v>36.78</v>
      </c>
      <c r="F35" s="199">
        <v>36.78</v>
      </c>
      <c r="G35" s="199">
        <v>30.404</v>
      </c>
      <c r="H35" s="123" t="s">
        <v>247</v>
      </c>
      <c r="I35" s="128" t="s">
        <v>45</v>
      </c>
      <c r="J35" s="129" t="s">
        <v>1305</v>
      </c>
      <c r="K35" s="203">
        <v>45.7</v>
      </c>
      <c r="L35" s="199">
        <v>56.424999999999997</v>
      </c>
      <c r="M35" s="200">
        <f t="shared" si="3"/>
        <v>10.724999999999994</v>
      </c>
      <c r="N35" s="149">
        <v>0</v>
      </c>
      <c r="O35" s="179" t="s">
        <v>1409</v>
      </c>
      <c r="P35" s="178" t="s">
        <v>1542</v>
      </c>
      <c r="Q35" s="130"/>
      <c r="R35" s="121" t="s">
        <v>151</v>
      </c>
      <c r="S35" s="181" t="s">
        <v>0</v>
      </c>
      <c r="T35" s="47" t="s">
        <v>170</v>
      </c>
      <c r="U35" s="180">
        <v>22</v>
      </c>
      <c r="V35" s="131"/>
      <c r="W35" s="168" t="s">
        <v>41</v>
      </c>
      <c r="X35" s="168"/>
      <c r="Y35" s="126"/>
    </row>
    <row r="36" spans="1:256" s="132" customFormat="1" ht="77.25" customHeight="1" x14ac:dyDescent="0.15">
      <c r="A36" s="127">
        <v>23</v>
      </c>
      <c r="B36" s="178" t="s">
        <v>158</v>
      </c>
      <c r="C36" s="179" t="s">
        <v>995</v>
      </c>
      <c r="D36" s="179" t="s">
        <v>885</v>
      </c>
      <c r="E36" s="202">
        <v>10100.065000000001</v>
      </c>
      <c r="F36" s="200">
        <v>11804.017341999999</v>
      </c>
      <c r="G36" s="199">
        <v>11795.305092000001</v>
      </c>
      <c r="H36" s="123" t="s">
        <v>945</v>
      </c>
      <c r="I36" s="128" t="s">
        <v>45</v>
      </c>
      <c r="J36" s="129" t="s">
        <v>1874</v>
      </c>
      <c r="K36" s="201">
        <v>11723.007</v>
      </c>
      <c r="L36" s="199">
        <v>13798.602999999999</v>
      </c>
      <c r="M36" s="200">
        <f t="shared" si="3"/>
        <v>2075.5959999999995</v>
      </c>
      <c r="N36" s="149">
        <v>0</v>
      </c>
      <c r="O36" s="179" t="s">
        <v>1409</v>
      </c>
      <c r="P36" s="178" t="s">
        <v>1875</v>
      </c>
      <c r="Q36" s="130" t="s">
        <v>1876</v>
      </c>
      <c r="R36" s="121" t="s">
        <v>169</v>
      </c>
      <c r="S36" s="181" t="s">
        <v>0</v>
      </c>
      <c r="T36" s="133" t="s">
        <v>1877</v>
      </c>
      <c r="U36" s="180">
        <v>23</v>
      </c>
      <c r="V36" s="131"/>
      <c r="W36" s="168" t="s">
        <v>41</v>
      </c>
      <c r="X36" s="168"/>
      <c r="Y36" s="126"/>
    </row>
    <row r="37" spans="1:256" s="132" customFormat="1" ht="51.75" customHeight="1" x14ac:dyDescent="0.15">
      <c r="A37" s="127">
        <v>24</v>
      </c>
      <c r="B37" s="39" t="s">
        <v>157</v>
      </c>
      <c r="C37" s="179" t="s">
        <v>901</v>
      </c>
      <c r="D37" s="179" t="s">
        <v>885</v>
      </c>
      <c r="E37" s="202">
        <v>54.747999999999998</v>
      </c>
      <c r="F37" s="200">
        <v>54.747999999999998</v>
      </c>
      <c r="G37" s="199">
        <v>54.555</v>
      </c>
      <c r="H37" s="123" t="s">
        <v>945</v>
      </c>
      <c r="I37" s="128" t="s">
        <v>45</v>
      </c>
      <c r="J37" s="129" t="s">
        <v>1878</v>
      </c>
      <c r="K37" s="201">
        <v>54.874000000000002</v>
      </c>
      <c r="L37" s="199">
        <v>54.874000000000002</v>
      </c>
      <c r="M37" s="200">
        <f t="shared" si="3"/>
        <v>0</v>
      </c>
      <c r="N37" s="149">
        <v>0</v>
      </c>
      <c r="O37" s="179" t="s">
        <v>1409</v>
      </c>
      <c r="P37" s="178" t="s">
        <v>1879</v>
      </c>
      <c r="Q37" s="130"/>
      <c r="R37" s="113" t="s">
        <v>169</v>
      </c>
      <c r="S37" s="181" t="s">
        <v>0</v>
      </c>
      <c r="T37" s="133" t="s">
        <v>1880</v>
      </c>
      <c r="U37" s="180">
        <v>24</v>
      </c>
      <c r="V37" s="131"/>
      <c r="W37" s="168" t="s">
        <v>41</v>
      </c>
      <c r="X37" s="168"/>
      <c r="Y37" s="126"/>
    </row>
    <row r="38" spans="1:256" s="132" customFormat="1" ht="90.75" customHeight="1" x14ac:dyDescent="0.15">
      <c r="A38" s="127">
        <v>25</v>
      </c>
      <c r="B38" s="178" t="s">
        <v>156</v>
      </c>
      <c r="C38" s="179" t="s">
        <v>988</v>
      </c>
      <c r="D38" s="179" t="s">
        <v>885</v>
      </c>
      <c r="E38" s="202">
        <v>28.47</v>
      </c>
      <c r="F38" s="200">
        <v>28.47</v>
      </c>
      <c r="G38" s="199">
        <v>10.28</v>
      </c>
      <c r="H38" s="119" t="s">
        <v>247</v>
      </c>
      <c r="I38" s="128" t="s">
        <v>45</v>
      </c>
      <c r="J38" s="178" t="s">
        <v>1147</v>
      </c>
      <c r="K38" s="201">
        <v>57.301000000000002</v>
      </c>
      <c r="L38" s="202">
        <v>31.715</v>
      </c>
      <c r="M38" s="200">
        <f t="shared" si="3"/>
        <v>-25.586000000000002</v>
      </c>
      <c r="N38" s="149">
        <v>-25.405000000000001</v>
      </c>
      <c r="O38" s="179" t="s">
        <v>21</v>
      </c>
      <c r="P38" s="178" t="s">
        <v>1559</v>
      </c>
      <c r="Q38" s="130"/>
      <c r="R38" s="121" t="s">
        <v>168</v>
      </c>
      <c r="S38" s="181" t="s">
        <v>0</v>
      </c>
      <c r="T38" s="120" t="s">
        <v>167</v>
      </c>
      <c r="U38" s="180">
        <v>25</v>
      </c>
      <c r="V38" s="131"/>
      <c r="W38" s="168"/>
      <c r="X38" s="168" t="s">
        <v>41</v>
      </c>
      <c r="Y38" s="126"/>
    </row>
    <row r="39" spans="1:256" s="132" customFormat="1" ht="68.25" customHeight="1" x14ac:dyDescent="0.15">
      <c r="A39" s="127">
        <v>26</v>
      </c>
      <c r="B39" s="172" t="s">
        <v>155</v>
      </c>
      <c r="C39" s="179" t="s">
        <v>897</v>
      </c>
      <c r="D39" s="179" t="s">
        <v>885</v>
      </c>
      <c r="E39" s="202">
        <v>5489.1440000000002</v>
      </c>
      <c r="F39" s="200">
        <v>7638.812688</v>
      </c>
      <c r="G39" s="199">
        <v>7638.718554</v>
      </c>
      <c r="H39" s="119" t="s">
        <v>247</v>
      </c>
      <c r="I39" s="128" t="s">
        <v>45</v>
      </c>
      <c r="J39" s="129" t="s">
        <v>1351</v>
      </c>
      <c r="K39" s="206">
        <v>5123.3149999999996</v>
      </c>
      <c r="L39" s="199">
        <v>4588.2160000000003</v>
      </c>
      <c r="M39" s="200">
        <f t="shared" si="3"/>
        <v>-535.09899999999925</v>
      </c>
      <c r="N39" s="149">
        <v>0</v>
      </c>
      <c r="O39" s="179" t="s">
        <v>1409</v>
      </c>
      <c r="P39" s="178" t="s">
        <v>1490</v>
      </c>
      <c r="Q39" s="130"/>
      <c r="R39" s="89" t="s">
        <v>165</v>
      </c>
      <c r="S39" s="181" t="s">
        <v>0</v>
      </c>
      <c r="T39" s="133" t="s">
        <v>166</v>
      </c>
      <c r="U39" s="174">
        <v>26</v>
      </c>
      <c r="V39" s="175"/>
      <c r="W39" s="176"/>
      <c r="X39" s="176" t="s">
        <v>41</v>
      </c>
      <c r="Y39" s="167"/>
    </row>
    <row r="40" spans="1:256" s="37" customFormat="1" ht="87.75" customHeight="1" x14ac:dyDescent="0.15">
      <c r="A40" s="127">
        <v>27</v>
      </c>
      <c r="B40" s="178" t="s">
        <v>154</v>
      </c>
      <c r="C40" s="179" t="s">
        <v>896</v>
      </c>
      <c r="D40" s="179" t="s">
        <v>885</v>
      </c>
      <c r="E40" s="202">
        <v>9740.6370000000006</v>
      </c>
      <c r="F40" s="200">
        <v>12517.571174000001</v>
      </c>
      <c r="G40" s="199">
        <v>12515.775680000001</v>
      </c>
      <c r="H40" s="119" t="s">
        <v>247</v>
      </c>
      <c r="I40" s="128" t="s">
        <v>45</v>
      </c>
      <c r="J40" s="129" t="s">
        <v>1245</v>
      </c>
      <c r="K40" s="201">
        <v>9508.5849999999991</v>
      </c>
      <c r="L40" s="199">
        <v>11141.692999999999</v>
      </c>
      <c r="M40" s="200">
        <f t="shared" si="3"/>
        <v>1633.1080000000002</v>
      </c>
      <c r="N40" s="149">
        <v>0</v>
      </c>
      <c r="O40" s="179" t="s">
        <v>1409</v>
      </c>
      <c r="P40" s="178" t="s">
        <v>1489</v>
      </c>
      <c r="Q40" s="130" t="s">
        <v>1488</v>
      </c>
      <c r="R40" s="49" t="s">
        <v>165</v>
      </c>
      <c r="S40" s="181" t="s">
        <v>0</v>
      </c>
      <c r="T40" s="133" t="s">
        <v>164</v>
      </c>
      <c r="U40" s="180">
        <v>27</v>
      </c>
      <c r="V40" s="131"/>
      <c r="W40" s="168" t="s">
        <v>41</v>
      </c>
      <c r="X40" s="50"/>
      <c r="Y40" s="126"/>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32"/>
      <c r="IT40" s="132"/>
      <c r="IU40" s="132"/>
      <c r="IV40" s="132"/>
    </row>
    <row r="41" spans="1:256" s="37" customFormat="1" ht="75.75" customHeight="1" x14ac:dyDescent="0.15">
      <c r="A41" s="127">
        <v>28</v>
      </c>
      <c r="B41" s="178" t="s">
        <v>153</v>
      </c>
      <c r="C41" s="179" t="s">
        <v>895</v>
      </c>
      <c r="D41" s="179" t="s">
        <v>885</v>
      </c>
      <c r="E41" s="202">
        <v>1.8180000000000001</v>
      </c>
      <c r="F41" s="200">
        <v>1.8180000000000001</v>
      </c>
      <c r="G41" s="199">
        <v>1.7766</v>
      </c>
      <c r="H41" s="119" t="s">
        <v>2157</v>
      </c>
      <c r="I41" s="128" t="s">
        <v>44</v>
      </c>
      <c r="J41" s="129" t="s">
        <v>2158</v>
      </c>
      <c r="K41" s="201">
        <v>2.0680000000000001</v>
      </c>
      <c r="L41" s="199">
        <v>2.08</v>
      </c>
      <c r="M41" s="200">
        <f>L41-K41</f>
        <v>1.2000000000000011E-2</v>
      </c>
      <c r="N41" s="149">
        <v>-0.01</v>
      </c>
      <c r="O41" s="179" t="s">
        <v>21</v>
      </c>
      <c r="P41" s="178" t="s">
        <v>2159</v>
      </c>
      <c r="Q41" s="130"/>
      <c r="R41" s="179" t="s">
        <v>163</v>
      </c>
      <c r="S41" s="181" t="s">
        <v>0</v>
      </c>
      <c r="T41" s="120" t="s">
        <v>162</v>
      </c>
      <c r="U41" s="180">
        <v>29</v>
      </c>
      <c r="V41" s="131" t="s">
        <v>46</v>
      </c>
      <c r="W41" s="168"/>
      <c r="X41" s="168"/>
      <c r="Y41" s="126"/>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2"/>
      <c r="FI41" s="132"/>
      <c r="FJ41" s="132"/>
      <c r="FK41" s="132"/>
      <c r="FL41" s="132"/>
      <c r="FM41" s="132"/>
      <c r="FN41" s="132"/>
      <c r="FO41" s="132"/>
      <c r="FP41" s="132"/>
      <c r="FQ41" s="132"/>
      <c r="FR41" s="132"/>
      <c r="FS41" s="132"/>
      <c r="FT41" s="132"/>
      <c r="FU41" s="132"/>
      <c r="FV41" s="132"/>
      <c r="FW41" s="132"/>
      <c r="FX41" s="132"/>
      <c r="FY41" s="132"/>
      <c r="FZ41" s="132"/>
      <c r="GA41" s="132"/>
      <c r="GB41" s="132"/>
      <c r="GC41" s="132"/>
      <c r="GD41" s="132"/>
      <c r="GE41" s="132"/>
      <c r="GF41" s="132"/>
      <c r="GG41" s="132"/>
      <c r="GH41" s="132"/>
      <c r="GI41" s="132"/>
      <c r="GJ41" s="132"/>
      <c r="GK41" s="132"/>
      <c r="GL41" s="132"/>
      <c r="GM41" s="132"/>
      <c r="GN41" s="132"/>
      <c r="GO41" s="132"/>
      <c r="GP41" s="132"/>
      <c r="GQ41" s="132"/>
      <c r="GR41" s="132"/>
      <c r="GS41" s="132"/>
      <c r="GT41" s="132"/>
      <c r="GU41" s="132"/>
      <c r="GV41" s="132"/>
      <c r="GW41" s="132"/>
      <c r="GX41" s="132"/>
      <c r="GY41" s="132"/>
      <c r="GZ41" s="132"/>
      <c r="HA41" s="132"/>
      <c r="HB41" s="132"/>
      <c r="HC41" s="132"/>
      <c r="HD41" s="132"/>
      <c r="HE41" s="132"/>
      <c r="HF41" s="132"/>
      <c r="HG41" s="132"/>
      <c r="HH41" s="132"/>
      <c r="HI41" s="132"/>
      <c r="HJ41" s="132"/>
      <c r="HK41" s="132"/>
      <c r="HL41" s="132"/>
      <c r="HM41" s="132"/>
      <c r="HN41" s="132"/>
      <c r="HO41" s="132"/>
      <c r="HP41" s="132"/>
      <c r="HQ41" s="132"/>
      <c r="HR41" s="132"/>
      <c r="HS41" s="132"/>
      <c r="HT41" s="132"/>
      <c r="HU41" s="132"/>
      <c r="HV41" s="132"/>
      <c r="HW41" s="132"/>
      <c r="HX41" s="132"/>
      <c r="HY41" s="132"/>
      <c r="HZ41" s="132"/>
      <c r="IA41" s="132"/>
      <c r="IB41" s="132"/>
      <c r="IC41" s="132"/>
      <c r="ID41" s="132"/>
      <c r="IE41" s="132"/>
      <c r="IF41" s="132"/>
      <c r="IG41" s="132"/>
      <c r="IH41" s="132"/>
      <c r="II41" s="132"/>
      <c r="IJ41" s="132"/>
      <c r="IK41" s="132"/>
      <c r="IL41" s="132"/>
      <c r="IM41" s="132"/>
      <c r="IN41" s="132"/>
      <c r="IO41" s="132"/>
      <c r="IP41" s="132"/>
      <c r="IQ41" s="132"/>
      <c r="IR41" s="132"/>
      <c r="IS41" s="132"/>
      <c r="IT41" s="132"/>
      <c r="IU41" s="132"/>
      <c r="IV41" s="132"/>
    </row>
    <row r="42" spans="1:256" s="132" customFormat="1" ht="24.95" customHeight="1" x14ac:dyDescent="0.15">
      <c r="A42" s="26"/>
      <c r="B42" s="41" t="s">
        <v>76</v>
      </c>
      <c r="C42" s="31"/>
      <c r="D42" s="31"/>
      <c r="E42" s="205"/>
      <c r="F42" s="205"/>
      <c r="G42" s="205"/>
      <c r="H42" s="28"/>
      <c r="I42" s="29"/>
      <c r="J42" s="30"/>
      <c r="K42" s="204"/>
      <c r="L42" s="205"/>
      <c r="M42" s="205"/>
      <c r="N42" s="151"/>
      <c r="O42" s="31"/>
      <c r="P42" s="27"/>
      <c r="Q42" s="27"/>
      <c r="R42" s="27"/>
      <c r="S42" s="32"/>
      <c r="T42" s="32"/>
      <c r="U42" s="32"/>
      <c r="V42" s="32"/>
      <c r="W42" s="33"/>
      <c r="X42" s="33"/>
      <c r="Y42" s="34"/>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132" customFormat="1" ht="198" customHeight="1" x14ac:dyDescent="0.15">
      <c r="A43" s="127">
        <v>29</v>
      </c>
      <c r="B43" s="177" t="s">
        <v>173</v>
      </c>
      <c r="C43" s="179" t="s">
        <v>941</v>
      </c>
      <c r="D43" s="179" t="s">
        <v>885</v>
      </c>
      <c r="E43" s="199">
        <v>888143</v>
      </c>
      <c r="F43" s="200">
        <v>994975.13899999997</v>
      </c>
      <c r="G43" s="199">
        <v>992175.77300000004</v>
      </c>
      <c r="H43" s="123" t="s">
        <v>2039</v>
      </c>
      <c r="I43" s="128" t="s">
        <v>45</v>
      </c>
      <c r="J43" s="129" t="s">
        <v>2040</v>
      </c>
      <c r="K43" s="203">
        <v>835691</v>
      </c>
      <c r="L43" s="199">
        <v>974625</v>
      </c>
      <c r="M43" s="200">
        <f t="shared" ref="M43:M52" si="4">L43-K43</f>
        <v>138934</v>
      </c>
      <c r="N43" s="149">
        <v>0</v>
      </c>
      <c r="O43" s="179" t="s">
        <v>1409</v>
      </c>
      <c r="P43" s="178" t="s">
        <v>2041</v>
      </c>
      <c r="Q43" s="177" t="s">
        <v>1832</v>
      </c>
      <c r="R43" s="165" t="s">
        <v>188</v>
      </c>
      <c r="S43" s="181" t="s">
        <v>0</v>
      </c>
      <c r="T43" s="133" t="s">
        <v>193</v>
      </c>
      <c r="U43" s="51" t="s">
        <v>2042</v>
      </c>
      <c r="V43" s="175" t="s">
        <v>46</v>
      </c>
      <c r="W43" s="176" t="s">
        <v>41</v>
      </c>
      <c r="X43" s="176"/>
      <c r="Y43" s="167"/>
    </row>
    <row r="44" spans="1:256" s="132" customFormat="1" ht="64.5" customHeight="1" x14ac:dyDescent="0.15">
      <c r="A44" s="127">
        <v>30</v>
      </c>
      <c r="B44" s="177" t="s">
        <v>174</v>
      </c>
      <c r="C44" s="179" t="s">
        <v>998</v>
      </c>
      <c r="D44" s="179" t="s">
        <v>885</v>
      </c>
      <c r="E44" s="199">
        <v>26846</v>
      </c>
      <c r="F44" s="200">
        <v>29574.41</v>
      </c>
      <c r="G44" s="199">
        <v>29316.291000000001</v>
      </c>
      <c r="H44" s="123" t="s">
        <v>247</v>
      </c>
      <c r="I44" s="128" t="s">
        <v>45</v>
      </c>
      <c r="J44" s="178" t="s">
        <v>1015</v>
      </c>
      <c r="K44" s="203">
        <v>28055</v>
      </c>
      <c r="L44" s="199">
        <v>29458</v>
      </c>
      <c r="M44" s="200">
        <f t="shared" si="4"/>
        <v>1403</v>
      </c>
      <c r="N44" s="149">
        <v>0</v>
      </c>
      <c r="O44" s="179" t="s">
        <v>1409</v>
      </c>
      <c r="P44" s="178" t="s">
        <v>1833</v>
      </c>
      <c r="Q44" s="177"/>
      <c r="R44" s="165" t="s">
        <v>188</v>
      </c>
      <c r="S44" s="181" t="s">
        <v>0</v>
      </c>
      <c r="T44" s="133" t="s">
        <v>192</v>
      </c>
      <c r="U44" s="174" t="s">
        <v>191</v>
      </c>
      <c r="V44" s="175" t="s">
        <v>46</v>
      </c>
      <c r="W44" s="176"/>
      <c r="X44" s="176"/>
      <c r="Y44" s="167"/>
    </row>
    <row r="45" spans="1:256" s="132" customFormat="1" ht="60" customHeight="1" x14ac:dyDescent="0.15">
      <c r="A45" s="127">
        <v>32</v>
      </c>
      <c r="B45" s="178" t="s">
        <v>1834</v>
      </c>
      <c r="C45" s="179" t="s">
        <v>907</v>
      </c>
      <c r="D45" s="179" t="s">
        <v>900</v>
      </c>
      <c r="E45" s="199">
        <v>18.11</v>
      </c>
      <c r="F45" s="200">
        <v>18.11</v>
      </c>
      <c r="G45" s="199">
        <v>17.928000000000001</v>
      </c>
      <c r="H45" s="123" t="s">
        <v>1835</v>
      </c>
      <c r="I45" s="128" t="s">
        <v>68</v>
      </c>
      <c r="J45" s="129" t="s">
        <v>1016</v>
      </c>
      <c r="K45" s="203">
        <v>17.808</v>
      </c>
      <c r="L45" s="199">
        <v>0</v>
      </c>
      <c r="M45" s="200">
        <f t="shared" si="4"/>
        <v>-17.808</v>
      </c>
      <c r="N45" s="149">
        <v>0</v>
      </c>
      <c r="O45" s="179" t="s">
        <v>66</v>
      </c>
      <c r="P45" s="178" t="s">
        <v>1836</v>
      </c>
      <c r="Q45" s="130"/>
      <c r="R45" s="44" t="s">
        <v>189</v>
      </c>
      <c r="S45" s="131" t="s">
        <v>0</v>
      </c>
      <c r="T45" s="133" t="s">
        <v>187</v>
      </c>
      <c r="U45" s="180">
        <v>33</v>
      </c>
      <c r="V45" s="131" t="s">
        <v>27</v>
      </c>
      <c r="W45" s="168" t="s">
        <v>41</v>
      </c>
      <c r="X45" s="168"/>
      <c r="Y45" s="126"/>
    </row>
    <row r="46" spans="1:256" s="132" customFormat="1" ht="72" customHeight="1" x14ac:dyDescent="0.15">
      <c r="A46" s="127">
        <v>33</v>
      </c>
      <c r="B46" s="178" t="s">
        <v>176</v>
      </c>
      <c r="C46" s="179" t="s">
        <v>899</v>
      </c>
      <c r="D46" s="179" t="s">
        <v>883</v>
      </c>
      <c r="E46" s="202">
        <v>15.397</v>
      </c>
      <c r="F46" s="200">
        <v>15.397</v>
      </c>
      <c r="G46" s="199">
        <v>14.968999999999999</v>
      </c>
      <c r="H46" s="123" t="s">
        <v>1026</v>
      </c>
      <c r="I46" s="128" t="s">
        <v>44</v>
      </c>
      <c r="J46" s="129" t="s">
        <v>1017</v>
      </c>
      <c r="K46" s="201">
        <v>17.936</v>
      </c>
      <c r="L46" s="199">
        <v>18</v>
      </c>
      <c r="M46" s="200">
        <f t="shared" si="4"/>
        <v>6.4000000000000057E-2</v>
      </c>
      <c r="N46" s="149">
        <v>0</v>
      </c>
      <c r="O46" s="179" t="s">
        <v>1409</v>
      </c>
      <c r="P46" s="178" t="s">
        <v>1837</v>
      </c>
      <c r="Q46" s="130"/>
      <c r="R46" s="44" t="s">
        <v>188</v>
      </c>
      <c r="S46" s="131" t="s">
        <v>0</v>
      </c>
      <c r="T46" s="133" t="s">
        <v>187</v>
      </c>
      <c r="U46" s="57" t="s">
        <v>186</v>
      </c>
      <c r="V46" s="131" t="s">
        <v>26</v>
      </c>
      <c r="W46" s="168" t="s">
        <v>41</v>
      </c>
      <c r="X46" s="168"/>
      <c r="Y46" s="126"/>
    </row>
    <row r="47" spans="1:256" s="132" customFormat="1" ht="70.5" customHeight="1" x14ac:dyDescent="0.15">
      <c r="A47" s="127">
        <v>34</v>
      </c>
      <c r="B47" s="178" t="s">
        <v>177</v>
      </c>
      <c r="C47" s="179" t="s">
        <v>2214</v>
      </c>
      <c r="D47" s="179" t="s">
        <v>885</v>
      </c>
      <c r="E47" s="202">
        <v>529.38099999999997</v>
      </c>
      <c r="F47" s="238">
        <v>529.38099999999997</v>
      </c>
      <c r="G47" s="202">
        <v>394.19499999999999</v>
      </c>
      <c r="H47" s="91" t="s">
        <v>1265</v>
      </c>
      <c r="I47" s="128" t="s">
        <v>1853</v>
      </c>
      <c r="J47" s="129" t="s">
        <v>1266</v>
      </c>
      <c r="K47" s="201">
        <v>480.964</v>
      </c>
      <c r="L47" s="199">
        <v>481.142</v>
      </c>
      <c r="M47" s="200">
        <f t="shared" si="4"/>
        <v>0.17799999999999727</v>
      </c>
      <c r="N47" s="149">
        <v>0</v>
      </c>
      <c r="O47" s="179" t="s">
        <v>1409</v>
      </c>
      <c r="P47" s="178" t="s">
        <v>1849</v>
      </c>
      <c r="Q47" s="130" t="s">
        <v>1854</v>
      </c>
      <c r="R47" s="179" t="s">
        <v>183</v>
      </c>
      <c r="S47" s="181" t="s">
        <v>0</v>
      </c>
      <c r="T47" s="133" t="s">
        <v>182</v>
      </c>
      <c r="U47" s="180">
        <v>34</v>
      </c>
      <c r="V47" s="131" t="s">
        <v>40</v>
      </c>
      <c r="W47" s="168"/>
      <c r="X47" s="168" t="s">
        <v>41</v>
      </c>
      <c r="Y47" s="126"/>
    </row>
    <row r="48" spans="1:256" s="132" customFormat="1" ht="108.75" customHeight="1" x14ac:dyDescent="0.15">
      <c r="A48" s="127">
        <v>35</v>
      </c>
      <c r="B48" s="178" t="s">
        <v>178</v>
      </c>
      <c r="C48" s="179" t="s">
        <v>2215</v>
      </c>
      <c r="D48" s="179" t="s">
        <v>885</v>
      </c>
      <c r="E48" s="202">
        <v>511.11799999999999</v>
      </c>
      <c r="F48" s="238">
        <v>510.572</v>
      </c>
      <c r="G48" s="202">
        <v>364.23336399999999</v>
      </c>
      <c r="H48" s="91" t="s">
        <v>1267</v>
      </c>
      <c r="I48" s="128" t="s">
        <v>1850</v>
      </c>
      <c r="J48" s="129" t="s">
        <v>1852</v>
      </c>
      <c r="K48" s="201">
        <v>299.36599999999999</v>
      </c>
      <c r="L48" s="199">
        <v>621.39400000000001</v>
      </c>
      <c r="M48" s="200">
        <f t="shared" si="4"/>
        <v>322.02800000000002</v>
      </c>
      <c r="N48" s="149">
        <v>0</v>
      </c>
      <c r="O48" s="179" t="s">
        <v>1409</v>
      </c>
      <c r="P48" s="178" t="s">
        <v>1851</v>
      </c>
      <c r="Q48" s="130" t="s">
        <v>2151</v>
      </c>
      <c r="R48" s="179" t="s">
        <v>183</v>
      </c>
      <c r="S48" s="181" t="s">
        <v>0</v>
      </c>
      <c r="T48" s="133" t="s">
        <v>182</v>
      </c>
      <c r="U48" s="180">
        <v>34</v>
      </c>
      <c r="V48" s="131" t="s">
        <v>40</v>
      </c>
      <c r="W48" s="168"/>
      <c r="X48" s="168" t="s">
        <v>41</v>
      </c>
      <c r="Y48" s="126"/>
    </row>
    <row r="49" spans="1:256" s="132" customFormat="1" ht="90.75" customHeight="1" x14ac:dyDescent="0.15">
      <c r="A49" s="127">
        <v>36</v>
      </c>
      <c r="B49" s="178" t="s">
        <v>2149</v>
      </c>
      <c r="C49" s="179" t="s">
        <v>2216</v>
      </c>
      <c r="D49" s="179" t="s">
        <v>2235</v>
      </c>
      <c r="E49" s="202">
        <v>3504</v>
      </c>
      <c r="F49" s="238">
        <v>0</v>
      </c>
      <c r="G49" s="202">
        <v>0</v>
      </c>
      <c r="H49" s="91" t="s">
        <v>1268</v>
      </c>
      <c r="I49" s="128" t="s">
        <v>68</v>
      </c>
      <c r="J49" s="129" t="s">
        <v>1269</v>
      </c>
      <c r="K49" s="201">
        <v>0</v>
      </c>
      <c r="L49" s="199">
        <v>0</v>
      </c>
      <c r="M49" s="200">
        <f t="shared" si="4"/>
        <v>0</v>
      </c>
      <c r="N49" s="149">
        <v>0</v>
      </c>
      <c r="O49" s="179" t="s">
        <v>66</v>
      </c>
      <c r="P49" s="178" t="s">
        <v>2150</v>
      </c>
      <c r="Q49" s="130"/>
      <c r="R49" s="179" t="s">
        <v>183</v>
      </c>
      <c r="S49" s="181" t="s">
        <v>0</v>
      </c>
      <c r="T49" s="133" t="s">
        <v>182</v>
      </c>
      <c r="U49" s="180" t="s">
        <v>2141</v>
      </c>
      <c r="V49" s="131" t="s">
        <v>26</v>
      </c>
      <c r="W49" s="168"/>
      <c r="X49" s="168" t="s">
        <v>41</v>
      </c>
      <c r="Y49" s="126"/>
      <c r="Z49" s="58"/>
    </row>
    <row r="50" spans="1:256" s="132" customFormat="1" ht="74.25" customHeight="1" x14ac:dyDescent="0.15">
      <c r="A50" s="127">
        <v>37</v>
      </c>
      <c r="B50" s="178" t="s">
        <v>179</v>
      </c>
      <c r="C50" s="179" t="s">
        <v>988</v>
      </c>
      <c r="D50" s="179" t="s">
        <v>885</v>
      </c>
      <c r="E50" s="202">
        <v>248.17500000000001</v>
      </c>
      <c r="F50" s="200">
        <v>248.17500000000001</v>
      </c>
      <c r="G50" s="199">
        <v>218.21122099999999</v>
      </c>
      <c r="H50" s="91" t="s">
        <v>247</v>
      </c>
      <c r="I50" s="128" t="s">
        <v>45</v>
      </c>
      <c r="J50" s="178" t="s">
        <v>1270</v>
      </c>
      <c r="K50" s="201">
        <v>248.18299999999999</v>
      </c>
      <c r="L50" s="199">
        <v>248.15199999999999</v>
      </c>
      <c r="M50" s="200">
        <f t="shared" ref="M50" si="5">L50-K50</f>
        <v>-3.1000000000005912E-2</v>
      </c>
      <c r="N50" s="149">
        <v>0</v>
      </c>
      <c r="O50" s="179" t="s">
        <v>1409</v>
      </c>
      <c r="P50" s="178" t="s">
        <v>1510</v>
      </c>
      <c r="Q50" s="130"/>
      <c r="R50" s="179" t="s">
        <v>183</v>
      </c>
      <c r="S50" s="181" t="s">
        <v>185</v>
      </c>
      <c r="T50" s="133" t="s">
        <v>184</v>
      </c>
      <c r="U50" s="180">
        <v>35</v>
      </c>
      <c r="V50" s="131"/>
      <c r="W50" s="168" t="s">
        <v>41</v>
      </c>
      <c r="X50" s="168"/>
      <c r="Y50" s="126"/>
    </row>
    <row r="51" spans="1:256" s="37" customFormat="1" ht="69.75" customHeight="1" x14ac:dyDescent="0.15">
      <c r="A51" s="127">
        <v>38</v>
      </c>
      <c r="B51" s="178" t="s">
        <v>180</v>
      </c>
      <c r="C51" s="179" t="s">
        <v>988</v>
      </c>
      <c r="D51" s="179" t="s">
        <v>885</v>
      </c>
      <c r="E51" s="202">
        <v>187.827</v>
      </c>
      <c r="F51" s="200">
        <v>187.827</v>
      </c>
      <c r="G51" s="199">
        <v>167.52564799999999</v>
      </c>
      <c r="H51" s="119" t="s">
        <v>247</v>
      </c>
      <c r="I51" s="128" t="s">
        <v>45</v>
      </c>
      <c r="J51" s="129" t="s">
        <v>1271</v>
      </c>
      <c r="K51" s="201">
        <f>440.794-248.183</f>
        <v>192.61099999999999</v>
      </c>
      <c r="L51" s="199">
        <v>211.35599999999999</v>
      </c>
      <c r="M51" s="200">
        <f t="shared" si="4"/>
        <v>18.745000000000005</v>
      </c>
      <c r="N51" s="149">
        <v>0</v>
      </c>
      <c r="O51" s="179" t="s">
        <v>1409</v>
      </c>
      <c r="P51" s="178" t="s">
        <v>1511</v>
      </c>
      <c r="Q51" s="130"/>
      <c r="R51" s="179" t="s">
        <v>183</v>
      </c>
      <c r="S51" s="181" t="s">
        <v>185</v>
      </c>
      <c r="T51" s="133" t="s">
        <v>184</v>
      </c>
      <c r="U51" s="180">
        <v>36</v>
      </c>
      <c r="V51" s="131"/>
      <c r="W51" s="168" t="s">
        <v>41</v>
      </c>
      <c r="X51" s="168"/>
      <c r="Y51" s="126"/>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c r="CE51" s="132"/>
      <c r="CF51" s="132"/>
      <c r="CG51" s="132"/>
      <c r="CH51" s="132"/>
      <c r="CI51" s="132"/>
      <c r="CJ51" s="132"/>
      <c r="CK51" s="132"/>
      <c r="CL51" s="132"/>
      <c r="CM51" s="132"/>
      <c r="CN51" s="132"/>
      <c r="CO51" s="132"/>
      <c r="CP51" s="132"/>
      <c r="CQ51" s="132"/>
      <c r="CR51" s="132"/>
      <c r="CS51" s="132"/>
      <c r="CT51" s="132"/>
      <c r="CU51" s="132"/>
      <c r="CV51" s="132"/>
      <c r="CW51" s="132"/>
      <c r="CX51" s="132"/>
      <c r="CY51" s="132"/>
      <c r="CZ51" s="132"/>
      <c r="DA51" s="132"/>
      <c r="DB51" s="132"/>
      <c r="DC51" s="132"/>
      <c r="DD51" s="132"/>
      <c r="DE51" s="132"/>
      <c r="DF51" s="132"/>
      <c r="DG51" s="132"/>
      <c r="DH51" s="132"/>
      <c r="DI51" s="132"/>
      <c r="DJ51" s="132"/>
      <c r="DK51" s="132"/>
      <c r="DL51" s="132"/>
      <c r="DM51" s="132"/>
      <c r="DN51" s="132"/>
      <c r="DO51" s="132"/>
      <c r="DP51" s="132"/>
      <c r="DQ51" s="132"/>
      <c r="DR51" s="132"/>
      <c r="DS51" s="132"/>
      <c r="DT51" s="132"/>
      <c r="DU51" s="132"/>
      <c r="DV51" s="132"/>
      <c r="DW51" s="132"/>
      <c r="DX51" s="132"/>
      <c r="DY51" s="132"/>
      <c r="DZ51" s="132"/>
      <c r="EA51" s="132"/>
      <c r="EB51" s="132"/>
      <c r="EC51" s="132"/>
      <c r="ED51" s="132"/>
      <c r="EE51" s="132"/>
      <c r="EF51" s="132"/>
      <c r="EG51" s="132"/>
      <c r="EH51" s="132"/>
      <c r="EI51" s="132"/>
      <c r="EJ51" s="132"/>
      <c r="EK51" s="132"/>
      <c r="EL51" s="132"/>
      <c r="EM51" s="132"/>
      <c r="EN51" s="132"/>
      <c r="EO51" s="132"/>
      <c r="EP51" s="132"/>
      <c r="EQ51" s="132"/>
      <c r="ER51" s="132"/>
      <c r="ES51" s="132"/>
      <c r="ET51" s="132"/>
      <c r="EU51" s="132"/>
      <c r="EV51" s="132"/>
      <c r="EW51" s="132"/>
      <c r="EX51" s="132"/>
      <c r="EY51" s="132"/>
      <c r="EZ51" s="132"/>
      <c r="FA51" s="132"/>
      <c r="FB51" s="132"/>
      <c r="FC51" s="132"/>
      <c r="FD51" s="132"/>
      <c r="FE51" s="132"/>
      <c r="FF51" s="132"/>
      <c r="FG51" s="132"/>
      <c r="FH51" s="132"/>
      <c r="FI51" s="132"/>
      <c r="FJ51" s="132"/>
      <c r="FK51" s="132"/>
      <c r="FL51" s="132"/>
      <c r="FM51" s="132"/>
      <c r="FN51" s="132"/>
      <c r="FO51" s="132"/>
      <c r="FP51" s="132"/>
      <c r="FQ51" s="132"/>
      <c r="FR51" s="132"/>
      <c r="FS51" s="132"/>
      <c r="FT51" s="132"/>
      <c r="FU51" s="132"/>
      <c r="FV51" s="132"/>
      <c r="FW51" s="132"/>
      <c r="FX51" s="132"/>
      <c r="FY51" s="132"/>
      <c r="FZ51" s="132"/>
      <c r="GA51" s="132"/>
      <c r="GB51" s="132"/>
      <c r="GC51" s="132"/>
      <c r="GD51" s="132"/>
      <c r="GE51" s="132"/>
      <c r="GF51" s="132"/>
      <c r="GG51" s="132"/>
      <c r="GH51" s="132"/>
      <c r="GI51" s="132"/>
      <c r="GJ51" s="132"/>
      <c r="GK51" s="132"/>
      <c r="GL51" s="132"/>
      <c r="GM51" s="132"/>
      <c r="GN51" s="132"/>
      <c r="GO51" s="132"/>
      <c r="GP51" s="132"/>
      <c r="GQ51" s="132"/>
      <c r="GR51" s="132"/>
      <c r="GS51" s="132"/>
      <c r="GT51" s="132"/>
      <c r="GU51" s="132"/>
      <c r="GV51" s="132"/>
      <c r="GW51" s="132"/>
      <c r="GX51" s="132"/>
      <c r="GY51" s="132"/>
      <c r="GZ51" s="132"/>
      <c r="HA51" s="132"/>
      <c r="HB51" s="132"/>
      <c r="HC51" s="132"/>
      <c r="HD51" s="132"/>
      <c r="HE51" s="132"/>
      <c r="HF51" s="132"/>
      <c r="HG51" s="132"/>
      <c r="HH51" s="132"/>
      <c r="HI51" s="132"/>
      <c r="HJ51" s="132"/>
      <c r="HK51" s="132"/>
      <c r="HL51" s="132"/>
      <c r="HM51" s="132"/>
      <c r="HN51" s="132"/>
      <c r="HO51" s="132"/>
      <c r="HP51" s="132"/>
      <c r="HQ51" s="132"/>
      <c r="HR51" s="132"/>
      <c r="HS51" s="132"/>
      <c r="HT51" s="132"/>
      <c r="HU51" s="132"/>
      <c r="HV51" s="132"/>
      <c r="HW51" s="132"/>
      <c r="HX51" s="132"/>
      <c r="HY51" s="132"/>
      <c r="HZ51" s="132"/>
      <c r="IA51" s="132"/>
      <c r="IB51" s="132"/>
      <c r="IC51" s="132"/>
      <c r="ID51" s="132"/>
      <c r="IE51" s="132"/>
      <c r="IF51" s="132"/>
      <c r="IG51" s="132"/>
      <c r="IH51" s="132"/>
      <c r="II51" s="132"/>
      <c r="IJ51" s="132"/>
      <c r="IK51" s="132"/>
      <c r="IL51" s="132"/>
      <c r="IM51" s="132"/>
      <c r="IN51" s="132"/>
      <c r="IO51" s="132"/>
      <c r="IP51" s="132"/>
      <c r="IQ51" s="132"/>
      <c r="IR51" s="132"/>
      <c r="IS51" s="132"/>
      <c r="IT51" s="132"/>
      <c r="IU51" s="132"/>
      <c r="IV51" s="132"/>
    </row>
    <row r="52" spans="1:256" s="37" customFormat="1" ht="89.25" customHeight="1" x14ac:dyDescent="0.15">
      <c r="A52" s="127">
        <v>39</v>
      </c>
      <c r="B52" s="178" t="s">
        <v>181</v>
      </c>
      <c r="C52" s="179" t="s">
        <v>2217</v>
      </c>
      <c r="D52" s="179" t="s">
        <v>885</v>
      </c>
      <c r="E52" s="202">
        <v>200.53800000000001</v>
      </c>
      <c r="F52" s="238">
        <f>E52</f>
        <v>200.53800000000001</v>
      </c>
      <c r="G52" s="202">
        <v>116.81438199999999</v>
      </c>
      <c r="H52" s="119" t="s">
        <v>247</v>
      </c>
      <c r="I52" s="128" t="s">
        <v>44</v>
      </c>
      <c r="J52" s="129" t="s">
        <v>1272</v>
      </c>
      <c r="K52" s="201">
        <v>174.363</v>
      </c>
      <c r="L52" s="202">
        <v>0</v>
      </c>
      <c r="M52" s="200">
        <f t="shared" si="4"/>
        <v>-174.363</v>
      </c>
      <c r="N52" s="149">
        <v>-57.344999999999999</v>
      </c>
      <c r="O52" s="179" t="s">
        <v>21</v>
      </c>
      <c r="P52" s="178" t="s">
        <v>1539</v>
      </c>
      <c r="Q52" s="130"/>
      <c r="R52" s="179" t="s">
        <v>183</v>
      </c>
      <c r="S52" s="181" t="s">
        <v>0</v>
      </c>
      <c r="T52" s="133" t="s">
        <v>182</v>
      </c>
      <c r="U52" s="180">
        <v>37</v>
      </c>
      <c r="V52" s="131" t="s">
        <v>69</v>
      </c>
      <c r="W52" s="168"/>
      <c r="X52" s="168" t="s">
        <v>41</v>
      </c>
      <c r="Y52" s="126"/>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2"/>
      <c r="BV52" s="132"/>
      <c r="BW52" s="132"/>
      <c r="BX52" s="132"/>
      <c r="BY52" s="132"/>
      <c r="BZ52" s="132"/>
      <c r="CA52" s="132"/>
      <c r="CB52" s="132"/>
      <c r="CC52" s="132"/>
      <c r="CD52" s="132"/>
      <c r="CE52" s="132"/>
      <c r="CF52" s="132"/>
      <c r="CG52" s="132"/>
      <c r="CH52" s="132"/>
      <c r="CI52" s="132"/>
      <c r="CJ52" s="132"/>
      <c r="CK52" s="132"/>
      <c r="CL52" s="132"/>
      <c r="CM52" s="132"/>
      <c r="CN52" s="132"/>
      <c r="CO52" s="132"/>
      <c r="CP52" s="132"/>
      <c r="CQ52" s="132"/>
      <c r="CR52" s="132"/>
      <c r="CS52" s="132"/>
      <c r="CT52" s="132"/>
      <c r="CU52" s="132"/>
      <c r="CV52" s="132"/>
      <c r="CW52" s="132"/>
      <c r="CX52" s="132"/>
      <c r="CY52" s="132"/>
      <c r="CZ52" s="132"/>
      <c r="DA52" s="132"/>
      <c r="DB52" s="132"/>
      <c r="DC52" s="132"/>
      <c r="DD52" s="132"/>
      <c r="DE52" s="132"/>
      <c r="DF52" s="132"/>
      <c r="DG52" s="132"/>
      <c r="DH52" s="132"/>
      <c r="DI52" s="132"/>
      <c r="DJ52" s="132"/>
      <c r="DK52" s="132"/>
      <c r="DL52" s="132"/>
      <c r="DM52" s="132"/>
      <c r="DN52" s="132"/>
      <c r="DO52" s="132"/>
      <c r="DP52" s="132"/>
      <c r="DQ52" s="132"/>
      <c r="DR52" s="132"/>
      <c r="DS52" s="132"/>
      <c r="DT52" s="132"/>
      <c r="DU52" s="132"/>
      <c r="DV52" s="132"/>
      <c r="DW52" s="132"/>
      <c r="DX52" s="132"/>
      <c r="DY52" s="132"/>
      <c r="DZ52" s="132"/>
      <c r="EA52" s="132"/>
      <c r="EB52" s="132"/>
      <c r="EC52" s="132"/>
      <c r="ED52" s="132"/>
      <c r="EE52" s="132"/>
      <c r="EF52" s="132"/>
      <c r="EG52" s="132"/>
      <c r="EH52" s="132"/>
      <c r="EI52" s="132"/>
      <c r="EJ52" s="132"/>
      <c r="EK52" s="132"/>
      <c r="EL52" s="132"/>
      <c r="EM52" s="132"/>
      <c r="EN52" s="132"/>
      <c r="EO52" s="132"/>
      <c r="EP52" s="132"/>
      <c r="EQ52" s="132"/>
      <c r="ER52" s="132"/>
      <c r="ES52" s="132"/>
      <c r="ET52" s="132"/>
      <c r="EU52" s="132"/>
      <c r="EV52" s="132"/>
      <c r="EW52" s="132"/>
      <c r="EX52" s="132"/>
      <c r="EY52" s="132"/>
      <c r="EZ52" s="132"/>
      <c r="FA52" s="132"/>
      <c r="FB52" s="132"/>
      <c r="FC52" s="132"/>
      <c r="FD52" s="132"/>
      <c r="FE52" s="132"/>
      <c r="FF52" s="132"/>
      <c r="FG52" s="132"/>
      <c r="FH52" s="132"/>
      <c r="FI52" s="132"/>
      <c r="FJ52" s="132"/>
      <c r="FK52" s="132"/>
      <c r="FL52" s="132"/>
      <c r="FM52" s="132"/>
      <c r="FN52" s="132"/>
      <c r="FO52" s="132"/>
      <c r="FP52" s="132"/>
      <c r="FQ52" s="132"/>
      <c r="FR52" s="132"/>
      <c r="FS52" s="132"/>
      <c r="FT52" s="132"/>
      <c r="FU52" s="132"/>
      <c r="FV52" s="132"/>
      <c r="FW52" s="132"/>
      <c r="FX52" s="132"/>
      <c r="FY52" s="132"/>
      <c r="FZ52" s="132"/>
      <c r="GA52" s="132"/>
      <c r="GB52" s="132"/>
      <c r="GC52" s="132"/>
      <c r="GD52" s="132"/>
      <c r="GE52" s="132"/>
      <c r="GF52" s="132"/>
      <c r="GG52" s="132"/>
      <c r="GH52" s="132"/>
      <c r="GI52" s="132"/>
      <c r="GJ52" s="132"/>
      <c r="GK52" s="132"/>
      <c r="GL52" s="132"/>
      <c r="GM52" s="132"/>
      <c r="GN52" s="132"/>
      <c r="GO52" s="132"/>
      <c r="GP52" s="132"/>
      <c r="GQ52" s="132"/>
      <c r="GR52" s="132"/>
      <c r="GS52" s="132"/>
      <c r="GT52" s="132"/>
      <c r="GU52" s="132"/>
      <c r="GV52" s="132"/>
      <c r="GW52" s="132"/>
      <c r="GX52" s="132"/>
      <c r="GY52" s="132"/>
      <c r="GZ52" s="132"/>
      <c r="HA52" s="132"/>
      <c r="HB52" s="132"/>
      <c r="HC52" s="132"/>
      <c r="HD52" s="132"/>
      <c r="HE52" s="132"/>
      <c r="HF52" s="132"/>
      <c r="HG52" s="132"/>
      <c r="HH52" s="132"/>
      <c r="HI52" s="132"/>
      <c r="HJ52" s="132"/>
      <c r="HK52" s="132"/>
      <c r="HL52" s="132"/>
      <c r="HM52" s="132"/>
      <c r="HN52" s="132"/>
      <c r="HO52" s="132"/>
      <c r="HP52" s="132"/>
      <c r="HQ52" s="132"/>
      <c r="HR52" s="132"/>
      <c r="HS52" s="132"/>
      <c r="HT52" s="132"/>
      <c r="HU52" s="132"/>
      <c r="HV52" s="132"/>
      <c r="HW52" s="132"/>
      <c r="HX52" s="132"/>
      <c r="HY52" s="132"/>
      <c r="HZ52" s="132"/>
      <c r="IA52" s="132"/>
      <c r="IB52" s="132"/>
      <c r="IC52" s="132"/>
      <c r="ID52" s="132"/>
      <c r="IE52" s="132"/>
      <c r="IF52" s="132"/>
      <c r="IG52" s="132"/>
      <c r="IH52" s="132"/>
      <c r="II52" s="132"/>
      <c r="IJ52" s="132"/>
      <c r="IK52" s="132"/>
      <c r="IL52" s="132"/>
      <c r="IM52" s="132"/>
      <c r="IN52" s="132"/>
      <c r="IO52" s="132"/>
      <c r="IP52" s="132"/>
      <c r="IQ52" s="132"/>
      <c r="IR52" s="132"/>
      <c r="IS52" s="132"/>
      <c r="IT52" s="132"/>
      <c r="IU52" s="132"/>
      <c r="IV52" s="132"/>
    </row>
    <row r="53" spans="1:256" s="132" customFormat="1" ht="24.95" customHeight="1" x14ac:dyDescent="0.15">
      <c r="A53" s="26"/>
      <c r="B53" s="41" t="s">
        <v>77</v>
      </c>
      <c r="C53" s="31"/>
      <c r="D53" s="31"/>
      <c r="E53" s="205"/>
      <c r="F53" s="205"/>
      <c r="G53" s="205"/>
      <c r="H53" s="28"/>
      <c r="I53" s="29"/>
      <c r="J53" s="30"/>
      <c r="K53" s="204"/>
      <c r="L53" s="205"/>
      <c r="M53" s="205"/>
      <c r="N53" s="151"/>
      <c r="O53" s="31"/>
      <c r="P53" s="27"/>
      <c r="Q53" s="27"/>
      <c r="R53" s="27"/>
      <c r="S53" s="32"/>
      <c r="T53" s="32"/>
      <c r="U53" s="32"/>
      <c r="V53" s="32"/>
      <c r="W53" s="33"/>
      <c r="X53" s="33"/>
      <c r="Y53" s="34"/>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132" customFormat="1" ht="69.75" customHeight="1" x14ac:dyDescent="0.15">
      <c r="A54" s="127">
        <v>40</v>
      </c>
      <c r="B54" s="52" t="s">
        <v>199</v>
      </c>
      <c r="C54" s="179" t="s">
        <v>925</v>
      </c>
      <c r="D54" s="179" t="s">
        <v>885</v>
      </c>
      <c r="E54" s="202">
        <v>7.8570000000000002</v>
      </c>
      <c r="F54" s="200">
        <v>7.8570000000000002</v>
      </c>
      <c r="G54" s="199">
        <v>5.8570000000000002</v>
      </c>
      <c r="H54" s="123" t="s">
        <v>945</v>
      </c>
      <c r="I54" s="128" t="s">
        <v>45</v>
      </c>
      <c r="J54" s="129" t="s">
        <v>1881</v>
      </c>
      <c r="K54" s="201">
        <v>7.8570000000000002</v>
      </c>
      <c r="L54" s="199">
        <v>7.8570000000000002</v>
      </c>
      <c r="M54" s="200">
        <f t="shared" ref="M54:M63" si="6">L54-K54</f>
        <v>0</v>
      </c>
      <c r="N54" s="149">
        <v>0</v>
      </c>
      <c r="O54" s="179" t="s">
        <v>1409</v>
      </c>
      <c r="P54" s="178" t="s">
        <v>1882</v>
      </c>
      <c r="Q54" s="130"/>
      <c r="R54" s="113" t="s">
        <v>169</v>
      </c>
      <c r="S54" s="181" t="s">
        <v>0</v>
      </c>
      <c r="T54" s="133" t="s">
        <v>207</v>
      </c>
      <c r="U54" s="180">
        <v>38</v>
      </c>
      <c r="V54" s="131"/>
      <c r="W54" s="168" t="s">
        <v>41</v>
      </c>
      <c r="X54" s="168"/>
      <c r="Y54" s="126"/>
    </row>
    <row r="55" spans="1:256" s="132" customFormat="1" ht="161.25" customHeight="1" x14ac:dyDescent="0.15">
      <c r="A55" s="127">
        <v>41</v>
      </c>
      <c r="B55" s="53" t="s">
        <v>201</v>
      </c>
      <c r="C55" s="179" t="s">
        <v>996</v>
      </c>
      <c r="D55" s="179" t="s">
        <v>885</v>
      </c>
      <c r="E55" s="202">
        <v>11666.505999999999</v>
      </c>
      <c r="F55" s="200">
        <v>13552.498</v>
      </c>
      <c r="G55" s="199">
        <v>13386.985000000001</v>
      </c>
      <c r="H55" s="123" t="s">
        <v>247</v>
      </c>
      <c r="I55" s="128" t="s">
        <v>45</v>
      </c>
      <c r="J55" s="178" t="s">
        <v>2019</v>
      </c>
      <c r="K55" s="201">
        <v>11516.581</v>
      </c>
      <c r="L55" s="199">
        <v>12333.584000000001</v>
      </c>
      <c r="M55" s="200">
        <f t="shared" si="6"/>
        <v>817.00300000000061</v>
      </c>
      <c r="N55" s="149">
        <v>0</v>
      </c>
      <c r="O55" s="179" t="s">
        <v>1409</v>
      </c>
      <c r="P55" s="178" t="s">
        <v>1883</v>
      </c>
      <c r="Q55" s="130" t="s">
        <v>2020</v>
      </c>
      <c r="R55" s="179" t="s">
        <v>206</v>
      </c>
      <c r="S55" s="181" t="s">
        <v>0</v>
      </c>
      <c r="T55" s="133" t="s">
        <v>2063</v>
      </c>
      <c r="U55" s="180">
        <v>39</v>
      </c>
      <c r="V55" s="131"/>
      <c r="W55" s="168"/>
      <c r="X55" s="168" t="s">
        <v>41</v>
      </c>
      <c r="Y55" s="126"/>
    </row>
    <row r="56" spans="1:256" s="132" customFormat="1" ht="66" customHeight="1" x14ac:dyDescent="0.15">
      <c r="A56" s="127">
        <v>42</v>
      </c>
      <c r="B56" s="178" t="s">
        <v>200</v>
      </c>
      <c r="C56" s="179" t="s">
        <v>997</v>
      </c>
      <c r="D56" s="179" t="s">
        <v>885</v>
      </c>
      <c r="E56" s="202">
        <v>44.345999999999997</v>
      </c>
      <c r="F56" s="239">
        <v>44.345999999999997</v>
      </c>
      <c r="G56" s="199">
        <v>40.972000000000001</v>
      </c>
      <c r="H56" s="123" t="s">
        <v>945</v>
      </c>
      <c r="I56" s="128" t="s">
        <v>45</v>
      </c>
      <c r="J56" s="129" t="s">
        <v>1884</v>
      </c>
      <c r="K56" s="201">
        <v>44.345999999999997</v>
      </c>
      <c r="L56" s="199">
        <v>65.346000000000004</v>
      </c>
      <c r="M56" s="200">
        <f t="shared" si="6"/>
        <v>21.000000000000007</v>
      </c>
      <c r="N56" s="149">
        <v>0</v>
      </c>
      <c r="O56" s="179" t="s">
        <v>1409</v>
      </c>
      <c r="P56" s="178" t="s">
        <v>1885</v>
      </c>
      <c r="Q56" s="71" t="s">
        <v>1886</v>
      </c>
      <c r="R56" s="179" t="s">
        <v>205</v>
      </c>
      <c r="S56" s="181" t="s">
        <v>0</v>
      </c>
      <c r="T56" s="133" t="s">
        <v>203</v>
      </c>
      <c r="U56" s="180">
        <v>41</v>
      </c>
      <c r="V56" s="131"/>
      <c r="W56" s="168" t="s">
        <v>41</v>
      </c>
      <c r="X56" s="168"/>
      <c r="Y56" s="126"/>
    </row>
    <row r="57" spans="1:256" s="132" customFormat="1" ht="83.25" customHeight="1" x14ac:dyDescent="0.15">
      <c r="A57" s="127">
        <v>43</v>
      </c>
      <c r="B57" s="39" t="s">
        <v>199</v>
      </c>
      <c r="C57" s="179" t="s">
        <v>998</v>
      </c>
      <c r="D57" s="179" t="s">
        <v>885</v>
      </c>
      <c r="E57" s="202">
        <v>30.739000000000001</v>
      </c>
      <c r="F57" s="200">
        <v>30.739000000000001</v>
      </c>
      <c r="G57" s="199">
        <v>29.193000000000001</v>
      </c>
      <c r="H57" s="123" t="s">
        <v>945</v>
      </c>
      <c r="I57" s="128" t="s">
        <v>45</v>
      </c>
      <c r="J57" s="129" t="s">
        <v>1887</v>
      </c>
      <c r="K57" s="201">
        <v>30.739000000000001</v>
      </c>
      <c r="L57" s="199">
        <v>30.739000000000001</v>
      </c>
      <c r="M57" s="200">
        <f t="shared" si="6"/>
        <v>0</v>
      </c>
      <c r="N57" s="149">
        <v>0</v>
      </c>
      <c r="O57" s="179" t="s">
        <v>1409</v>
      </c>
      <c r="P57" s="178" t="s">
        <v>1888</v>
      </c>
      <c r="Q57" s="130"/>
      <c r="R57" s="179" t="s">
        <v>204</v>
      </c>
      <c r="S57" s="181" t="s">
        <v>0</v>
      </c>
      <c r="T57" s="133" t="s">
        <v>203</v>
      </c>
      <c r="U57" s="180">
        <v>42</v>
      </c>
      <c r="V57" s="131"/>
      <c r="W57" s="168" t="s">
        <v>41</v>
      </c>
      <c r="X57" s="168"/>
      <c r="Y57" s="126"/>
    </row>
    <row r="58" spans="1:256" s="132" customFormat="1" ht="82.5" customHeight="1" x14ac:dyDescent="0.15">
      <c r="A58" s="127">
        <v>44</v>
      </c>
      <c r="B58" s="178" t="s">
        <v>198</v>
      </c>
      <c r="C58" s="179" t="s">
        <v>888</v>
      </c>
      <c r="D58" s="179" t="s">
        <v>885</v>
      </c>
      <c r="E58" s="202">
        <v>8.077</v>
      </c>
      <c r="F58" s="199">
        <v>8.077</v>
      </c>
      <c r="G58" s="200">
        <v>7.1459999999999999</v>
      </c>
      <c r="H58" s="123" t="s">
        <v>945</v>
      </c>
      <c r="I58" s="128" t="s">
        <v>45</v>
      </c>
      <c r="J58" s="129" t="s">
        <v>1889</v>
      </c>
      <c r="K58" s="201">
        <v>8.077</v>
      </c>
      <c r="L58" s="199">
        <v>8.077</v>
      </c>
      <c r="M58" s="200">
        <f t="shared" si="6"/>
        <v>0</v>
      </c>
      <c r="N58" s="149">
        <v>0</v>
      </c>
      <c r="O58" s="179" t="s">
        <v>1409</v>
      </c>
      <c r="P58" s="178" t="s">
        <v>1890</v>
      </c>
      <c r="Q58" s="130"/>
      <c r="R58" s="179" t="s">
        <v>206</v>
      </c>
      <c r="S58" s="181" t="s">
        <v>0</v>
      </c>
      <c r="T58" s="133" t="s">
        <v>203</v>
      </c>
      <c r="U58" s="180">
        <v>43</v>
      </c>
      <c r="V58" s="131"/>
      <c r="W58" s="168" t="s">
        <v>41</v>
      </c>
      <c r="X58" s="168"/>
      <c r="Y58" s="126"/>
    </row>
    <row r="59" spans="1:256" s="132" customFormat="1" ht="82.5" customHeight="1" x14ac:dyDescent="0.15">
      <c r="A59" s="127">
        <v>45</v>
      </c>
      <c r="B59" s="178" t="s">
        <v>197</v>
      </c>
      <c r="C59" s="179" t="s">
        <v>999</v>
      </c>
      <c r="D59" s="179" t="s">
        <v>885</v>
      </c>
      <c r="E59" s="202">
        <v>23.984000000000002</v>
      </c>
      <c r="F59" s="202">
        <v>23.984000000000002</v>
      </c>
      <c r="G59" s="199">
        <v>18.312000000000001</v>
      </c>
      <c r="H59" s="123" t="s">
        <v>945</v>
      </c>
      <c r="I59" s="128" t="s">
        <v>44</v>
      </c>
      <c r="J59" s="129" t="s">
        <v>1891</v>
      </c>
      <c r="K59" s="201">
        <v>21.507000000000001</v>
      </c>
      <c r="L59" s="199">
        <v>21.507000000000001</v>
      </c>
      <c r="M59" s="200">
        <f t="shared" si="6"/>
        <v>0</v>
      </c>
      <c r="N59" s="149">
        <v>0</v>
      </c>
      <c r="O59" s="179" t="s">
        <v>1409</v>
      </c>
      <c r="P59" s="178" t="s">
        <v>1892</v>
      </c>
      <c r="Q59" s="130"/>
      <c r="R59" s="179" t="s">
        <v>205</v>
      </c>
      <c r="S59" s="181" t="s">
        <v>0</v>
      </c>
      <c r="T59" s="133" t="s">
        <v>203</v>
      </c>
      <c r="U59" s="180">
        <v>44</v>
      </c>
      <c r="V59" s="131"/>
      <c r="W59" s="168" t="s">
        <v>41</v>
      </c>
      <c r="X59" s="168"/>
      <c r="Y59" s="126"/>
    </row>
    <row r="60" spans="1:256" s="132" customFormat="1" ht="69.75" customHeight="1" x14ac:dyDescent="0.15">
      <c r="A60" s="127">
        <v>46</v>
      </c>
      <c r="B60" s="39" t="s">
        <v>196</v>
      </c>
      <c r="C60" s="179" t="s">
        <v>905</v>
      </c>
      <c r="D60" s="179" t="s">
        <v>885</v>
      </c>
      <c r="E60" s="202">
        <v>17.706</v>
      </c>
      <c r="F60" s="202">
        <v>17.706</v>
      </c>
      <c r="G60" s="199">
        <v>16.760000000000002</v>
      </c>
      <c r="H60" s="123" t="s">
        <v>945</v>
      </c>
      <c r="I60" s="128" t="s">
        <v>45</v>
      </c>
      <c r="J60" s="129" t="s">
        <v>1893</v>
      </c>
      <c r="K60" s="201">
        <v>31.364999999999998</v>
      </c>
      <c r="L60" s="199">
        <v>31.364999999999998</v>
      </c>
      <c r="M60" s="200">
        <f t="shared" si="6"/>
        <v>0</v>
      </c>
      <c r="N60" s="149">
        <v>0</v>
      </c>
      <c r="O60" s="179" t="s">
        <v>1409</v>
      </c>
      <c r="P60" s="178" t="s">
        <v>1894</v>
      </c>
      <c r="Q60" s="130"/>
      <c r="R60" s="179" t="s">
        <v>204</v>
      </c>
      <c r="S60" s="181" t="s">
        <v>0</v>
      </c>
      <c r="T60" s="133" t="s">
        <v>203</v>
      </c>
      <c r="U60" s="180">
        <v>46</v>
      </c>
      <c r="V60" s="131"/>
      <c r="W60" s="168" t="s">
        <v>41</v>
      </c>
      <c r="X60" s="168"/>
      <c r="Y60" s="126"/>
    </row>
    <row r="61" spans="1:256" s="132" customFormat="1" ht="90" customHeight="1" x14ac:dyDescent="0.15">
      <c r="A61" s="127">
        <v>47</v>
      </c>
      <c r="B61" s="178" t="s">
        <v>195</v>
      </c>
      <c r="C61" s="179" t="s">
        <v>907</v>
      </c>
      <c r="D61" s="179" t="s">
        <v>900</v>
      </c>
      <c r="E61" s="202">
        <v>26.170999999999999</v>
      </c>
      <c r="F61" s="202">
        <v>26.170999999999999</v>
      </c>
      <c r="G61" s="199">
        <v>26.018000000000001</v>
      </c>
      <c r="H61" s="123" t="s">
        <v>1895</v>
      </c>
      <c r="I61" s="128" t="s">
        <v>68</v>
      </c>
      <c r="J61" s="129" t="s">
        <v>1896</v>
      </c>
      <c r="K61" s="201">
        <v>8.7729999999999997</v>
      </c>
      <c r="L61" s="199">
        <v>0</v>
      </c>
      <c r="M61" s="200">
        <f t="shared" si="6"/>
        <v>-8.7729999999999997</v>
      </c>
      <c r="N61" s="149">
        <v>0</v>
      </c>
      <c r="O61" s="179" t="s">
        <v>66</v>
      </c>
      <c r="P61" s="178" t="s">
        <v>1897</v>
      </c>
      <c r="Q61" s="130"/>
      <c r="R61" s="179" t="s">
        <v>205</v>
      </c>
      <c r="S61" s="181" t="s">
        <v>0</v>
      </c>
      <c r="T61" s="133" t="s">
        <v>203</v>
      </c>
      <c r="U61" s="180">
        <v>47</v>
      </c>
      <c r="V61" s="131" t="s">
        <v>27</v>
      </c>
      <c r="W61" s="168" t="s">
        <v>41</v>
      </c>
      <c r="X61" s="168"/>
      <c r="Y61" s="126"/>
    </row>
    <row r="62" spans="1:256" s="37" customFormat="1" ht="93" customHeight="1" x14ac:dyDescent="0.15">
      <c r="A62" s="127">
        <v>48</v>
      </c>
      <c r="B62" s="178" t="s">
        <v>194</v>
      </c>
      <c r="C62" s="179" t="s">
        <v>907</v>
      </c>
      <c r="D62" s="179" t="s">
        <v>900</v>
      </c>
      <c r="E62" s="202">
        <v>10.4</v>
      </c>
      <c r="F62" s="202">
        <v>10.4</v>
      </c>
      <c r="G62" s="199">
        <v>10.321</v>
      </c>
      <c r="H62" s="123" t="s">
        <v>1898</v>
      </c>
      <c r="I62" s="128" t="s">
        <v>68</v>
      </c>
      <c r="J62" s="178" t="s">
        <v>1899</v>
      </c>
      <c r="K62" s="201">
        <v>10.4</v>
      </c>
      <c r="L62" s="199">
        <v>0</v>
      </c>
      <c r="M62" s="200">
        <f t="shared" si="6"/>
        <v>-10.4</v>
      </c>
      <c r="N62" s="149">
        <v>0</v>
      </c>
      <c r="O62" s="179" t="s">
        <v>66</v>
      </c>
      <c r="P62" s="178" t="s">
        <v>1900</v>
      </c>
      <c r="Q62" s="130"/>
      <c r="R62" s="179" t="s">
        <v>204</v>
      </c>
      <c r="S62" s="181" t="s">
        <v>0</v>
      </c>
      <c r="T62" s="133" t="s">
        <v>203</v>
      </c>
      <c r="U62" s="180">
        <v>48</v>
      </c>
      <c r="V62" s="131" t="s">
        <v>27</v>
      </c>
      <c r="W62" s="168" t="s">
        <v>41</v>
      </c>
      <c r="X62" s="168"/>
      <c r="Y62" s="126"/>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c r="CV62" s="132"/>
      <c r="CW62" s="132"/>
      <c r="CX62" s="132"/>
      <c r="CY62" s="132"/>
      <c r="CZ62" s="132"/>
      <c r="DA62" s="132"/>
      <c r="DB62" s="132"/>
      <c r="DC62" s="132"/>
      <c r="DD62" s="132"/>
      <c r="DE62" s="132"/>
      <c r="DF62" s="132"/>
      <c r="DG62" s="132"/>
      <c r="DH62" s="132"/>
      <c r="DI62" s="132"/>
      <c r="DJ62" s="132"/>
      <c r="DK62" s="132"/>
      <c r="DL62" s="132"/>
      <c r="DM62" s="132"/>
      <c r="DN62" s="132"/>
      <c r="DO62" s="132"/>
      <c r="DP62" s="132"/>
      <c r="DQ62" s="132"/>
      <c r="DR62" s="132"/>
      <c r="DS62" s="132"/>
      <c r="DT62" s="132"/>
      <c r="DU62" s="132"/>
      <c r="DV62" s="132"/>
      <c r="DW62" s="132"/>
      <c r="DX62" s="132"/>
      <c r="DY62" s="132"/>
      <c r="DZ62" s="132"/>
      <c r="EA62" s="132"/>
      <c r="EB62" s="132"/>
      <c r="EC62" s="132"/>
      <c r="ED62" s="132"/>
      <c r="EE62" s="132"/>
      <c r="EF62" s="132"/>
      <c r="EG62" s="132"/>
      <c r="EH62" s="132"/>
      <c r="EI62" s="132"/>
      <c r="EJ62" s="132"/>
      <c r="EK62" s="132"/>
      <c r="EL62" s="132"/>
      <c r="EM62" s="132"/>
      <c r="EN62" s="132"/>
      <c r="EO62" s="132"/>
      <c r="EP62" s="132"/>
      <c r="EQ62" s="132"/>
      <c r="ER62" s="132"/>
      <c r="ES62" s="132"/>
      <c r="ET62" s="132"/>
      <c r="EU62" s="132"/>
      <c r="EV62" s="132"/>
      <c r="EW62" s="132"/>
      <c r="EX62" s="132"/>
      <c r="EY62" s="132"/>
      <c r="EZ62" s="132"/>
      <c r="FA62" s="132"/>
      <c r="FB62" s="132"/>
      <c r="FC62" s="132"/>
      <c r="FD62" s="132"/>
      <c r="FE62" s="132"/>
      <c r="FF62" s="132"/>
      <c r="FG62" s="132"/>
      <c r="FH62" s="132"/>
      <c r="FI62" s="132"/>
      <c r="FJ62" s="132"/>
      <c r="FK62" s="132"/>
      <c r="FL62" s="132"/>
      <c r="FM62" s="132"/>
      <c r="FN62" s="132"/>
      <c r="FO62" s="132"/>
      <c r="FP62" s="132"/>
      <c r="FQ62" s="132"/>
      <c r="FR62" s="132"/>
      <c r="FS62" s="132"/>
      <c r="FT62" s="132"/>
      <c r="FU62" s="132"/>
      <c r="FV62" s="132"/>
      <c r="FW62" s="132"/>
      <c r="FX62" s="132"/>
      <c r="FY62" s="132"/>
      <c r="FZ62" s="132"/>
      <c r="GA62" s="132"/>
      <c r="GB62" s="132"/>
      <c r="GC62" s="132"/>
      <c r="GD62" s="132"/>
      <c r="GE62" s="132"/>
      <c r="GF62" s="132"/>
      <c r="GG62" s="132"/>
      <c r="GH62" s="132"/>
      <c r="GI62" s="132"/>
      <c r="GJ62" s="132"/>
      <c r="GK62" s="132"/>
      <c r="GL62" s="132"/>
      <c r="GM62" s="132"/>
      <c r="GN62" s="132"/>
      <c r="GO62" s="132"/>
      <c r="GP62" s="132"/>
      <c r="GQ62" s="132"/>
      <c r="GR62" s="132"/>
      <c r="GS62" s="132"/>
      <c r="GT62" s="132"/>
      <c r="GU62" s="132"/>
      <c r="GV62" s="132"/>
      <c r="GW62" s="132"/>
      <c r="GX62" s="132"/>
      <c r="GY62" s="132"/>
      <c r="GZ62" s="132"/>
      <c r="HA62" s="132"/>
      <c r="HB62" s="132"/>
      <c r="HC62" s="132"/>
      <c r="HD62" s="132"/>
      <c r="HE62" s="132"/>
      <c r="HF62" s="132"/>
      <c r="HG62" s="132"/>
      <c r="HH62" s="132"/>
      <c r="HI62" s="132"/>
      <c r="HJ62" s="132"/>
      <c r="HK62" s="132"/>
      <c r="HL62" s="132"/>
      <c r="HM62" s="132"/>
      <c r="HN62" s="132"/>
      <c r="HO62" s="132"/>
      <c r="HP62" s="132"/>
      <c r="HQ62" s="132"/>
      <c r="HR62" s="132"/>
      <c r="HS62" s="132"/>
      <c r="HT62" s="132"/>
      <c r="HU62" s="132"/>
      <c r="HV62" s="132"/>
      <c r="HW62" s="132"/>
      <c r="HX62" s="132"/>
      <c r="HY62" s="132"/>
      <c r="HZ62" s="132"/>
      <c r="IA62" s="132"/>
      <c r="IB62" s="132"/>
      <c r="IC62" s="132"/>
      <c r="ID62" s="132"/>
      <c r="IE62" s="132"/>
      <c r="IF62" s="132"/>
      <c r="IG62" s="132"/>
      <c r="IH62" s="132"/>
      <c r="II62" s="132"/>
      <c r="IJ62" s="132"/>
      <c r="IK62" s="132"/>
      <c r="IL62" s="132"/>
      <c r="IM62" s="132"/>
      <c r="IN62" s="132"/>
      <c r="IO62" s="132"/>
      <c r="IP62" s="132"/>
      <c r="IQ62" s="132"/>
      <c r="IR62" s="132"/>
      <c r="IS62" s="132"/>
      <c r="IT62" s="132"/>
      <c r="IU62" s="132"/>
      <c r="IV62" s="132"/>
    </row>
    <row r="63" spans="1:256" s="37" customFormat="1" ht="180" customHeight="1" x14ac:dyDescent="0.15">
      <c r="A63" s="127">
        <v>49</v>
      </c>
      <c r="B63" s="178" t="s">
        <v>1901</v>
      </c>
      <c r="C63" s="179" t="s">
        <v>899</v>
      </c>
      <c r="D63" s="179" t="s">
        <v>904</v>
      </c>
      <c r="E63" s="202">
        <v>13.28</v>
      </c>
      <c r="F63" s="202">
        <v>13.28</v>
      </c>
      <c r="G63" s="199">
        <v>12.964</v>
      </c>
      <c r="H63" s="114" t="s">
        <v>1040</v>
      </c>
      <c r="I63" s="128" t="s">
        <v>44</v>
      </c>
      <c r="J63" s="129" t="s">
        <v>1902</v>
      </c>
      <c r="K63" s="201">
        <v>13.28</v>
      </c>
      <c r="L63" s="199">
        <v>13.28</v>
      </c>
      <c r="M63" s="200">
        <f t="shared" si="6"/>
        <v>0</v>
      </c>
      <c r="N63" s="149">
        <v>0</v>
      </c>
      <c r="O63" s="179" t="s">
        <v>1409</v>
      </c>
      <c r="P63" s="178" t="s">
        <v>1903</v>
      </c>
      <c r="Q63" s="130"/>
      <c r="R63" s="179" t="s">
        <v>204</v>
      </c>
      <c r="S63" s="131" t="s">
        <v>0</v>
      </c>
      <c r="T63" s="120" t="s">
        <v>203</v>
      </c>
      <c r="U63" s="57" t="s">
        <v>202</v>
      </c>
      <c r="V63" s="131" t="s">
        <v>26</v>
      </c>
      <c r="W63" s="168" t="s">
        <v>41</v>
      </c>
      <c r="X63" s="168"/>
      <c r="Y63" s="126"/>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c r="CQ63" s="132"/>
      <c r="CR63" s="132"/>
      <c r="CS63" s="132"/>
      <c r="CT63" s="132"/>
      <c r="CU63" s="132"/>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132"/>
      <c r="GB63" s="132"/>
      <c r="GC63" s="132"/>
      <c r="GD63" s="132"/>
      <c r="GE63" s="132"/>
      <c r="GF63" s="132"/>
      <c r="GG63" s="132"/>
      <c r="GH63" s="132"/>
      <c r="GI63" s="132"/>
      <c r="GJ63" s="132"/>
      <c r="GK63" s="132"/>
      <c r="GL63" s="132"/>
      <c r="GM63" s="132"/>
      <c r="GN63" s="132"/>
      <c r="GO63" s="132"/>
      <c r="GP63" s="132"/>
      <c r="GQ63" s="132"/>
      <c r="GR63" s="132"/>
      <c r="GS63" s="132"/>
      <c r="GT63" s="132"/>
      <c r="GU63" s="132"/>
      <c r="GV63" s="132"/>
      <c r="GW63" s="132"/>
      <c r="GX63" s="132"/>
      <c r="GY63" s="132"/>
      <c r="GZ63" s="132"/>
      <c r="HA63" s="132"/>
      <c r="HB63" s="132"/>
      <c r="HC63" s="132"/>
      <c r="HD63" s="132"/>
      <c r="HE63" s="132"/>
      <c r="HF63" s="132"/>
      <c r="HG63" s="132"/>
      <c r="HH63" s="132"/>
      <c r="HI63" s="132"/>
      <c r="HJ63" s="132"/>
      <c r="HK63" s="132"/>
      <c r="HL63" s="132"/>
      <c r="HM63" s="132"/>
      <c r="HN63" s="132"/>
      <c r="HO63" s="132"/>
      <c r="HP63" s="132"/>
      <c r="HQ63" s="132"/>
      <c r="HR63" s="132"/>
      <c r="HS63" s="132"/>
      <c r="HT63" s="132"/>
      <c r="HU63" s="132"/>
      <c r="HV63" s="132"/>
      <c r="HW63" s="132"/>
      <c r="HX63" s="132"/>
      <c r="HY63" s="132"/>
      <c r="HZ63" s="132"/>
      <c r="IA63" s="132"/>
      <c r="IB63" s="132"/>
      <c r="IC63" s="132"/>
      <c r="ID63" s="132"/>
      <c r="IE63" s="132"/>
      <c r="IF63" s="132"/>
      <c r="IG63" s="132"/>
      <c r="IH63" s="132"/>
      <c r="II63" s="132"/>
      <c r="IJ63" s="132"/>
      <c r="IK63" s="132"/>
      <c r="IL63" s="132"/>
      <c r="IM63" s="132"/>
      <c r="IN63" s="132"/>
      <c r="IO63" s="132"/>
      <c r="IP63" s="132"/>
      <c r="IQ63" s="132"/>
      <c r="IR63" s="132"/>
      <c r="IS63" s="132"/>
      <c r="IT63" s="132"/>
      <c r="IU63" s="132"/>
      <c r="IV63" s="132"/>
    </row>
    <row r="64" spans="1:256" s="132" customFormat="1" ht="24.95" customHeight="1" x14ac:dyDescent="0.15">
      <c r="A64" s="26"/>
      <c r="B64" s="41" t="s">
        <v>78</v>
      </c>
      <c r="C64" s="31"/>
      <c r="D64" s="31"/>
      <c r="E64" s="205"/>
      <c r="F64" s="205"/>
      <c r="G64" s="205"/>
      <c r="H64" s="28"/>
      <c r="I64" s="29"/>
      <c r="J64" s="30"/>
      <c r="K64" s="204"/>
      <c r="L64" s="205"/>
      <c r="M64" s="205"/>
      <c r="N64" s="151"/>
      <c r="O64" s="31"/>
      <c r="P64" s="27"/>
      <c r="Q64" s="27"/>
      <c r="R64" s="27"/>
      <c r="S64" s="32"/>
      <c r="T64" s="32"/>
      <c r="U64" s="32"/>
      <c r="V64" s="32"/>
      <c r="W64" s="33"/>
      <c r="X64" s="33"/>
      <c r="Y64" s="34"/>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132" customFormat="1" ht="119.25" customHeight="1" x14ac:dyDescent="0.15">
      <c r="A65" s="127">
        <v>50</v>
      </c>
      <c r="B65" s="54" t="s">
        <v>210</v>
      </c>
      <c r="C65" s="179" t="s">
        <v>896</v>
      </c>
      <c r="D65" s="179" t="s">
        <v>885</v>
      </c>
      <c r="E65" s="199">
        <v>21828.313999999998</v>
      </c>
      <c r="F65" s="200">
        <v>23769.1597</v>
      </c>
      <c r="G65" s="199">
        <v>23583.697176999998</v>
      </c>
      <c r="H65" s="85" t="s">
        <v>1601</v>
      </c>
      <c r="I65" s="128" t="s">
        <v>45</v>
      </c>
      <c r="J65" s="129" t="s">
        <v>1748</v>
      </c>
      <c r="K65" s="203">
        <v>21982.942999999999</v>
      </c>
      <c r="L65" s="199">
        <v>26036.670999999998</v>
      </c>
      <c r="M65" s="200">
        <f t="shared" ref="M65:M67" si="7">L65-K65</f>
        <v>4053.7279999999992</v>
      </c>
      <c r="N65" s="149">
        <v>0</v>
      </c>
      <c r="O65" s="179" t="s">
        <v>1409</v>
      </c>
      <c r="P65" s="178" t="s">
        <v>1749</v>
      </c>
      <c r="Q65" s="130" t="s">
        <v>2200</v>
      </c>
      <c r="R65" s="179" t="s">
        <v>213</v>
      </c>
      <c r="S65" s="181" t="s">
        <v>0</v>
      </c>
      <c r="T65" s="93" t="s">
        <v>215</v>
      </c>
      <c r="U65" s="180">
        <v>49</v>
      </c>
      <c r="V65" s="131"/>
      <c r="W65" s="168" t="s">
        <v>41</v>
      </c>
      <c r="X65" s="168" t="s">
        <v>41</v>
      </c>
      <c r="Y65" s="126"/>
    </row>
    <row r="66" spans="1:256" s="37" customFormat="1" ht="62.25" customHeight="1" x14ac:dyDescent="0.15">
      <c r="A66" s="127">
        <v>51</v>
      </c>
      <c r="B66" s="54" t="s">
        <v>209</v>
      </c>
      <c r="C66" s="179" t="s">
        <v>905</v>
      </c>
      <c r="D66" s="179" t="s">
        <v>885</v>
      </c>
      <c r="E66" s="199">
        <v>150</v>
      </c>
      <c r="F66" s="200">
        <v>150</v>
      </c>
      <c r="G66" s="199">
        <v>150</v>
      </c>
      <c r="H66" s="85" t="s">
        <v>247</v>
      </c>
      <c r="I66" s="128" t="s">
        <v>45</v>
      </c>
      <c r="J66" s="178" t="s">
        <v>1324</v>
      </c>
      <c r="K66" s="203">
        <v>150</v>
      </c>
      <c r="L66" s="199">
        <v>150</v>
      </c>
      <c r="M66" s="200">
        <f t="shared" si="7"/>
        <v>0</v>
      </c>
      <c r="N66" s="149">
        <v>0</v>
      </c>
      <c r="O66" s="179" t="s">
        <v>1409</v>
      </c>
      <c r="P66" s="178" t="s">
        <v>1750</v>
      </c>
      <c r="Q66" s="130"/>
      <c r="R66" s="179" t="s">
        <v>213</v>
      </c>
      <c r="S66" s="181" t="s">
        <v>0</v>
      </c>
      <c r="T66" s="93" t="s">
        <v>214</v>
      </c>
      <c r="U66" s="180">
        <v>50</v>
      </c>
      <c r="V66" s="131"/>
      <c r="W66" s="168"/>
      <c r="X66" s="168" t="s">
        <v>41</v>
      </c>
      <c r="Y66" s="126"/>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2"/>
      <c r="BY66" s="132"/>
      <c r="BZ66" s="132"/>
      <c r="CA66" s="132"/>
      <c r="CB66" s="132"/>
      <c r="CC66" s="132"/>
      <c r="CD66" s="132"/>
      <c r="CE66" s="132"/>
      <c r="CF66" s="132"/>
      <c r="CG66" s="132"/>
      <c r="CH66" s="132"/>
      <c r="CI66" s="132"/>
      <c r="CJ66" s="132"/>
      <c r="CK66" s="132"/>
      <c r="CL66" s="132"/>
      <c r="CM66" s="132"/>
      <c r="CN66" s="132"/>
      <c r="CO66" s="132"/>
      <c r="CP66" s="132"/>
      <c r="CQ66" s="132"/>
      <c r="CR66" s="132"/>
      <c r="CS66" s="132"/>
      <c r="CT66" s="132"/>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132"/>
      <c r="GB66" s="132"/>
      <c r="GC66" s="132"/>
      <c r="GD66" s="132"/>
      <c r="GE66" s="132"/>
      <c r="GF66" s="132"/>
      <c r="GG66" s="132"/>
      <c r="GH66" s="132"/>
      <c r="GI66" s="132"/>
      <c r="GJ66" s="132"/>
      <c r="GK66" s="132"/>
      <c r="GL66" s="132"/>
      <c r="GM66" s="132"/>
      <c r="GN66" s="132"/>
      <c r="GO66" s="132"/>
      <c r="GP66" s="132"/>
      <c r="GQ66" s="132"/>
      <c r="GR66" s="132"/>
      <c r="GS66" s="132"/>
      <c r="GT66" s="132"/>
      <c r="GU66" s="132"/>
      <c r="GV66" s="132"/>
      <c r="GW66" s="132"/>
      <c r="GX66" s="132"/>
      <c r="GY66" s="132"/>
      <c r="GZ66" s="132"/>
      <c r="HA66" s="132"/>
      <c r="HB66" s="132"/>
      <c r="HC66" s="132"/>
      <c r="HD66" s="132"/>
      <c r="HE66" s="132"/>
      <c r="HF66" s="132"/>
      <c r="HG66" s="132"/>
      <c r="HH66" s="132"/>
      <c r="HI66" s="132"/>
      <c r="HJ66" s="132"/>
      <c r="HK66" s="132"/>
      <c r="HL66" s="132"/>
      <c r="HM66" s="132"/>
      <c r="HN66" s="132"/>
      <c r="HO66" s="132"/>
      <c r="HP66" s="132"/>
      <c r="HQ66" s="132"/>
      <c r="HR66" s="132"/>
      <c r="HS66" s="132"/>
      <c r="HT66" s="132"/>
      <c r="HU66" s="132"/>
      <c r="HV66" s="132"/>
      <c r="HW66" s="132"/>
      <c r="HX66" s="132"/>
      <c r="HY66" s="132"/>
      <c r="HZ66" s="132"/>
      <c r="IA66" s="132"/>
      <c r="IB66" s="132"/>
      <c r="IC66" s="132"/>
      <c r="ID66" s="132"/>
      <c r="IE66" s="132"/>
      <c r="IF66" s="132"/>
      <c r="IG66" s="132"/>
      <c r="IH66" s="132"/>
      <c r="II66" s="132"/>
      <c r="IJ66" s="132"/>
      <c r="IK66" s="132"/>
      <c r="IL66" s="132"/>
      <c r="IM66" s="132"/>
      <c r="IN66" s="132"/>
      <c r="IO66" s="132"/>
      <c r="IP66" s="132"/>
      <c r="IQ66" s="132"/>
      <c r="IR66" s="132"/>
      <c r="IS66" s="132"/>
      <c r="IT66" s="132"/>
      <c r="IU66" s="132"/>
      <c r="IV66" s="132"/>
    </row>
    <row r="67" spans="1:256" s="37" customFormat="1" ht="206.25" customHeight="1" x14ac:dyDescent="0.15">
      <c r="A67" s="127">
        <v>52</v>
      </c>
      <c r="B67" s="178" t="s">
        <v>208</v>
      </c>
      <c r="C67" s="179" t="s">
        <v>899</v>
      </c>
      <c r="D67" s="179" t="s">
        <v>883</v>
      </c>
      <c r="E67" s="199">
        <v>8.3339999999999996</v>
      </c>
      <c r="F67" s="200">
        <v>8.3339999999999996</v>
      </c>
      <c r="G67" s="199">
        <v>8.2835999999999999</v>
      </c>
      <c r="H67" s="76" t="s">
        <v>1392</v>
      </c>
      <c r="I67" s="128" t="s">
        <v>45</v>
      </c>
      <c r="J67" s="129" t="s">
        <v>1393</v>
      </c>
      <c r="K67" s="203">
        <v>7</v>
      </c>
      <c r="L67" s="199">
        <v>7</v>
      </c>
      <c r="M67" s="200">
        <f t="shared" si="7"/>
        <v>0</v>
      </c>
      <c r="N67" s="149">
        <v>0</v>
      </c>
      <c r="O67" s="179" t="s">
        <v>1409</v>
      </c>
      <c r="P67" s="178" t="s">
        <v>1751</v>
      </c>
      <c r="Q67" s="130"/>
      <c r="R67" s="44" t="s">
        <v>213</v>
      </c>
      <c r="S67" s="131" t="s">
        <v>0</v>
      </c>
      <c r="T67" s="46" t="s">
        <v>212</v>
      </c>
      <c r="U67" s="57" t="s">
        <v>211</v>
      </c>
      <c r="V67" s="131" t="s">
        <v>26</v>
      </c>
      <c r="W67" s="168" t="s">
        <v>41</v>
      </c>
      <c r="X67" s="168"/>
      <c r="Y67" s="126"/>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132"/>
      <c r="GB67" s="132"/>
      <c r="GC67" s="132"/>
      <c r="GD67" s="132"/>
      <c r="GE67" s="132"/>
      <c r="GF67" s="132"/>
      <c r="GG67" s="132"/>
      <c r="GH67" s="132"/>
      <c r="GI67" s="132"/>
      <c r="GJ67" s="132"/>
      <c r="GK67" s="132"/>
      <c r="GL67" s="132"/>
      <c r="GM67" s="132"/>
      <c r="GN67" s="132"/>
      <c r="GO67" s="132"/>
      <c r="GP67" s="132"/>
      <c r="GQ67" s="132"/>
      <c r="GR67" s="132"/>
      <c r="GS67" s="132"/>
      <c r="GT67" s="132"/>
      <c r="GU67" s="132"/>
      <c r="GV67" s="132"/>
      <c r="GW67" s="132"/>
      <c r="GX67" s="132"/>
      <c r="GY67" s="132"/>
      <c r="GZ67" s="132"/>
      <c r="HA67" s="132"/>
      <c r="HB67" s="132"/>
      <c r="HC67" s="132"/>
      <c r="HD67" s="132"/>
      <c r="HE67" s="132"/>
      <c r="HF67" s="132"/>
      <c r="HG67" s="132"/>
      <c r="HH67" s="132"/>
      <c r="HI67" s="132"/>
      <c r="HJ67" s="132"/>
      <c r="HK67" s="132"/>
      <c r="HL67" s="132"/>
      <c r="HM67" s="132"/>
      <c r="HN67" s="132"/>
      <c r="HO67" s="132"/>
      <c r="HP67" s="132"/>
      <c r="HQ67" s="132"/>
      <c r="HR67" s="132"/>
      <c r="HS67" s="132"/>
      <c r="HT67" s="132"/>
      <c r="HU67" s="132"/>
      <c r="HV67" s="132"/>
      <c r="HW67" s="132"/>
      <c r="HX67" s="132"/>
      <c r="HY67" s="132"/>
      <c r="HZ67" s="132"/>
      <c r="IA67" s="132"/>
      <c r="IB67" s="132"/>
      <c r="IC67" s="132"/>
      <c r="ID67" s="132"/>
      <c r="IE67" s="132"/>
      <c r="IF67" s="132"/>
      <c r="IG67" s="132"/>
      <c r="IH67" s="132"/>
      <c r="II67" s="132"/>
      <c r="IJ67" s="132"/>
      <c r="IK67" s="132"/>
      <c r="IL67" s="132"/>
      <c r="IM67" s="132"/>
      <c r="IN67" s="132"/>
      <c r="IO67" s="132"/>
      <c r="IP67" s="132"/>
      <c r="IQ67" s="132"/>
      <c r="IR67" s="132"/>
      <c r="IS67" s="132"/>
      <c r="IT67" s="132"/>
      <c r="IU67" s="132"/>
      <c r="IV67" s="132"/>
    </row>
    <row r="68" spans="1:256" s="132" customFormat="1" ht="24.95" customHeight="1" x14ac:dyDescent="0.15">
      <c r="A68" s="26"/>
      <c r="B68" s="41" t="s">
        <v>79</v>
      </c>
      <c r="C68" s="31"/>
      <c r="D68" s="31"/>
      <c r="E68" s="205"/>
      <c r="F68" s="205"/>
      <c r="G68" s="205"/>
      <c r="H68" s="28"/>
      <c r="I68" s="29"/>
      <c r="J68" s="30"/>
      <c r="K68" s="204"/>
      <c r="L68" s="205"/>
      <c r="M68" s="205"/>
      <c r="N68" s="151"/>
      <c r="O68" s="31"/>
      <c r="P68" s="27"/>
      <c r="Q68" s="27"/>
      <c r="R68" s="27"/>
      <c r="S68" s="32"/>
      <c r="T68" s="32"/>
      <c r="U68" s="32"/>
      <c r="V68" s="32"/>
      <c r="W68" s="33"/>
      <c r="X68" s="33"/>
      <c r="Y68" s="34"/>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pans="1:256" s="132" customFormat="1" ht="24.95" customHeight="1" x14ac:dyDescent="0.15">
      <c r="A69" s="127"/>
      <c r="B69" s="54" t="s">
        <v>223</v>
      </c>
      <c r="C69" s="179"/>
      <c r="D69" s="179"/>
      <c r="E69" s="199"/>
      <c r="F69" s="200"/>
      <c r="G69" s="199"/>
      <c r="H69" s="178"/>
      <c r="I69" s="128"/>
      <c r="J69" s="129"/>
      <c r="K69" s="203"/>
      <c r="L69" s="199"/>
      <c r="M69" s="200"/>
      <c r="N69" s="149"/>
      <c r="O69" s="179"/>
      <c r="P69" s="178"/>
      <c r="Q69" s="130"/>
      <c r="R69" s="179" t="s">
        <v>213</v>
      </c>
      <c r="S69" s="181"/>
      <c r="T69" s="131"/>
      <c r="U69" s="42"/>
      <c r="V69" s="131"/>
      <c r="W69" s="168"/>
      <c r="X69" s="168"/>
      <c r="Y69" s="126"/>
    </row>
    <row r="70" spans="1:256" s="132" customFormat="1" ht="120.75" customHeight="1" x14ac:dyDescent="0.15">
      <c r="A70" s="127">
        <v>53</v>
      </c>
      <c r="B70" s="177" t="s">
        <v>220</v>
      </c>
      <c r="C70" s="179" t="s">
        <v>2207</v>
      </c>
      <c r="D70" s="179" t="s">
        <v>885</v>
      </c>
      <c r="E70" s="202">
        <v>246390.27799999999</v>
      </c>
      <c r="F70" s="200">
        <v>321485.11560700001</v>
      </c>
      <c r="G70" s="199">
        <v>319055.024095</v>
      </c>
      <c r="H70" s="123" t="s">
        <v>945</v>
      </c>
      <c r="I70" s="128" t="s">
        <v>45</v>
      </c>
      <c r="J70" s="178" t="s">
        <v>1904</v>
      </c>
      <c r="K70" s="203">
        <v>214691.77100000001</v>
      </c>
      <c r="L70" s="199">
        <v>293347.09899999999</v>
      </c>
      <c r="M70" s="200">
        <f t="shared" ref="M70:M75" si="8">L70-K70</f>
        <v>78655.32799999998</v>
      </c>
      <c r="N70" s="149">
        <v>0</v>
      </c>
      <c r="O70" s="179" t="s">
        <v>1409</v>
      </c>
      <c r="P70" s="178" t="s">
        <v>1905</v>
      </c>
      <c r="Q70" s="130" t="s">
        <v>1906</v>
      </c>
      <c r="R70" s="173" t="s">
        <v>169</v>
      </c>
      <c r="S70" s="181" t="s">
        <v>0</v>
      </c>
      <c r="T70" s="133" t="s">
        <v>994</v>
      </c>
      <c r="U70" s="174">
        <v>52</v>
      </c>
      <c r="V70" s="175"/>
      <c r="W70" s="176" t="s">
        <v>41</v>
      </c>
      <c r="X70" s="176" t="s">
        <v>41</v>
      </c>
      <c r="Y70" s="167"/>
    </row>
    <row r="71" spans="1:256" s="132" customFormat="1" ht="99.75" customHeight="1" x14ac:dyDescent="0.15">
      <c r="A71" s="127">
        <v>54</v>
      </c>
      <c r="B71" s="178" t="s">
        <v>219</v>
      </c>
      <c r="C71" s="179" t="s">
        <v>989</v>
      </c>
      <c r="D71" s="179" t="s">
        <v>885</v>
      </c>
      <c r="E71" s="202">
        <v>5224.567</v>
      </c>
      <c r="F71" s="200">
        <v>5587.751467</v>
      </c>
      <c r="G71" s="199">
        <v>5466.2148299999999</v>
      </c>
      <c r="H71" s="123" t="s">
        <v>945</v>
      </c>
      <c r="I71" s="128" t="s">
        <v>45</v>
      </c>
      <c r="J71" s="129" t="s">
        <v>1907</v>
      </c>
      <c r="K71" s="201">
        <v>5250.5559999999996</v>
      </c>
      <c r="L71" s="199">
        <v>6151</v>
      </c>
      <c r="M71" s="200">
        <f t="shared" si="8"/>
        <v>900.44400000000041</v>
      </c>
      <c r="N71" s="149">
        <v>0</v>
      </c>
      <c r="O71" s="179" t="s">
        <v>1409</v>
      </c>
      <c r="P71" s="178" t="s">
        <v>1908</v>
      </c>
      <c r="Q71" s="130" t="s">
        <v>1909</v>
      </c>
      <c r="R71" s="121" t="s">
        <v>169</v>
      </c>
      <c r="S71" s="181" t="s">
        <v>0</v>
      </c>
      <c r="T71" s="133" t="s">
        <v>222</v>
      </c>
      <c r="U71" s="180">
        <v>53</v>
      </c>
      <c r="V71" s="131"/>
      <c r="W71" s="168" t="s">
        <v>41</v>
      </c>
      <c r="X71" s="168" t="s">
        <v>41</v>
      </c>
      <c r="Y71" s="126"/>
    </row>
    <row r="72" spans="1:256" s="132" customFormat="1" ht="61.5" customHeight="1" x14ac:dyDescent="0.15">
      <c r="A72" s="127">
        <v>55</v>
      </c>
      <c r="B72" s="115" t="s">
        <v>218</v>
      </c>
      <c r="C72" s="179" t="s">
        <v>909</v>
      </c>
      <c r="D72" s="179" t="s">
        <v>885</v>
      </c>
      <c r="E72" s="202">
        <v>5.5960000000000001</v>
      </c>
      <c r="F72" s="202">
        <v>5.5960000000000001</v>
      </c>
      <c r="G72" s="202">
        <v>4.5250000000000004</v>
      </c>
      <c r="H72" s="123" t="s">
        <v>945</v>
      </c>
      <c r="I72" s="128" t="s">
        <v>45</v>
      </c>
      <c r="J72" s="129" t="s">
        <v>1910</v>
      </c>
      <c r="K72" s="201">
        <v>5.5</v>
      </c>
      <c r="L72" s="202">
        <v>5.5</v>
      </c>
      <c r="M72" s="200">
        <f t="shared" si="8"/>
        <v>0</v>
      </c>
      <c r="N72" s="149">
        <v>0</v>
      </c>
      <c r="O72" s="179" t="s">
        <v>1409</v>
      </c>
      <c r="P72" s="178" t="s">
        <v>1911</v>
      </c>
      <c r="Q72" s="130"/>
      <c r="R72" s="113" t="s">
        <v>169</v>
      </c>
      <c r="S72" s="181" t="s">
        <v>0</v>
      </c>
      <c r="T72" s="133" t="s">
        <v>1912</v>
      </c>
      <c r="U72" s="180">
        <v>54</v>
      </c>
      <c r="V72" s="131"/>
      <c r="W72" s="168" t="s">
        <v>41</v>
      </c>
      <c r="X72" s="168"/>
      <c r="Y72" s="126"/>
    </row>
    <row r="73" spans="1:256" s="132" customFormat="1" ht="66" customHeight="1" x14ac:dyDescent="0.15">
      <c r="A73" s="127">
        <v>56</v>
      </c>
      <c r="B73" s="115" t="s">
        <v>217</v>
      </c>
      <c r="C73" s="179" t="s">
        <v>924</v>
      </c>
      <c r="D73" s="179" t="s">
        <v>885</v>
      </c>
      <c r="E73" s="202">
        <v>101.928</v>
      </c>
      <c r="F73" s="202">
        <v>101.928</v>
      </c>
      <c r="G73" s="202">
        <v>101.86</v>
      </c>
      <c r="H73" s="123" t="s">
        <v>945</v>
      </c>
      <c r="I73" s="128" t="s">
        <v>45</v>
      </c>
      <c r="J73" s="129" t="s">
        <v>1913</v>
      </c>
      <c r="K73" s="201">
        <v>101.928</v>
      </c>
      <c r="L73" s="202">
        <v>98</v>
      </c>
      <c r="M73" s="200">
        <f t="shared" si="8"/>
        <v>-3.9279999999999973</v>
      </c>
      <c r="N73" s="152">
        <v>-3.9279999999999999</v>
      </c>
      <c r="O73" s="179" t="s">
        <v>21</v>
      </c>
      <c r="P73" s="178" t="s">
        <v>1914</v>
      </c>
      <c r="Q73" s="130"/>
      <c r="R73" s="113" t="s">
        <v>169</v>
      </c>
      <c r="S73" s="181" t="s">
        <v>0</v>
      </c>
      <c r="T73" s="133" t="s">
        <v>1912</v>
      </c>
      <c r="U73" s="180">
        <v>55</v>
      </c>
      <c r="V73" s="131"/>
      <c r="W73" s="168" t="s">
        <v>41</v>
      </c>
      <c r="X73" s="168"/>
      <c r="Y73" s="126"/>
    </row>
    <row r="74" spans="1:256" s="37" customFormat="1" ht="116.25" customHeight="1" x14ac:dyDescent="0.15">
      <c r="A74" s="127">
        <v>57</v>
      </c>
      <c r="B74" s="178" t="s">
        <v>216</v>
      </c>
      <c r="C74" s="179" t="s">
        <v>907</v>
      </c>
      <c r="D74" s="179" t="s">
        <v>900</v>
      </c>
      <c r="E74" s="202">
        <v>23</v>
      </c>
      <c r="F74" s="202">
        <v>23</v>
      </c>
      <c r="G74" s="202">
        <v>22.896000000000001</v>
      </c>
      <c r="H74" s="123" t="s">
        <v>1915</v>
      </c>
      <c r="I74" s="128" t="s">
        <v>68</v>
      </c>
      <c r="J74" s="129" t="s">
        <v>1916</v>
      </c>
      <c r="K74" s="201">
        <v>8</v>
      </c>
      <c r="L74" s="199">
        <v>0</v>
      </c>
      <c r="M74" s="200">
        <f t="shared" si="8"/>
        <v>-8</v>
      </c>
      <c r="N74" s="149">
        <v>0</v>
      </c>
      <c r="O74" s="179" t="s">
        <v>66</v>
      </c>
      <c r="P74" s="178" t="s">
        <v>1917</v>
      </c>
      <c r="Q74" s="130"/>
      <c r="R74" s="121" t="s">
        <v>169</v>
      </c>
      <c r="S74" s="131" t="s">
        <v>0</v>
      </c>
      <c r="T74" s="133" t="s">
        <v>1912</v>
      </c>
      <c r="U74" s="180">
        <v>59</v>
      </c>
      <c r="V74" s="131" t="s">
        <v>27</v>
      </c>
      <c r="W74" s="168" t="s">
        <v>41</v>
      </c>
      <c r="X74" s="168"/>
      <c r="Y74" s="126"/>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c r="CL74" s="132"/>
      <c r="CM74" s="132"/>
      <c r="CN74" s="132"/>
      <c r="CO74" s="132"/>
      <c r="CP74" s="132"/>
      <c r="CQ74" s="132"/>
      <c r="CR74" s="132"/>
      <c r="CS74" s="132"/>
      <c r="CT74" s="132"/>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132"/>
      <c r="GB74" s="132"/>
      <c r="GC74" s="132"/>
      <c r="GD74" s="132"/>
      <c r="GE74" s="132"/>
      <c r="GF74" s="132"/>
      <c r="GG74" s="132"/>
      <c r="GH74" s="132"/>
      <c r="GI74" s="132"/>
      <c r="GJ74" s="132"/>
      <c r="GK74" s="132"/>
      <c r="GL74" s="132"/>
      <c r="GM74" s="132"/>
      <c r="GN74" s="132"/>
      <c r="GO74" s="132"/>
      <c r="GP74" s="132"/>
      <c r="GQ74" s="132"/>
      <c r="GR74" s="132"/>
      <c r="GS74" s="132"/>
      <c r="GT74" s="132"/>
      <c r="GU74" s="132"/>
      <c r="GV74" s="132"/>
      <c r="GW74" s="132"/>
      <c r="GX74" s="132"/>
      <c r="GY74" s="132"/>
      <c r="GZ74" s="132"/>
      <c r="HA74" s="132"/>
      <c r="HB74" s="132"/>
      <c r="HC74" s="132"/>
      <c r="HD74" s="132"/>
      <c r="HE74" s="132"/>
      <c r="HF74" s="132"/>
      <c r="HG74" s="132"/>
      <c r="HH74" s="132"/>
      <c r="HI74" s="132"/>
      <c r="HJ74" s="132"/>
      <c r="HK74" s="132"/>
      <c r="HL74" s="132"/>
      <c r="HM74" s="132"/>
      <c r="HN74" s="132"/>
      <c r="HO74" s="132"/>
      <c r="HP74" s="132"/>
      <c r="HQ74" s="132"/>
      <c r="HR74" s="132"/>
      <c r="HS74" s="132"/>
      <c r="HT74" s="132"/>
      <c r="HU74" s="132"/>
      <c r="HV74" s="132"/>
      <c r="HW74" s="132"/>
      <c r="HX74" s="132"/>
      <c r="HY74" s="132"/>
      <c r="HZ74" s="132"/>
      <c r="IA74" s="132"/>
      <c r="IB74" s="132"/>
      <c r="IC74" s="132"/>
      <c r="ID74" s="132"/>
      <c r="IE74" s="132"/>
      <c r="IF74" s="132"/>
      <c r="IG74" s="132"/>
      <c r="IH74" s="132"/>
      <c r="II74" s="132"/>
      <c r="IJ74" s="132"/>
      <c r="IK74" s="132"/>
      <c r="IL74" s="132"/>
      <c r="IM74" s="132"/>
      <c r="IN74" s="132"/>
      <c r="IO74" s="132"/>
      <c r="IP74" s="132"/>
      <c r="IQ74" s="132"/>
      <c r="IR74" s="132"/>
      <c r="IS74" s="132"/>
      <c r="IT74" s="132"/>
      <c r="IU74" s="132"/>
      <c r="IV74" s="132"/>
    </row>
    <row r="75" spans="1:256" s="37" customFormat="1" ht="91.5" customHeight="1" x14ac:dyDescent="0.15">
      <c r="A75" s="127">
        <v>58</v>
      </c>
      <c r="B75" s="178" t="s">
        <v>1918</v>
      </c>
      <c r="C75" s="179" t="s">
        <v>899</v>
      </c>
      <c r="D75" s="179" t="s">
        <v>900</v>
      </c>
      <c r="E75" s="202">
        <v>2.1789999999999998</v>
      </c>
      <c r="F75" s="200">
        <v>2.1789999999999998</v>
      </c>
      <c r="G75" s="199">
        <v>0.41799999999999998</v>
      </c>
      <c r="H75" s="123" t="s">
        <v>1919</v>
      </c>
      <c r="I75" s="128" t="s">
        <v>68</v>
      </c>
      <c r="J75" s="129" t="s">
        <v>1920</v>
      </c>
      <c r="K75" s="201">
        <v>2.1</v>
      </c>
      <c r="L75" s="199">
        <v>0</v>
      </c>
      <c r="M75" s="200">
        <f t="shared" si="8"/>
        <v>-2.1</v>
      </c>
      <c r="N75" s="149">
        <v>0</v>
      </c>
      <c r="O75" s="179" t="s">
        <v>66</v>
      </c>
      <c r="P75" s="178" t="s">
        <v>1921</v>
      </c>
      <c r="Q75" s="130"/>
      <c r="R75" s="121" t="s">
        <v>169</v>
      </c>
      <c r="S75" s="131" t="s">
        <v>0</v>
      </c>
      <c r="T75" s="133" t="s">
        <v>1912</v>
      </c>
      <c r="U75" s="57" t="s">
        <v>221</v>
      </c>
      <c r="V75" s="131" t="s">
        <v>26</v>
      </c>
      <c r="W75" s="168" t="s">
        <v>41</v>
      </c>
      <c r="X75" s="168"/>
      <c r="Y75" s="126"/>
      <c r="Z75" s="132"/>
      <c r="AA75" s="132"/>
      <c r="AB75" s="132"/>
      <c r="AC75" s="132"/>
      <c r="AD75" s="132"/>
      <c r="AE75" s="132"/>
      <c r="AF75" s="132"/>
      <c r="AG75" s="132"/>
      <c r="AH75" s="132"/>
      <c r="AI75" s="132"/>
      <c r="AJ75" s="132"/>
      <c r="AK75" s="132"/>
      <c r="AL75" s="132"/>
      <c r="AM75" s="132"/>
      <c r="AN75" s="132"/>
      <c r="AO75" s="132"/>
      <c r="AP75" s="132"/>
      <c r="AQ75" s="132"/>
      <c r="AR75" s="132"/>
      <c r="AS75" s="132"/>
      <c r="AT75" s="132"/>
      <c r="AU75" s="132"/>
      <c r="AV75" s="132"/>
      <c r="AW75" s="132"/>
      <c r="AX75" s="132"/>
      <c r="AY75" s="132"/>
      <c r="AZ75" s="132"/>
      <c r="BA75" s="132"/>
      <c r="BB75" s="132"/>
      <c r="BC75" s="132"/>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c r="CE75" s="132"/>
      <c r="CF75" s="132"/>
      <c r="CG75" s="132"/>
      <c r="CH75" s="132"/>
      <c r="CI75" s="132"/>
      <c r="CJ75" s="132"/>
      <c r="CK75" s="132"/>
      <c r="CL75" s="132"/>
      <c r="CM75" s="132"/>
      <c r="CN75" s="132"/>
      <c r="CO75" s="132"/>
      <c r="CP75" s="132"/>
      <c r="CQ75" s="132"/>
      <c r="CR75" s="132"/>
      <c r="CS75" s="132"/>
      <c r="CT75" s="132"/>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132"/>
      <c r="GB75" s="132"/>
      <c r="GC75" s="132"/>
      <c r="GD75" s="132"/>
      <c r="GE75" s="132"/>
      <c r="GF75" s="132"/>
      <c r="GG75" s="132"/>
      <c r="GH75" s="132"/>
      <c r="GI75" s="132"/>
      <c r="GJ75" s="132"/>
      <c r="GK75" s="132"/>
      <c r="GL75" s="132"/>
      <c r="GM75" s="132"/>
      <c r="GN75" s="132"/>
      <c r="GO75" s="132"/>
      <c r="GP75" s="132"/>
      <c r="GQ75" s="132"/>
      <c r="GR75" s="132"/>
      <c r="GS75" s="132"/>
      <c r="GT75" s="132"/>
      <c r="GU75" s="132"/>
      <c r="GV75" s="132"/>
      <c r="GW75" s="132"/>
      <c r="GX75" s="132"/>
      <c r="GY75" s="132"/>
      <c r="GZ75" s="132"/>
      <c r="HA75" s="132"/>
      <c r="HB75" s="132"/>
      <c r="HC75" s="132"/>
      <c r="HD75" s="132"/>
      <c r="HE75" s="132"/>
      <c r="HF75" s="132"/>
      <c r="HG75" s="132"/>
      <c r="HH75" s="132"/>
      <c r="HI75" s="132"/>
      <c r="HJ75" s="132"/>
      <c r="HK75" s="132"/>
      <c r="HL75" s="132"/>
      <c r="HM75" s="132"/>
      <c r="HN75" s="132"/>
      <c r="HO75" s="132"/>
      <c r="HP75" s="132"/>
      <c r="HQ75" s="132"/>
      <c r="HR75" s="132"/>
      <c r="HS75" s="132"/>
      <c r="HT75" s="132"/>
      <c r="HU75" s="132"/>
      <c r="HV75" s="132"/>
      <c r="HW75" s="132"/>
      <c r="HX75" s="132"/>
      <c r="HY75" s="132"/>
      <c r="HZ75" s="132"/>
      <c r="IA75" s="132"/>
      <c r="IB75" s="132"/>
      <c r="IC75" s="132"/>
      <c r="ID75" s="132"/>
      <c r="IE75" s="132"/>
      <c r="IF75" s="132"/>
      <c r="IG75" s="132"/>
      <c r="IH75" s="132"/>
      <c r="II75" s="132"/>
      <c r="IJ75" s="132"/>
      <c r="IK75" s="132"/>
      <c r="IL75" s="132"/>
      <c r="IM75" s="132"/>
      <c r="IN75" s="132"/>
      <c r="IO75" s="132"/>
      <c r="IP75" s="132"/>
      <c r="IQ75" s="132"/>
      <c r="IR75" s="132"/>
      <c r="IS75" s="132"/>
      <c r="IT75" s="132"/>
      <c r="IU75" s="132"/>
      <c r="IV75" s="132"/>
    </row>
    <row r="76" spans="1:256" s="132" customFormat="1" ht="24.95" customHeight="1" x14ac:dyDescent="0.15">
      <c r="A76" s="26"/>
      <c r="B76" s="41" t="s">
        <v>80</v>
      </c>
      <c r="C76" s="31"/>
      <c r="D76" s="31"/>
      <c r="E76" s="205"/>
      <c r="F76" s="205"/>
      <c r="G76" s="205"/>
      <c r="H76" s="28"/>
      <c r="I76" s="29"/>
      <c r="J76" s="30"/>
      <c r="K76" s="204"/>
      <c r="L76" s="205"/>
      <c r="M76" s="205"/>
      <c r="N76" s="151"/>
      <c r="O76" s="31"/>
      <c r="P76" s="27"/>
      <c r="Q76" s="27"/>
      <c r="R76" s="27"/>
      <c r="S76" s="32"/>
      <c r="T76" s="32"/>
      <c r="U76" s="32"/>
      <c r="V76" s="32"/>
      <c r="W76" s="33"/>
      <c r="X76" s="33"/>
      <c r="Y76" s="3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pans="1:256" s="132" customFormat="1" ht="81.75" customHeight="1" x14ac:dyDescent="0.15">
      <c r="A77" s="127">
        <v>59</v>
      </c>
      <c r="B77" s="178" t="s">
        <v>236</v>
      </c>
      <c r="C77" s="179" t="s">
        <v>924</v>
      </c>
      <c r="D77" s="179" t="s">
        <v>900</v>
      </c>
      <c r="E77" s="199">
        <v>8.6359999999999992</v>
      </c>
      <c r="F77" s="200">
        <v>8.6359999999999992</v>
      </c>
      <c r="G77" s="199">
        <v>8.0839999999999996</v>
      </c>
      <c r="H77" s="123" t="s">
        <v>1695</v>
      </c>
      <c r="I77" s="128" t="s">
        <v>68</v>
      </c>
      <c r="J77" s="129" t="s">
        <v>1696</v>
      </c>
      <c r="K77" s="203">
        <v>7.9130000000000003</v>
      </c>
      <c r="L77" s="149">
        <v>0</v>
      </c>
      <c r="M77" s="200">
        <f t="shared" ref="M77:M89" si="9">L77-K77</f>
        <v>-7.9130000000000003</v>
      </c>
      <c r="N77" s="149">
        <v>0</v>
      </c>
      <c r="O77" s="179" t="s">
        <v>66</v>
      </c>
      <c r="P77" s="178" t="s">
        <v>1697</v>
      </c>
      <c r="Q77" s="130"/>
      <c r="R77" s="179" t="s">
        <v>246</v>
      </c>
      <c r="S77" s="181" t="s">
        <v>0</v>
      </c>
      <c r="T77" s="120" t="s">
        <v>245</v>
      </c>
      <c r="U77" s="180">
        <v>60</v>
      </c>
      <c r="V77" s="131" t="s">
        <v>27</v>
      </c>
      <c r="W77" s="168" t="s">
        <v>41</v>
      </c>
      <c r="X77" s="168"/>
      <c r="Y77" s="126"/>
    </row>
    <row r="78" spans="1:256" s="132" customFormat="1" ht="230.25" customHeight="1" x14ac:dyDescent="0.15">
      <c r="A78" s="127">
        <v>60</v>
      </c>
      <c r="B78" s="178" t="s">
        <v>235</v>
      </c>
      <c r="C78" s="179" t="s">
        <v>887</v>
      </c>
      <c r="D78" s="179" t="s">
        <v>885</v>
      </c>
      <c r="E78" s="199">
        <v>51.430999999999997</v>
      </c>
      <c r="F78" s="200">
        <v>51.430999999999997</v>
      </c>
      <c r="G78" s="199">
        <v>51.238999999999997</v>
      </c>
      <c r="H78" s="123" t="s">
        <v>247</v>
      </c>
      <c r="I78" s="128" t="s">
        <v>44</v>
      </c>
      <c r="J78" s="178" t="s">
        <v>1398</v>
      </c>
      <c r="K78" s="203">
        <v>56.287999999999997</v>
      </c>
      <c r="L78" s="149">
        <v>70</v>
      </c>
      <c r="M78" s="200">
        <f t="shared" si="9"/>
        <v>13.712000000000003</v>
      </c>
      <c r="N78" s="149">
        <v>0</v>
      </c>
      <c r="O78" s="179" t="s">
        <v>1409</v>
      </c>
      <c r="P78" s="178" t="s">
        <v>2064</v>
      </c>
      <c r="Q78" s="130" t="s">
        <v>1698</v>
      </c>
      <c r="R78" s="179" t="s">
        <v>246</v>
      </c>
      <c r="S78" s="181" t="s">
        <v>0</v>
      </c>
      <c r="T78" s="120" t="s">
        <v>245</v>
      </c>
      <c r="U78" s="180">
        <v>61</v>
      </c>
      <c r="V78" s="131"/>
      <c r="W78" s="168" t="s">
        <v>41</v>
      </c>
      <c r="X78" s="168"/>
      <c r="Y78" s="126"/>
    </row>
    <row r="79" spans="1:256" s="132" customFormat="1" ht="97.5" customHeight="1" x14ac:dyDescent="0.15">
      <c r="A79" s="127">
        <v>61</v>
      </c>
      <c r="B79" s="53" t="s">
        <v>234</v>
      </c>
      <c r="C79" s="179" t="s">
        <v>924</v>
      </c>
      <c r="D79" s="179" t="s">
        <v>885</v>
      </c>
      <c r="E79" s="199">
        <v>13.369</v>
      </c>
      <c r="F79" s="200">
        <v>13.369</v>
      </c>
      <c r="G79" s="199">
        <v>13.183</v>
      </c>
      <c r="H79" s="123" t="s">
        <v>1041</v>
      </c>
      <c r="I79" s="128" t="s">
        <v>45</v>
      </c>
      <c r="J79" s="129" t="s">
        <v>1042</v>
      </c>
      <c r="K79" s="203">
        <v>17</v>
      </c>
      <c r="L79" s="199">
        <v>10</v>
      </c>
      <c r="M79" s="200">
        <f t="shared" si="9"/>
        <v>-7</v>
      </c>
      <c r="N79" s="149">
        <v>0</v>
      </c>
      <c r="O79" s="179" t="s">
        <v>1409</v>
      </c>
      <c r="P79" s="178" t="s">
        <v>1699</v>
      </c>
      <c r="Q79" s="130"/>
      <c r="R79" s="179" t="s">
        <v>494</v>
      </c>
      <c r="S79" s="181" t="s">
        <v>0</v>
      </c>
      <c r="T79" s="120" t="s">
        <v>245</v>
      </c>
      <c r="U79" s="180">
        <v>62</v>
      </c>
      <c r="V79" s="131" t="s">
        <v>27</v>
      </c>
      <c r="W79" s="168" t="s">
        <v>41</v>
      </c>
      <c r="X79" s="168"/>
      <c r="Y79" s="126"/>
    </row>
    <row r="80" spans="1:256" s="132" customFormat="1" ht="93.75" customHeight="1" x14ac:dyDescent="0.15">
      <c r="A80" s="127">
        <v>62</v>
      </c>
      <c r="B80" s="178" t="s">
        <v>233</v>
      </c>
      <c r="C80" s="179" t="s">
        <v>905</v>
      </c>
      <c r="D80" s="179" t="s">
        <v>885</v>
      </c>
      <c r="E80" s="199">
        <v>8.3989999999999991</v>
      </c>
      <c r="F80" s="202">
        <v>8.3989999999999991</v>
      </c>
      <c r="G80" s="199">
        <v>7.3140000000000001</v>
      </c>
      <c r="H80" s="123" t="s">
        <v>247</v>
      </c>
      <c r="I80" s="128" t="s">
        <v>45</v>
      </c>
      <c r="J80" s="129" t="s">
        <v>1306</v>
      </c>
      <c r="K80" s="203">
        <v>8.4109999999999996</v>
      </c>
      <c r="L80" s="199">
        <v>12</v>
      </c>
      <c r="M80" s="200">
        <f t="shared" si="9"/>
        <v>3.5890000000000004</v>
      </c>
      <c r="N80" s="149">
        <v>0</v>
      </c>
      <c r="O80" s="179" t="s">
        <v>1438</v>
      </c>
      <c r="P80" s="178" t="s">
        <v>1544</v>
      </c>
      <c r="Q80" s="130"/>
      <c r="R80" s="179" t="s">
        <v>151</v>
      </c>
      <c r="S80" s="181" t="s">
        <v>0</v>
      </c>
      <c r="T80" s="45" t="s">
        <v>244</v>
      </c>
      <c r="U80" s="180">
        <v>63</v>
      </c>
      <c r="V80" s="131"/>
      <c r="W80" s="168" t="s">
        <v>41</v>
      </c>
      <c r="X80" s="168"/>
      <c r="Y80" s="126"/>
    </row>
    <row r="81" spans="1:256" s="132" customFormat="1" ht="309.75" customHeight="1" x14ac:dyDescent="0.15">
      <c r="A81" s="127">
        <v>63</v>
      </c>
      <c r="B81" s="178" t="s">
        <v>232</v>
      </c>
      <c r="C81" s="179" t="s">
        <v>901</v>
      </c>
      <c r="D81" s="179" t="s">
        <v>885</v>
      </c>
      <c r="E81" s="199">
        <v>37.566000000000003</v>
      </c>
      <c r="F81" s="199">
        <v>37.566000000000003</v>
      </c>
      <c r="G81" s="199">
        <v>29.748999999999999</v>
      </c>
      <c r="H81" s="123" t="s">
        <v>1307</v>
      </c>
      <c r="I81" s="128" t="s">
        <v>44</v>
      </c>
      <c r="J81" s="129" t="s">
        <v>1308</v>
      </c>
      <c r="K81" s="203">
        <v>37.566000000000003</v>
      </c>
      <c r="L81" s="199">
        <v>58</v>
      </c>
      <c r="M81" s="200">
        <f t="shared" si="9"/>
        <v>20.433999999999997</v>
      </c>
      <c r="N81" s="149">
        <v>0</v>
      </c>
      <c r="O81" s="179" t="s">
        <v>1409</v>
      </c>
      <c r="P81" s="178" t="s">
        <v>1859</v>
      </c>
      <c r="Q81" s="130" t="s">
        <v>1860</v>
      </c>
      <c r="R81" s="179" t="s">
        <v>151</v>
      </c>
      <c r="S81" s="181" t="s">
        <v>0</v>
      </c>
      <c r="T81" s="46" t="s">
        <v>244</v>
      </c>
      <c r="U81" s="180">
        <v>64</v>
      </c>
      <c r="V81" s="131" t="s">
        <v>28</v>
      </c>
      <c r="W81" s="168" t="s">
        <v>41</v>
      </c>
      <c r="X81" s="168" t="s">
        <v>41</v>
      </c>
      <c r="Y81" s="126"/>
    </row>
    <row r="82" spans="1:256" s="132" customFormat="1" ht="62.25" customHeight="1" x14ac:dyDescent="0.15">
      <c r="A82" s="127">
        <v>64</v>
      </c>
      <c r="B82" s="178" t="s">
        <v>231</v>
      </c>
      <c r="C82" s="179" t="s">
        <v>895</v>
      </c>
      <c r="D82" s="179" t="s">
        <v>899</v>
      </c>
      <c r="E82" s="199">
        <v>5.4539999999999997</v>
      </c>
      <c r="F82" s="240">
        <v>5.4539999999999997</v>
      </c>
      <c r="G82" s="149">
        <v>5.0890000000000004</v>
      </c>
      <c r="H82" s="123" t="s">
        <v>247</v>
      </c>
      <c r="I82" s="128" t="s">
        <v>68</v>
      </c>
      <c r="J82" s="178" t="s">
        <v>1355</v>
      </c>
      <c r="K82" s="203">
        <v>0</v>
      </c>
      <c r="L82" s="149">
        <v>0</v>
      </c>
      <c r="M82" s="200">
        <f t="shared" si="9"/>
        <v>0</v>
      </c>
      <c r="N82" s="149">
        <v>0</v>
      </c>
      <c r="O82" s="179" t="s">
        <v>66</v>
      </c>
      <c r="P82" s="178" t="s">
        <v>67</v>
      </c>
      <c r="Q82" s="130"/>
      <c r="R82" s="179" t="s">
        <v>243</v>
      </c>
      <c r="S82" s="181" t="s">
        <v>0</v>
      </c>
      <c r="T82" s="133" t="s">
        <v>242</v>
      </c>
      <c r="U82" s="180">
        <v>65</v>
      </c>
      <c r="V82" s="131" t="s">
        <v>69</v>
      </c>
      <c r="W82" s="168" t="s">
        <v>41</v>
      </c>
      <c r="X82" s="168"/>
      <c r="Y82" s="126"/>
    </row>
    <row r="83" spans="1:256" s="132" customFormat="1" ht="62.25" customHeight="1" collapsed="1" x14ac:dyDescent="0.15">
      <c r="A83" s="127">
        <v>65</v>
      </c>
      <c r="B83" s="54" t="s">
        <v>230</v>
      </c>
      <c r="C83" s="179" t="s">
        <v>923</v>
      </c>
      <c r="D83" s="179" t="s">
        <v>934</v>
      </c>
      <c r="E83" s="199">
        <v>19.692</v>
      </c>
      <c r="F83" s="200">
        <v>19.692</v>
      </c>
      <c r="G83" s="199">
        <v>19.655999999999999</v>
      </c>
      <c r="H83" s="123" t="s">
        <v>1601</v>
      </c>
      <c r="I83" s="128" t="s">
        <v>45</v>
      </c>
      <c r="J83" s="129" t="s">
        <v>1752</v>
      </c>
      <c r="K83" s="203">
        <v>27</v>
      </c>
      <c r="L83" s="199">
        <v>15.3</v>
      </c>
      <c r="M83" s="200">
        <f t="shared" si="9"/>
        <v>-11.7</v>
      </c>
      <c r="N83" s="149">
        <v>0</v>
      </c>
      <c r="O83" s="179" t="s">
        <v>22</v>
      </c>
      <c r="P83" s="178" t="s">
        <v>1753</v>
      </c>
      <c r="Q83" s="130"/>
      <c r="R83" s="179" t="s">
        <v>213</v>
      </c>
      <c r="S83" s="181" t="s">
        <v>0</v>
      </c>
      <c r="T83" s="93" t="s">
        <v>1754</v>
      </c>
      <c r="U83" s="180">
        <v>66</v>
      </c>
      <c r="V83" s="131" t="s">
        <v>46</v>
      </c>
      <c r="W83" s="168" t="s">
        <v>41</v>
      </c>
      <c r="X83" s="168"/>
      <c r="Y83" s="126"/>
    </row>
    <row r="84" spans="1:256" s="132" customFormat="1" ht="97.5" customHeight="1" x14ac:dyDescent="0.15">
      <c r="A84" s="127">
        <v>66</v>
      </c>
      <c r="B84" s="54" t="s">
        <v>229</v>
      </c>
      <c r="C84" s="179" t="s">
        <v>906</v>
      </c>
      <c r="D84" s="179" t="s">
        <v>899</v>
      </c>
      <c r="E84" s="199">
        <v>441.048</v>
      </c>
      <c r="F84" s="200">
        <v>418.822</v>
      </c>
      <c r="G84" s="199">
        <v>353.62099999999998</v>
      </c>
      <c r="H84" s="178" t="s">
        <v>1325</v>
      </c>
      <c r="I84" s="128" t="s">
        <v>68</v>
      </c>
      <c r="J84" s="129" t="s">
        <v>1326</v>
      </c>
      <c r="K84" s="203">
        <v>0</v>
      </c>
      <c r="L84" s="199">
        <v>0</v>
      </c>
      <c r="M84" s="200">
        <f t="shared" si="9"/>
        <v>0</v>
      </c>
      <c r="N84" s="149">
        <v>0</v>
      </c>
      <c r="O84" s="179" t="s">
        <v>66</v>
      </c>
      <c r="P84" s="178" t="s">
        <v>1755</v>
      </c>
      <c r="Q84" s="130"/>
      <c r="R84" s="179" t="s">
        <v>213</v>
      </c>
      <c r="S84" s="181" t="s">
        <v>0</v>
      </c>
      <c r="T84" s="93" t="s">
        <v>935</v>
      </c>
      <c r="U84" s="180">
        <v>67</v>
      </c>
      <c r="V84" s="55" t="s">
        <v>864</v>
      </c>
      <c r="W84" s="168" t="s">
        <v>41</v>
      </c>
      <c r="X84" s="168" t="s">
        <v>41</v>
      </c>
      <c r="Y84" s="126"/>
    </row>
    <row r="85" spans="1:256" s="132" customFormat="1" ht="74.25" customHeight="1" x14ac:dyDescent="0.15">
      <c r="A85" s="127">
        <v>67</v>
      </c>
      <c r="B85" s="178" t="s">
        <v>228</v>
      </c>
      <c r="C85" s="179" t="s">
        <v>923</v>
      </c>
      <c r="D85" s="179" t="s">
        <v>903</v>
      </c>
      <c r="E85" s="199">
        <v>57.631</v>
      </c>
      <c r="F85" s="199">
        <v>57.631</v>
      </c>
      <c r="G85" s="199">
        <v>56.808</v>
      </c>
      <c r="H85" s="123" t="s">
        <v>247</v>
      </c>
      <c r="I85" s="128" t="s">
        <v>45</v>
      </c>
      <c r="J85" s="129" t="s">
        <v>1056</v>
      </c>
      <c r="K85" s="203">
        <v>59.945</v>
      </c>
      <c r="L85" s="199">
        <v>59.509</v>
      </c>
      <c r="M85" s="200">
        <f t="shared" si="9"/>
        <v>-0.43599999999999994</v>
      </c>
      <c r="N85" s="149">
        <v>0</v>
      </c>
      <c r="O85" s="179" t="s">
        <v>1409</v>
      </c>
      <c r="P85" s="178" t="s">
        <v>1820</v>
      </c>
      <c r="Q85" s="130"/>
      <c r="R85" s="179" t="s">
        <v>127</v>
      </c>
      <c r="S85" s="181" t="s">
        <v>0</v>
      </c>
      <c r="T85" s="120" t="s">
        <v>241</v>
      </c>
      <c r="U85" s="122" t="s">
        <v>920</v>
      </c>
      <c r="V85" s="131"/>
      <c r="W85" s="168" t="s">
        <v>41</v>
      </c>
      <c r="X85" s="168"/>
      <c r="Y85" s="126"/>
    </row>
    <row r="86" spans="1:256" s="132" customFormat="1" ht="163.5" customHeight="1" x14ac:dyDescent="0.15">
      <c r="A86" s="127">
        <v>68</v>
      </c>
      <c r="B86" s="178" t="s">
        <v>227</v>
      </c>
      <c r="C86" s="179" t="s">
        <v>901</v>
      </c>
      <c r="D86" s="179" t="s">
        <v>904</v>
      </c>
      <c r="E86" s="199">
        <f>17609.5+13000</f>
        <v>30609.5</v>
      </c>
      <c r="F86" s="199">
        <v>18369.724999999999</v>
      </c>
      <c r="G86" s="202">
        <v>12415.387000000001</v>
      </c>
      <c r="H86" s="123" t="s">
        <v>247</v>
      </c>
      <c r="I86" s="128" t="s">
        <v>22</v>
      </c>
      <c r="J86" s="129" t="s">
        <v>1057</v>
      </c>
      <c r="K86" s="203">
        <v>6075.0929999999998</v>
      </c>
      <c r="L86" s="199">
        <v>18388</v>
      </c>
      <c r="M86" s="200">
        <f t="shared" si="9"/>
        <v>12312.906999999999</v>
      </c>
      <c r="N86" s="149">
        <v>0</v>
      </c>
      <c r="O86" s="179" t="s">
        <v>22</v>
      </c>
      <c r="P86" s="178" t="s">
        <v>1821</v>
      </c>
      <c r="Q86" s="130" t="s">
        <v>2244</v>
      </c>
      <c r="R86" s="179" t="s">
        <v>127</v>
      </c>
      <c r="S86" s="181" t="s">
        <v>0</v>
      </c>
      <c r="T86" s="120" t="s">
        <v>241</v>
      </c>
      <c r="U86" s="122" t="s">
        <v>921</v>
      </c>
      <c r="V86" s="131"/>
      <c r="W86" s="168"/>
      <c r="X86" s="168" t="s">
        <v>41</v>
      </c>
      <c r="Y86" s="126"/>
    </row>
    <row r="87" spans="1:256" s="132" customFormat="1" ht="138" customHeight="1" x14ac:dyDescent="0.15">
      <c r="A87" s="127">
        <v>69</v>
      </c>
      <c r="B87" s="178" t="s">
        <v>226</v>
      </c>
      <c r="C87" s="179" t="s">
        <v>899</v>
      </c>
      <c r="D87" s="179" t="s">
        <v>904</v>
      </c>
      <c r="E87" s="199">
        <v>80500</v>
      </c>
      <c r="F87" s="202">
        <v>0</v>
      </c>
      <c r="G87" s="202">
        <v>0</v>
      </c>
      <c r="H87" s="123" t="s">
        <v>247</v>
      </c>
      <c r="I87" s="128" t="s">
        <v>68</v>
      </c>
      <c r="J87" s="129" t="s">
        <v>1058</v>
      </c>
      <c r="K87" s="203">
        <v>10000</v>
      </c>
      <c r="L87" s="199">
        <v>500</v>
      </c>
      <c r="M87" s="200">
        <f t="shared" si="9"/>
        <v>-9500</v>
      </c>
      <c r="N87" s="149">
        <v>0</v>
      </c>
      <c r="O87" s="179" t="s">
        <v>22</v>
      </c>
      <c r="P87" s="178" t="s">
        <v>2062</v>
      </c>
      <c r="Q87" s="130"/>
      <c r="R87" s="179" t="s">
        <v>127</v>
      </c>
      <c r="S87" s="181" t="s">
        <v>0</v>
      </c>
      <c r="T87" s="120" t="s">
        <v>241</v>
      </c>
      <c r="U87" s="122" t="s">
        <v>247</v>
      </c>
      <c r="V87" s="131"/>
      <c r="W87" s="168"/>
      <c r="X87" s="168" t="s">
        <v>41</v>
      </c>
      <c r="Y87" s="126"/>
      <c r="Z87" s="92"/>
    </row>
    <row r="88" spans="1:256" s="37" customFormat="1" ht="65.25" customHeight="1" x14ac:dyDescent="0.15">
      <c r="A88" s="127">
        <v>70</v>
      </c>
      <c r="B88" s="178" t="s">
        <v>225</v>
      </c>
      <c r="C88" s="179" t="s">
        <v>907</v>
      </c>
      <c r="D88" s="179" t="s">
        <v>885</v>
      </c>
      <c r="E88" s="202">
        <v>16.939</v>
      </c>
      <c r="F88" s="200">
        <v>16.939</v>
      </c>
      <c r="G88" s="199">
        <v>15.003</v>
      </c>
      <c r="H88" s="119" t="s">
        <v>247</v>
      </c>
      <c r="I88" s="128" t="s">
        <v>45</v>
      </c>
      <c r="J88" s="178" t="s">
        <v>1148</v>
      </c>
      <c r="K88" s="201">
        <v>14.022</v>
      </c>
      <c r="L88" s="199">
        <v>14.022</v>
      </c>
      <c r="M88" s="200">
        <f t="shared" si="9"/>
        <v>0</v>
      </c>
      <c r="N88" s="149">
        <v>0</v>
      </c>
      <c r="O88" s="179" t="s">
        <v>1409</v>
      </c>
      <c r="P88" s="178" t="s">
        <v>1561</v>
      </c>
      <c r="Q88" s="130"/>
      <c r="R88" s="56" t="s">
        <v>239</v>
      </c>
      <c r="S88" s="40" t="s">
        <v>0</v>
      </c>
      <c r="T88" s="120" t="s">
        <v>240</v>
      </c>
      <c r="U88" s="180">
        <v>72</v>
      </c>
      <c r="V88" s="131" t="s">
        <v>69</v>
      </c>
      <c r="W88" s="168" t="s">
        <v>41</v>
      </c>
      <c r="X88" s="168"/>
      <c r="Y88" s="126"/>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c r="CE88" s="132"/>
      <c r="CF88" s="132"/>
      <c r="CG88" s="132"/>
      <c r="CH88" s="132"/>
      <c r="CI88" s="132"/>
      <c r="CJ88" s="132"/>
      <c r="CK88" s="132"/>
      <c r="CL88" s="132"/>
      <c r="CM88" s="132"/>
      <c r="CN88" s="132"/>
      <c r="CO88" s="132"/>
      <c r="CP88" s="132"/>
      <c r="CQ88" s="132"/>
      <c r="CR88" s="132"/>
      <c r="CS88" s="132"/>
      <c r="CT88" s="132"/>
      <c r="CU88" s="132"/>
      <c r="CV88" s="132"/>
      <c r="CW88" s="132"/>
      <c r="CX88" s="132"/>
      <c r="CY88" s="132"/>
      <c r="CZ88" s="132"/>
      <c r="DA88" s="132"/>
      <c r="DB88" s="132"/>
      <c r="DC88" s="132"/>
      <c r="DD88" s="132"/>
      <c r="DE88" s="132"/>
      <c r="DF88" s="132"/>
      <c r="DG88" s="132"/>
      <c r="DH88" s="132"/>
      <c r="DI88" s="132"/>
      <c r="DJ88" s="132"/>
      <c r="DK88" s="132"/>
      <c r="DL88" s="132"/>
      <c r="DM88" s="132"/>
      <c r="DN88" s="132"/>
      <c r="DO88" s="132"/>
      <c r="DP88" s="132"/>
      <c r="DQ88" s="132"/>
      <c r="DR88" s="132"/>
      <c r="DS88" s="132"/>
      <c r="DT88" s="132"/>
      <c r="DU88" s="132"/>
      <c r="DV88" s="132"/>
      <c r="DW88" s="132"/>
      <c r="DX88" s="132"/>
      <c r="DY88" s="132"/>
      <c r="DZ88" s="132"/>
      <c r="EA88" s="132"/>
      <c r="EB88" s="132"/>
      <c r="EC88" s="132"/>
      <c r="ED88" s="132"/>
      <c r="EE88" s="132"/>
      <c r="EF88" s="132"/>
      <c r="EG88" s="132"/>
      <c r="EH88" s="132"/>
      <c r="EI88" s="132"/>
      <c r="EJ88" s="132"/>
      <c r="EK88" s="132"/>
      <c r="EL88" s="132"/>
      <c r="EM88" s="132"/>
      <c r="EN88" s="132"/>
      <c r="EO88" s="132"/>
      <c r="EP88" s="132"/>
      <c r="EQ88" s="132"/>
      <c r="ER88" s="132"/>
      <c r="ES88" s="132"/>
      <c r="ET88" s="132"/>
      <c r="EU88" s="132"/>
      <c r="EV88" s="132"/>
      <c r="EW88" s="132"/>
      <c r="EX88" s="132"/>
      <c r="EY88" s="132"/>
      <c r="EZ88" s="132"/>
      <c r="FA88" s="132"/>
      <c r="FB88" s="132"/>
      <c r="FC88" s="132"/>
      <c r="FD88" s="132"/>
      <c r="FE88" s="132"/>
      <c r="FF88" s="132"/>
      <c r="FG88" s="132"/>
      <c r="FH88" s="132"/>
      <c r="FI88" s="132"/>
      <c r="FJ88" s="132"/>
      <c r="FK88" s="132"/>
      <c r="FL88" s="132"/>
      <c r="FM88" s="132"/>
      <c r="FN88" s="132"/>
      <c r="FO88" s="132"/>
      <c r="FP88" s="132"/>
      <c r="FQ88" s="132"/>
      <c r="FR88" s="132"/>
      <c r="FS88" s="132"/>
      <c r="FT88" s="132"/>
      <c r="FU88" s="132"/>
      <c r="FV88" s="132"/>
      <c r="FW88" s="132"/>
      <c r="FX88" s="132"/>
      <c r="FY88" s="132"/>
      <c r="FZ88" s="132"/>
      <c r="GA88" s="132"/>
      <c r="GB88" s="132"/>
      <c r="GC88" s="132"/>
      <c r="GD88" s="132"/>
      <c r="GE88" s="132"/>
      <c r="GF88" s="132"/>
      <c r="GG88" s="132"/>
      <c r="GH88" s="132"/>
      <c r="GI88" s="132"/>
      <c r="GJ88" s="132"/>
      <c r="GK88" s="132"/>
      <c r="GL88" s="132"/>
      <c r="GM88" s="132"/>
      <c r="GN88" s="132"/>
      <c r="GO88" s="132"/>
      <c r="GP88" s="132"/>
      <c r="GQ88" s="132"/>
      <c r="GR88" s="132"/>
      <c r="GS88" s="132"/>
      <c r="GT88" s="132"/>
      <c r="GU88" s="132"/>
      <c r="GV88" s="132"/>
      <c r="GW88" s="132"/>
      <c r="GX88" s="132"/>
      <c r="GY88" s="132"/>
      <c r="GZ88" s="132"/>
      <c r="HA88" s="132"/>
      <c r="HB88" s="132"/>
      <c r="HC88" s="132"/>
      <c r="HD88" s="132"/>
      <c r="HE88" s="132"/>
      <c r="HF88" s="132"/>
      <c r="HG88" s="132"/>
      <c r="HH88" s="132"/>
      <c r="HI88" s="132"/>
      <c r="HJ88" s="132"/>
      <c r="HK88" s="132"/>
      <c r="HL88" s="132"/>
      <c r="HM88" s="132"/>
      <c r="HN88" s="132"/>
      <c r="HO88" s="132"/>
      <c r="HP88" s="132"/>
      <c r="HQ88" s="132"/>
      <c r="HR88" s="132"/>
      <c r="HS88" s="132"/>
      <c r="HT88" s="132"/>
      <c r="HU88" s="132"/>
      <c r="HV88" s="132"/>
      <c r="HW88" s="132"/>
      <c r="HX88" s="132"/>
      <c r="HY88" s="132"/>
      <c r="HZ88" s="132"/>
      <c r="IA88" s="132"/>
      <c r="IB88" s="132"/>
      <c r="IC88" s="132"/>
      <c r="ID88" s="132"/>
      <c r="IE88" s="132"/>
      <c r="IF88" s="132"/>
      <c r="IG88" s="132"/>
      <c r="IH88" s="132"/>
      <c r="II88" s="132"/>
      <c r="IJ88" s="132"/>
      <c r="IK88" s="132"/>
      <c r="IL88" s="132"/>
      <c r="IM88" s="132"/>
      <c r="IN88" s="132"/>
      <c r="IO88" s="132"/>
      <c r="IP88" s="132"/>
      <c r="IQ88" s="132"/>
      <c r="IR88" s="132"/>
      <c r="IS88" s="132"/>
      <c r="IT88" s="132"/>
      <c r="IU88" s="132"/>
      <c r="IV88" s="132"/>
    </row>
    <row r="89" spans="1:256" s="132" customFormat="1" ht="68.25" customHeight="1" x14ac:dyDescent="0.15">
      <c r="A89" s="127">
        <v>71</v>
      </c>
      <c r="B89" s="178" t="s">
        <v>224</v>
      </c>
      <c r="C89" s="179" t="s">
        <v>899</v>
      </c>
      <c r="D89" s="179" t="s">
        <v>883</v>
      </c>
      <c r="E89" s="202">
        <v>15.815</v>
      </c>
      <c r="F89" s="200">
        <v>15.815</v>
      </c>
      <c r="G89" s="199">
        <v>13.598000000000001</v>
      </c>
      <c r="H89" s="91" t="s">
        <v>1149</v>
      </c>
      <c r="I89" s="128" t="s">
        <v>45</v>
      </c>
      <c r="J89" s="129" t="s">
        <v>1150</v>
      </c>
      <c r="K89" s="201">
        <v>28.856999999999999</v>
      </c>
      <c r="L89" s="199">
        <v>34.570999999999998</v>
      </c>
      <c r="M89" s="200">
        <f t="shared" si="9"/>
        <v>5.7139999999999986</v>
      </c>
      <c r="N89" s="149">
        <v>0</v>
      </c>
      <c r="O89" s="179" t="s">
        <v>1409</v>
      </c>
      <c r="P89" s="178" t="s">
        <v>1560</v>
      </c>
      <c r="Q89" s="130"/>
      <c r="R89" s="44" t="s">
        <v>239</v>
      </c>
      <c r="S89" s="131" t="s">
        <v>0</v>
      </c>
      <c r="T89" s="120" t="s">
        <v>238</v>
      </c>
      <c r="U89" s="57" t="s">
        <v>237</v>
      </c>
      <c r="V89" s="131" t="s">
        <v>26</v>
      </c>
      <c r="W89" s="168" t="s">
        <v>41</v>
      </c>
      <c r="X89" s="168"/>
      <c r="Y89" s="126"/>
    </row>
    <row r="90" spans="1:256" s="132" customFormat="1" ht="24.95" customHeight="1" x14ac:dyDescent="0.15">
      <c r="A90" s="26"/>
      <c r="B90" s="41" t="s">
        <v>81</v>
      </c>
      <c r="C90" s="31"/>
      <c r="D90" s="31"/>
      <c r="E90" s="205"/>
      <c r="F90" s="205"/>
      <c r="G90" s="205"/>
      <c r="H90" s="28"/>
      <c r="I90" s="79"/>
      <c r="J90" s="78"/>
      <c r="K90" s="204"/>
      <c r="L90" s="205"/>
      <c r="M90" s="205"/>
      <c r="N90" s="151"/>
      <c r="O90" s="31"/>
      <c r="P90" s="27"/>
      <c r="Q90" s="27"/>
      <c r="R90" s="27"/>
      <c r="S90" s="32"/>
      <c r="T90" s="32"/>
      <c r="U90" s="32"/>
      <c r="V90" s="32"/>
      <c r="W90" s="33"/>
      <c r="X90" s="33"/>
      <c r="Y90" s="34"/>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row>
    <row r="91" spans="1:256" s="132" customFormat="1" ht="54.75" customHeight="1" x14ac:dyDescent="0.15">
      <c r="A91" s="127">
        <v>72</v>
      </c>
      <c r="B91" s="178" t="s">
        <v>279</v>
      </c>
      <c r="C91" s="179" t="s">
        <v>923</v>
      </c>
      <c r="D91" s="179" t="s">
        <v>899</v>
      </c>
      <c r="E91" s="199">
        <v>7.7759999999999998</v>
      </c>
      <c r="F91" s="200">
        <v>7776</v>
      </c>
      <c r="G91" s="199">
        <v>7560</v>
      </c>
      <c r="H91" s="123" t="s">
        <v>1991</v>
      </c>
      <c r="I91" s="128" t="s">
        <v>68</v>
      </c>
      <c r="J91" s="129" t="s">
        <v>1102</v>
      </c>
      <c r="K91" s="207">
        <v>0</v>
      </c>
      <c r="L91" s="149">
        <v>0</v>
      </c>
      <c r="M91" s="200">
        <f t="shared" ref="M91:M122" si="10">L91-K91</f>
        <v>0</v>
      </c>
      <c r="N91" s="149">
        <v>0</v>
      </c>
      <c r="O91" s="179" t="s">
        <v>66</v>
      </c>
      <c r="P91" s="129" t="s">
        <v>1102</v>
      </c>
      <c r="Q91" s="130"/>
      <c r="R91" s="179" t="s">
        <v>287</v>
      </c>
      <c r="S91" s="181" t="s">
        <v>0</v>
      </c>
      <c r="T91" s="120" t="s">
        <v>944</v>
      </c>
      <c r="U91" s="180">
        <v>73</v>
      </c>
      <c r="V91" s="131"/>
      <c r="W91" s="168" t="s">
        <v>41</v>
      </c>
      <c r="X91" s="168"/>
      <c r="Y91" s="126"/>
    </row>
    <row r="92" spans="1:256" s="132" customFormat="1" ht="208.5" customHeight="1" x14ac:dyDescent="0.15">
      <c r="A92" s="127">
        <v>73</v>
      </c>
      <c r="B92" s="39" t="s">
        <v>278</v>
      </c>
      <c r="C92" s="179" t="s">
        <v>907</v>
      </c>
      <c r="D92" s="179" t="s">
        <v>900</v>
      </c>
      <c r="E92" s="202">
        <v>23.195</v>
      </c>
      <c r="F92" s="200">
        <v>485.47899999999998</v>
      </c>
      <c r="G92" s="199">
        <v>443.87700000000001</v>
      </c>
      <c r="H92" s="76" t="s">
        <v>1922</v>
      </c>
      <c r="I92" s="169" t="s">
        <v>68</v>
      </c>
      <c r="J92" s="94" t="s">
        <v>1923</v>
      </c>
      <c r="K92" s="201">
        <v>14.004</v>
      </c>
      <c r="L92" s="199">
        <v>0</v>
      </c>
      <c r="M92" s="200">
        <f t="shared" si="10"/>
        <v>-14.004</v>
      </c>
      <c r="N92" s="149">
        <v>0</v>
      </c>
      <c r="O92" s="179" t="s">
        <v>66</v>
      </c>
      <c r="P92" s="178" t="s">
        <v>2208</v>
      </c>
      <c r="Q92" s="130"/>
      <c r="R92" s="113" t="s">
        <v>169</v>
      </c>
      <c r="S92" s="181" t="s">
        <v>0</v>
      </c>
      <c r="T92" s="133" t="s">
        <v>1924</v>
      </c>
      <c r="U92" s="180">
        <v>74</v>
      </c>
      <c r="V92" s="131" t="s">
        <v>27</v>
      </c>
      <c r="W92" s="168" t="s">
        <v>41</v>
      </c>
      <c r="X92" s="168"/>
      <c r="Y92" s="126"/>
    </row>
    <row r="93" spans="1:256" s="132" customFormat="1" ht="68.25" customHeight="1" x14ac:dyDescent="0.15">
      <c r="A93" s="127">
        <v>74</v>
      </c>
      <c r="B93" s="39" t="s">
        <v>277</v>
      </c>
      <c r="C93" s="179" t="s">
        <v>960</v>
      </c>
      <c r="D93" s="179" t="s">
        <v>885</v>
      </c>
      <c r="E93" s="199">
        <v>301.93700000000001</v>
      </c>
      <c r="F93" s="200">
        <v>301.93700000000001</v>
      </c>
      <c r="G93" s="199">
        <v>290.78116299999999</v>
      </c>
      <c r="H93" s="123" t="s">
        <v>1601</v>
      </c>
      <c r="I93" s="128" t="s">
        <v>45</v>
      </c>
      <c r="J93" s="129" t="s">
        <v>1730</v>
      </c>
      <c r="K93" s="203">
        <v>283.34100000000001</v>
      </c>
      <c r="L93" s="199">
        <v>287.82900000000001</v>
      </c>
      <c r="M93" s="200">
        <f t="shared" si="10"/>
        <v>4.4879999999999995</v>
      </c>
      <c r="N93" s="149">
        <v>0</v>
      </c>
      <c r="O93" s="179" t="s">
        <v>1409</v>
      </c>
      <c r="P93" s="53" t="s">
        <v>1731</v>
      </c>
      <c r="Q93" s="130" t="s">
        <v>2175</v>
      </c>
      <c r="R93" s="48" t="s">
        <v>286</v>
      </c>
      <c r="S93" s="181" t="s">
        <v>0</v>
      </c>
      <c r="T93" s="133" t="s">
        <v>284</v>
      </c>
      <c r="U93" s="180">
        <v>75</v>
      </c>
      <c r="V93" s="131" t="s">
        <v>69</v>
      </c>
      <c r="W93" s="168" t="s">
        <v>41</v>
      </c>
      <c r="X93" s="168"/>
      <c r="Y93" s="126"/>
    </row>
    <row r="94" spans="1:256" s="132" customFormat="1" ht="86.25" customHeight="1" x14ac:dyDescent="0.15">
      <c r="A94" s="127">
        <v>75</v>
      </c>
      <c r="B94" s="39" t="s">
        <v>276</v>
      </c>
      <c r="C94" s="179" t="s">
        <v>906</v>
      </c>
      <c r="D94" s="179" t="s">
        <v>885</v>
      </c>
      <c r="E94" s="199">
        <v>31.481999999999999</v>
      </c>
      <c r="F94" s="200">
        <v>31.481999999999999</v>
      </c>
      <c r="G94" s="199">
        <v>31.173376000000001</v>
      </c>
      <c r="H94" s="123" t="s">
        <v>247</v>
      </c>
      <c r="I94" s="128" t="s">
        <v>45</v>
      </c>
      <c r="J94" s="129" t="s">
        <v>1111</v>
      </c>
      <c r="K94" s="203">
        <v>31.335000000000001</v>
      </c>
      <c r="L94" s="199">
        <v>39.734999999999999</v>
      </c>
      <c r="M94" s="200">
        <f t="shared" si="10"/>
        <v>8.3999999999999986</v>
      </c>
      <c r="N94" s="149">
        <v>0</v>
      </c>
      <c r="O94" s="179" t="s">
        <v>1409</v>
      </c>
      <c r="P94" s="53" t="s">
        <v>1732</v>
      </c>
      <c r="Q94" s="130" t="s">
        <v>2176</v>
      </c>
      <c r="R94" s="48" t="s">
        <v>286</v>
      </c>
      <c r="S94" s="181" t="s">
        <v>0</v>
      </c>
      <c r="T94" s="133" t="s">
        <v>284</v>
      </c>
      <c r="U94" s="180">
        <v>76</v>
      </c>
      <c r="V94" s="131"/>
      <c r="W94" s="168" t="s">
        <v>41</v>
      </c>
      <c r="X94" s="168"/>
      <c r="Y94" s="126"/>
    </row>
    <row r="95" spans="1:256" s="132" customFormat="1" ht="72.75" customHeight="1" x14ac:dyDescent="0.15">
      <c r="A95" s="127">
        <v>76</v>
      </c>
      <c r="B95" s="39" t="s">
        <v>275</v>
      </c>
      <c r="C95" s="179" t="s">
        <v>933</v>
      </c>
      <c r="D95" s="179" t="s">
        <v>885</v>
      </c>
      <c r="E95" s="199">
        <v>99.18</v>
      </c>
      <c r="F95" s="200">
        <v>99.18</v>
      </c>
      <c r="G95" s="199">
        <v>98.548193999999995</v>
      </c>
      <c r="H95" s="123" t="s">
        <v>247</v>
      </c>
      <c r="I95" s="128" t="s">
        <v>45</v>
      </c>
      <c r="J95" s="129" t="s">
        <v>1112</v>
      </c>
      <c r="K95" s="203">
        <v>99.18</v>
      </c>
      <c r="L95" s="199">
        <v>99.18</v>
      </c>
      <c r="M95" s="200">
        <f t="shared" si="10"/>
        <v>0</v>
      </c>
      <c r="N95" s="149">
        <v>0</v>
      </c>
      <c r="O95" s="179" t="s">
        <v>1409</v>
      </c>
      <c r="P95" s="53" t="s">
        <v>1733</v>
      </c>
      <c r="Q95" s="130"/>
      <c r="R95" s="48" t="s">
        <v>285</v>
      </c>
      <c r="S95" s="181" t="s">
        <v>0</v>
      </c>
      <c r="T95" s="133" t="s">
        <v>1734</v>
      </c>
      <c r="U95" s="180">
        <v>77</v>
      </c>
      <c r="V95" s="131"/>
      <c r="W95" s="168" t="s">
        <v>41</v>
      </c>
      <c r="X95" s="168"/>
      <c r="Y95" s="126"/>
    </row>
    <row r="96" spans="1:256" s="132" customFormat="1" ht="71.25" customHeight="1" x14ac:dyDescent="0.15">
      <c r="A96" s="127">
        <v>77</v>
      </c>
      <c r="B96" s="178" t="s">
        <v>274</v>
      </c>
      <c r="C96" s="179" t="s">
        <v>880</v>
      </c>
      <c r="D96" s="179" t="s">
        <v>885</v>
      </c>
      <c r="E96" s="199">
        <v>358.95699999999999</v>
      </c>
      <c r="F96" s="200">
        <v>358.95699999999999</v>
      </c>
      <c r="G96" s="199">
        <v>354.113</v>
      </c>
      <c r="H96" s="119" t="s">
        <v>2123</v>
      </c>
      <c r="I96" s="128" t="s">
        <v>44</v>
      </c>
      <c r="J96" s="129" t="s">
        <v>2124</v>
      </c>
      <c r="K96" s="203">
        <v>653.83699999999999</v>
      </c>
      <c r="L96" s="199">
        <v>1013.848</v>
      </c>
      <c r="M96" s="200">
        <f>L96-K96</f>
        <v>360.01099999999997</v>
      </c>
      <c r="N96" s="149">
        <v>-5.5380000000000003</v>
      </c>
      <c r="O96" s="179" t="s">
        <v>21</v>
      </c>
      <c r="P96" s="178" t="s">
        <v>1459</v>
      </c>
      <c r="Q96" s="130" t="s">
        <v>2125</v>
      </c>
      <c r="R96" s="179" t="s">
        <v>281</v>
      </c>
      <c r="S96" s="181" t="s">
        <v>0</v>
      </c>
      <c r="T96" s="133" t="s">
        <v>280</v>
      </c>
      <c r="U96" s="180">
        <v>78</v>
      </c>
      <c r="V96" s="131" t="s">
        <v>69</v>
      </c>
      <c r="W96" s="168"/>
      <c r="X96" s="168"/>
      <c r="Y96" s="126"/>
    </row>
    <row r="97" spans="1:25" s="132" customFormat="1" ht="94.5" customHeight="1" x14ac:dyDescent="0.15">
      <c r="A97" s="127">
        <v>78</v>
      </c>
      <c r="B97" s="178" t="s">
        <v>273</v>
      </c>
      <c r="C97" s="179" t="s">
        <v>880</v>
      </c>
      <c r="D97" s="179" t="s">
        <v>885</v>
      </c>
      <c r="E97" s="199">
        <v>1695.2170000000001</v>
      </c>
      <c r="F97" s="200">
        <v>1695.2170000000001</v>
      </c>
      <c r="G97" s="199">
        <v>1659.105</v>
      </c>
      <c r="H97" s="119" t="s">
        <v>247</v>
      </c>
      <c r="I97" s="128" t="s">
        <v>45</v>
      </c>
      <c r="J97" s="178" t="s">
        <v>1195</v>
      </c>
      <c r="K97" s="203">
        <v>1238.73</v>
      </c>
      <c r="L97" s="199">
        <v>1444.5429999999999</v>
      </c>
      <c r="M97" s="200">
        <f t="shared" si="10"/>
        <v>205.81299999999987</v>
      </c>
      <c r="N97" s="149">
        <v>-7.7290000000000001</v>
      </c>
      <c r="O97" s="179" t="s">
        <v>21</v>
      </c>
      <c r="P97" s="178" t="s">
        <v>1458</v>
      </c>
      <c r="Q97" s="130" t="s">
        <v>1457</v>
      </c>
      <c r="R97" s="179" t="s">
        <v>281</v>
      </c>
      <c r="S97" s="181" t="s">
        <v>0</v>
      </c>
      <c r="T97" s="133" t="s">
        <v>280</v>
      </c>
      <c r="U97" s="180">
        <v>79</v>
      </c>
      <c r="V97" s="131" t="s">
        <v>46</v>
      </c>
      <c r="W97" s="168"/>
      <c r="X97" s="168"/>
      <c r="Y97" s="126"/>
    </row>
    <row r="98" spans="1:25" s="132" customFormat="1" ht="89.25" customHeight="1" x14ac:dyDescent="0.15">
      <c r="A98" s="127">
        <v>79</v>
      </c>
      <c r="B98" s="178" t="s">
        <v>272</v>
      </c>
      <c r="C98" s="179" t="s">
        <v>894</v>
      </c>
      <c r="D98" s="179" t="s">
        <v>885</v>
      </c>
      <c r="E98" s="199">
        <v>691.26900000000001</v>
      </c>
      <c r="F98" s="200">
        <v>691.26900000000001</v>
      </c>
      <c r="G98" s="199">
        <v>691.26800000000003</v>
      </c>
      <c r="H98" s="119" t="s">
        <v>247</v>
      </c>
      <c r="I98" s="128" t="s">
        <v>44</v>
      </c>
      <c r="J98" s="129" t="s">
        <v>1196</v>
      </c>
      <c r="K98" s="203">
        <v>711.01900000000001</v>
      </c>
      <c r="L98" s="199">
        <v>1319.075</v>
      </c>
      <c r="M98" s="200">
        <f t="shared" si="10"/>
        <v>608.05600000000004</v>
      </c>
      <c r="N98" s="149">
        <v>0</v>
      </c>
      <c r="O98" s="179" t="s">
        <v>1409</v>
      </c>
      <c r="P98" s="178" t="s">
        <v>1862</v>
      </c>
      <c r="Q98" s="130"/>
      <c r="R98" s="179" t="s">
        <v>281</v>
      </c>
      <c r="S98" s="181" t="s">
        <v>0</v>
      </c>
      <c r="T98" s="133" t="s">
        <v>280</v>
      </c>
      <c r="U98" s="180">
        <v>80</v>
      </c>
      <c r="V98" s="131"/>
      <c r="W98" s="168"/>
      <c r="X98" s="168"/>
      <c r="Y98" s="126"/>
    </row>
    <row r="99" spans="1:25" s="132" customFormat="1" ht="68.25" customHeight="1" x14ac:dyDescent="0.15">
      <c r="A99" s="127">
        <v>80</v>
      </c>
      <c r="B99" s="178" t="s">
        <v>271</v>
      </c>
      <c r="C99" s="179" t="s">
        <v>880</v>
      </c>
      <c r="D99" s="179" t="s">
        <v>885</v>
      </c>
      <c r="E99" s="199">
        <v>1125.2049999999999</v>
      </c>
      <c r="F99" s="200">
        <v>1403.2729999999999</v>
      </c>
      <c r="G99" s="199">
        <v>1384.922</v>
      </c>
      <c r="H99" s="119" t="s">
        <v>247</v>
      </c>
      <c r="I99" s="128" t="s">
        <v>45</v>
      </c>
      <c r="J99" s="129" t="s">
        <v>1197</v>
      </c>
      <c r="K99" s="203">
        <v>697.68100000000004</v>
      </c>
      <c r="L99" s="199">
        <v>711.06299999999999</v>
      </c>
      <c r="M99" s="200">
        <f t="shared" si="10"/>
        <v>13.381999999999948</v>
      </c>
      <c r="N99" s="149">
        <v>-3.2410000000000001</v>
      </c>
      <c r="O99" s="179" t="s">
        <v>21</v>
      </c>
      <c r="P99" s="178" t="s">
        <v>1464</v>
      </c>
      <c r="Q99" s="130"/>
      <c r="R99" s="179" t="s">
        <v>281</v>
      </c>
      <c r="S99" s="181" t="s">
        <v>0</v>
      </c>
      <c r="T99" s="133" t="s">
        <v>280</v>
      </c>
      <c r="U99" s="180">
        <v>81</v>
      </c>
      <c r="V99" s="131" t="s">
        <v>69</v>
      </c>
      <c r="W99" s="168"/>
      <c r="X99" s="168"/>
      <c r="Y99" s="126"/>
    </row>
    <row r="100" spans="1:25" s="132" customFormat="1" ht="64.5" customHeight="1" x14ac:dyDescent="0.15">
      <c r="A100" s="127">
        <v>81</v>
      </c>
      <c r="B100" s="178" t="s">
        <v>270</v>
      </c>
      <c r="C100" s="179" t="s">
        <v>880</v>
      </c>
      <c r="D100" s="179" t="s">
        <v>885</v>
      </c>
      <c r="E100" s="199">
        <v>433.22199999999998</v>
      </c>
      <c r="F100" s="200">
        <v>433.22199999999998</v>
      </c>
      <c r="G100" s="199">
        <v>428.27600000000001</v>
      </c>
      <c r="H100" s="119" t="s">
        <v>247</v>
      </c>
      <c r="I100" s="128" t="s">
        <v>45</v>
      </c>
      <c r="J100" s="129" t="s">
        <v>1199</v>
      </c>
      <c r="K100" s="203">
        <v>426.68400000000003</v>
      </c>
      <c r="L100" s="199">
        <v>427.12599999999998</v>
      </c>
      <c r="M100" s="200">
        <f t="shared" si="10"/>
        <v>0.44199999999995043</v>
      </c>
      <c r="N100" s="149">
        <v>0</v>
      </c>
      <c r="O100" s="179" t="s">
        <v>1409</v>
      </c>
      <c r="P100" s="178" t="s">
        <v>1463</v>
      </c>
      <c r="Q100" s="130"/>
      <c r="R100" s="179" t="s">
        <v>281</v>
      </c>
      <c r="S100" s="181" t="s">
        <v>0</v>
      </c>
      <c r="T100" s="133" t="s">
        <v>280</v>
      </c>
      <c r="U100" s="180">
        <v>82</v>
      </c>
      <c r="V100" s="131"/>
      <c r="W100" s="168"/>
      <c r="X100" s="168"/>
      <c r="Y100" s="126"/>
    </row>
    <row r="101" spans="1:25" s="132" customFormat="1" ht="57.75" customHeight="1" x14ac:dyDescent="0.15">
      <c r="A101" s="127">
        <v>82</v>
      </c>
      <c r="B101" s="178" t="s">
        <v>269</v>
      </c>
      <c r="C101" s="179" t="s">
        <v>880</v>
      </c>
      <c r="D101" s="179" t="s">
        <v>885</v>
      </c>
      <c r="E101" s="199">
        <v>27.911000000000001</v>
      </c>
      <c r="F101" s="200">
        <v>27.911000000000001</v>
      </c>
      <c r="G101" s="199">
        <v>27.294</v>
      </c>
      <c r="H101" s="119" t="s">
        <v>247</v>
      </c>
      <c r="I101" s="128" t="s">
        <v>45</v>
      </c>
      <c r="J101" s="129" t="s">
        <v>1199</v>
      </c>
      <c r="K101" s="203">
        <v>28.042000000000002</v>
      </c>
      <c r="L101" s="199">
        <v>61.951000000000001</v>
      </c>
      <c r="M101" s="200">
        <f t="shared" si="10"/>
        <v>33.908999999999999</v>
      </c>
      <c r="N101" s="149">
        <v>-0.64400000000000002</v>
      </c>
      <c r="O101" s="179" t="s">
        <v>21</v>
      </c>
      <c r="P101" s="178" t="s">
        <v>1462</v>
      </c>
      <c r="Q101" s="130"/>
      <c r="R101" s="179" t="s">
        <v>281</v>
      </c>
      <c r="S101" s="181" t="s">
        <v>0</v>
      </c>
      <c r="T101" s="133" t="s">
        <v>280</v>
      </c>
      <c r="U101" s="180">
        <v>83</v>
      </c>
      <c r="V101" s="131" t="s">
        <v>69</v>
      </c>
      <c r="W101" s="168"/>
      <c r="X101" s="168"/>
      <c r="Y101" s="126"/>
    </row>
    <row r="102" spans="1:25" s="132" customFormat="1" ht="83.25" customHeight="1" x14ac:dyDescent="0.15">
      <c r="A102" s="127">
        <v>83</v>
      </c>
      <c r="B102" s="178" t="s">
        <v>268</v>
      </c>
      <c r="C102" s="179" t="s">
        <v>880</v>
      </c>
      <c r="D102" s="179" t="s">
        <v>885</v>
      </c>
      <c r="E102" s="199">
        <v>11.59</v>
      </c>
      <c r="F102" s="200">
        <v>11.59</v>
      </c>
      <c r="G102" s="199">
        <v>11.538</v>
      </c>
      <c r="H102" s="119" t="s">
        <v>247</v>
      </c>
      <c r="I102" s="128" t="s">
        <v>45</v>
      </c>
      <c r="J102" s="178" t="s">
        <v>1200</v>
      </c>
      <c r="K102" s="203">
        <v>12.417999999999999</v>
      </c>
      <c r="L102" s="199">
        <v>12.023</v>
      </c>
      <c r="M102" s="200">
        <f t="shared" si="10"/>
        <v>-0.39499999999999957</v>
      </c>
      <c r="N102" s="149">
        <v>0</v>
      </c>
      <c r="O102" s="179" t="s">
        <v>1409</v>
      </c>
      <c r="P102" s="178" t="s">
        <v>1461</v>
      </c>
      <c r="Q102" s="130"/>
      <c r="R102" s="179" t="s">
        <v>281</v>
      </c>
      <c r="S102" s="181" t="s">
        <v>0</v>
      </c>
      <c r="T102" s="133" t="s">
        <v>280</v>
      </c>
      <c r="U102" s="180">
        <v>84</v>
      </c>
      <c r="V102" s="131" t="s">
        <v>69</v>
      </c>
      <c r="W102" s="168"/>
      <c r="X102" s="168"/>
      <c r="Y102" s="126"/>
    </row>
    <row r="103" spans="1:25" s="132" customFormat="1" ht="66.75" customHeight="1" x14ac:dyDescent="0.15">
      <c r="A103" s="127">
        <v>84</v>
      </c>
      <c r="B103" s="178" t="s">
        <v>267</v>
      </c>
      <c r="C103" s="179" t="s">
        <v>893</v>
      </c>
      <c r="D103" s="179" t="s">
        <v>885</v>
      </c>
      <c r="E103" s="199">
        <v>93.385000000000005</v>
      </c>
      <c r="F103" s="200">
        <v>93.385000000000005</v>
      </c>
      <c r="G103" s="199">
        <v>84.974000000000004</v>
      </c>
      <c r="H103" s="119" t="s">
        <v>247</v>
      </c>
      <c r="I103" s="128" t="s">
        <v>45</v>
      </c>
      <c r="J103" s="129" t="s">
        <v>1199</v>
      </c>
      <c r="K103" s="203">
        <v>83.481999999999999</v>
      </c>
      <c r="L103" s="199">
        <v>234.30099999999999</v>
      </c>
      <c r="M103" s="200">
        <f t="shared" si="10"/>
        <v>150.81899999999999</v>
      </c>
      <c r="N103" s="149">
        <v>-0.42399999999999999</v>
      </c>
      <c r="O103" s="179" t="s">
        <v>21</v>
      </c>
      <c r="P103" s="178" t="s">
        <v>1460</v>
      </c>
      <c r="Q103" s="130"/>
      <c r="R103" s="179" t="s">
        <v>281</v>
      </c>
      <c r="S103" s="181" t="s">
        <v>0</v>
      </c>
      <c r="T103" s="133" t="s">
        <v>280</v>
      </c>
      <c r="U103" s="180">
        <v>85</v>
      </c>
      <c r="V103" s="131"/>
      <c r="W103" s="168"/>
      <c r="X103" s="168"/>
      <c r="Y103" s="126"/>
    </row>
    <row r="104" spans="1:25" s="132" customFormat="1" ht="57.75" customHeight="1" x14ac:dyDescent="0.15">
      <c r="A104" s="127">
        <v>85</v>
      </c>
      <c r="B104" s="178" t="s">
        <v>266</v>
      </c>
      <c r="C104" s="179" t="s">
        <v>880</v>
      </c>
      <c r="D104" s="179" t="s">
        <v>885</v>
      </c>
      <c r="E104" s="199">
        <v>458.33499999999998</v>
      </c>
      <c r="F104" s="200">
        <v>459.43700000000001</v>
      </c>
      <c r="G104" s="199">
        <v>457.21699999999998</v>
      </c>
      <c r="H104" s="119" t="s">
        <v>247</v>
      </c>
      <c r="I104" s="128" t="s">
        <v>45</v>
      </c>
      <c r="J104" s="129" t="s">
        <v>1197</v>
      </c>
      <c r="K104" s="203">
        <v>460.447</v>
      </c>
      <c r="L104" s="199">
        <v>460.447</v>
      </c>
      <c r="M104" s="200">
        <f t="shared" si="10"/>
        <v>0</v>
      </c>
      <c r="N104" s="149">
        <v>0</v>
      </c>
      <c r="O104" s="179" t="s">
        <v>1409</v>
      </c>
      <c r="P104" s="129" t="s">
        <v>1467</v>
      </c>
      <c r="Q104" s="130"/>
      <c r="R104" s="179" t="s">
        <v>281</v>
      </c>
      <c r="S104" s="181" t="s">
        <v>0</v>
      </c>
      <c r="T104" s="133" t="s">
        <v>280</v>
      </c>
      <c r="U104" s="180">
        <v>86</v>
      </c>
      <c r="V104" s="131" t="s">
        <v>46</v>
      </c>
      <c r="W104" s="168"/>
      <c r="X104" s="168"/>
      <c r="Y104" s="126"/>
    </row>
    <row r="105" spans="1:25" s="132" customFormat="1" ht="90.75" customHeight="1" x14ac:dyDescent="0.15">
      <c r="A105" s="127">
        <v>86</v>
      </c>
      <c r="B105" s="178" t="s">
        <v>265</v>
      </c>
      <c r="C105" s="179" t="s">
        <v>880</v>
      </c>
      <c r="D105" s="179" t="s">
        <v>885</v>
      </c>
      <c r="E105" s="199">
        <v>1485.7370000000001</v>
      </c>
      <c r="F105" s="200">
        <v>1485.7370000000001</v>
      </c>
      <c r="G105" s="199">
        <v>1440.4459999999999</v>
      </c>
      <c r="H105" s="119" t="s">
        <v>247</v>
      </c>
      <c r="I105" s="128" t="s">
        <v>45</v>
      </c>
      <c r="J105" s="129" t="s">
        <v>1201</v>
      </c>
      <c r="K105" s="203">
        <v>2118.4490000000001</v>
      </c>
      <c r="L105" s="199">
        <v>1256.241</v>
      </c>
      <c r="M105" s="200">
        <f t="shared" si="10"/>
        <v>-862.20800000000008</v>
      </c>
      <c r="N105" s="149">
        <v>-2.7320000000000002</v>
      </c>
      <c r="O105" s="179" t="s">
        <v>21</v>
      </c>
      <c r="P105" s="178" t="s">
        <v>1466</v>
      </c>
      <c r="Q105" s="130"/>
      <c r="R105" s="179" t="s">
        <v>281</v>
      </c>
      <c r="S105" s="181" t="s">
        <v>0</v>
      </c>
      <c r="T105" s="133" t="s">
        <v>280</v>
      </c>
      <c r="U105" s="180">
        <v>87</v>
      </c>
      <c r="V105" s="131"/>
      <c r="W105" s="168"/>
      <c r="X105" s="168"/>
      <c r="Y105" s="126"/>
    </row>
    <row r="106" spans="1:25" s="132" customFormat="1" ht="56.25" customHeight="1" x14ac:dyDescent="0.15">
      <c r="A106" s="127">
        <v>87</v>
      </c>
      <c r="B106" s="178" t="s">
        <v>264</v>
      </c>
      <c r="C106" s="179" t="s">
        <v>880</v>
      </c>
      <c r="D106" s="179" t="s">
        <v>885</v>
      </c>
      <c r="E106" s="199">
        <v>43.927999999999997</v>
      </c>
      <c r="F106" s="200">
        <v>43.927999999999997</v>
      </c>
      <c r="G106" s="199">
        <v>42.454000000000001</v>
      </c>
      <c r="H106" s="119" t="s">
        <v>247</v>
      </c>
      <c r="I106" s="128" t="s">
        <v>22</v>
      </c>
      <c r="J106" s="129" t="s">
        <v>1199</v>
      </c>
      <c r="K106" s="203">
        <v>43.927999999999997</v>
      </c>
      <c r="L106" s="199">
        <v>864.03899999999999</v>
      </c>
      <c r="M106" s="200">
        <f t="shared" si="10"/>
        <v>820.11099999999999</v>
      </c>
      <c r="N106" s="149">
        <v>0</v>
      </c>
      <c r="O106" s="179" t="s">
        <v>1409</v>
      </c>
      <c r="P106" s="178" t="s">
        <v>1465</v>
      </c>
      <c r="Q106" s="130" t="s">
        <v>1468</v>
      </c>
      <c r="R106" s="179" t="s">
        <v>281</v>
      </c>
      <c r="S106" s="181" t="s">
        <v>0</v>
      </c>
      <c r="T106" s="133" t="s">
        <v>280</v>
      </c>
      <c r="U106" s="180">
        <v>88</v>
      </c>
      <c r="V106" s="131" t="s">
        <v>46</v>
      </c>
      <c r="W106" s="168"/>
      <c r="X106" s="168"/>
      <c r="Y106" s="126"/>
    </row>
    <row r="107" spans="1:25" s="132" customFormat="1" ht="91.5" customHeight="1" x14ac:dyDescent="0.15">
      <c r="A107" s="127">
        <v>88</v>
      </c>
      <c r="B107" s="178" t="s">
        <v>263</v>
      </c>
      <c r="C107" s="179" t="s">
        <v>880</v>
      </c>
      <c r="D107" s="179" t="s">
        <v>885</v>
      </c>
      <c r="E107" s="241">
        <v>6968.05</v>
      </c>
      <c r="F107" s="200">
        <v>788.798</v>
      </c>
      <c r="G107" s="199">
        <v>778.56100000000004</v>
      </c>
      <c r="H107" s="119" t="s">
        <v>247</v>
      </c>
      <c r="I107" s="128" t="s">
        <v>44</v>
      </c>
      <c r="J107" s="178" t="s">
        <v>1202</v>
      </c>
      <c r="K107" s="203">
        <v>599.15200000000004</v>
      </c>
      <c r="L107" s="199">
        <v>1637.6079999999999</v>
      </c>
      <c r="M107" s="200">
        <f t="shared" si="10"/>
        <v>1038.4559999999999</v>
      </c>
      <c r="N107" s="149">
        <v>-13.989000000000001</v>
      </c>
      <c r="O107" s="179" t="s">
        <v>21</v>
      </c>
      <c r="P107" s="178" t="s">
        <v>1472</v>
      </c>
      <c r="Q107" s="130" t="s">
        <v>1471</v>
      </c>
      <c r="R107" s="179" t="s">
        <v>281</v>
      </c>
      <c r="S107" s="181" t="s">
        <v>0</v>
      </c>
      <c r="T107" s="133" t="s">
        <v>283</v>
      </c>
      <c r="U107" s="180">
        <v>89</v>
      </c>
      <c r="V107" s="131"/>
      <c r="W107" s="168"/>
      <c r="X107" s="168"/>
      <c r="Y107" s="126"/>
    </row>
    <row r="108" spans="1:25" s="132" customFormat="1" ht="76.5" customHeight="1" x14ac:dyDescent="0.15">
      <c r="A108" s="127">
        <v>89</v>
      </c>
      <c r="B108" s="178" t="s">
        <v>262</v>
      </c>
      <c r="C108" s="179" t="s">
        <v>880</v>
      </c>
      <c r="D108" s="179" t="s">
        <v>885</v>
      </c>
      <c r="E108" s="241">
        <v>751.71199999999999</v>
      </c>
      <c r="F108" s="200">
        <v>751.71199999999999</v>
      </c>
      <c r="G108" s="199">
        <v>737.298</v>
      </c>
      <c r="H108" s="119" t="s">
        <v>247</v>
      </c>
      <c r="I108" s="128" t="s">
        <v>45</v>
      </c>
      <c r="J108" s="129" t="s">
        <v>1199</v>
      </c>
      <c r="K108" s="203">
        <v>773.29499999999996</v>
      </c>
      <c r="L108" s="199">
        <v>752.673</v>
      </c>
      <c r="M108" s="200">
        <f t="shared" si="10"/>
        <v>-20.621999999999957</v>
      </c>
      <c r="N108" s="149">
        <v>-24.609000000000002</v>
      </c>
      <c r="O108" s="179" t="s">
        <v>21</v>
      </c>
      <c r="P108" s="178" t="s">
        <v>1470</v>
      </c>
      <c r="Q108" s="130"/>
      <c r="R108" s="179" t="s">
        <v>281</v>
      </c>
      <c r="S108" s="181" t="s">
        <v>0</v>
      </c>
      <c r="T108" s="133" t="s">
        <v>280</v>
      </c>
      <c r="U108" s="180">
        <v>90</v>
      </c>
      <c r="V108" s="131" t="s">
        <v>46</v>
      </c>
      <c r="W108" s="168"/>
      <c r="X108" s="168"/>
      <c r="Y108" s="126"/>
    </row>
    <row r="109" spans="1:25" s="132" customFormat="1" ht="58.5" customHeight="1" x14ac:dyDescent="0.15">
      <c r="A109" s="127">
        <v>90</v>
      </c>
      <c r="B109" s="178" t="s">
        <v>261</v>
      </c>
      <c r="C109" s="179" t="s">
        <v>890</v>
      </c>
      <c r="D109" s="179" t="s">
        <v>885</v>
      </c>
      <c r="E109" s="149">
        <v>67.956000000000003</v>
      </c>
      <c r="F109" s="200">
        <v>67.956000000000003</v>
      </c>
      <c r="G109" s="199">
        <v>67.590999999999994</v>
      </c>
      <c r="H109" s="91" t="s">
        <v>1035</v>
      </c>
      <c r="I109" s="128" t="s">
        <v>45</v>
      </c>
      <c r="J109" s="129" t="s">
        <v>1199</v>
      </c>
      <c r="K109" s="203">
        <v>74.492000000000004</v>
      </c>
      <c r="L109" s="199">
        <v>74.442999999999998</v>
      </c>
      <c r="M109" s="200">
        <f t="shared" si="10"/>
        <v>-4.9000000000006594E-2</v>
      </c>
      <c r="N109" s="149">
        <v>-4.9000000000000002E-2</v>
      </c>
      <c r="O109" s="179" t="s">
        <v>21</v>
      </c>
      <c r="P109" s="178" t="s">
        <v>1469</v>
      </c>
      <c r="Q109" s="130"/>
      <c r="R109" s="179" t="s">
        <v>281</v>
      </c>
      <c r="S109" s="181" t="s">
        <v>0</v>
      </c>
      <c r="T109" s="133" t="s">
        <v>280</v>
      </c>
      <c r="U109" s="180">
        <v>91</v>
      </c>
      <c r="V109" s="131" t="s">
        <v>28</v>
      </c>
      <c r="W109" s="168"/>
      <c r="X109" s="168"/>
      <c r="Y109" s="126"/>
    </row>
    <row r="110" spans="1:25" s="132" customFormat="1" ht="66.75" customHeight="1" x14ac:dyDescent="0.15">
      <c r="A110" s="127">
        <v>91</v>
      </c>
      <c r="B110" s="178" t="s">
        <v>260</v>
      </c>
      <c r="C110" s="179" t="s">
        <v>890</v>
      </c>
      <c r="D110" s="179" t="s">
        <v>885</v>
      </c>
      <c r="E110" s="199">
        <v>75.748000000000005</v>
      </c>
      <c r="F110" s="200">
        <v>75.748000000000005</v>
      </c>
      <c r="G110" s="199">
        <v>73.881</v>
      </c>
      <c r="H110" s="119" t="s">
        <v>247</v>
      </c>
      <c r="I110" s="128" t="s">
        <v>45</v>
      </c>
      <c r="J110" s="129" t="s">
        <v>1199</v>
      </c>
      <c r="K110" s="203">
        <v>116.395</v>
      </c>
      <c r="L110" s="199">
        <v>73.831000000000003</v>
      </c>
      <c r="M110" s="200">
        <f t="shared" si="10"/>
        <v>-42.563999999999993</v>
      </c>
      <c r="N110" s="149">
        <v>-5.4320000000000004</v>
      </c>
      <c r="O110" s="179" t="s">
        <v>21</v>
      </c>
      <c r="P110" s="178" t="s">
        <v>1475</v>
      </c>
      <c r="Q110" s="130"/>
      <c r="R110" s="179" t="s">
        <v>281</v>
      </c>
      <c r="S110" s="181" t="s">
        <v>0</v>
      </c>
      <c r="T110" s="133" t="s">
        <v>280</v>
      </c>
      <c r="U110" s="180">
        <v>92</v>
      </c>
      <c r="V110" s="131"/>
      <c r="W110" s="168"/>
      <c r="X110" s="168"/>
      <c r="Y110" s="126"/>
    </row>
    <row r="111" spans="1:25" s="132" customFormat="1" ht="81" customHeight="1" x14ac:dyDescent="0.15">
      <c r="A111" s="127">
        <v>92</v>
      </c>
      <c r="B111" s="178" t="s">
        <v>259</v>
      </c>
      <c r="C111" s="179" t="s">
        <v>2126</v>
      </c>
      <c r="D111" s="179" t="s">
        <v>885</v>
      </c>
      <c r="E111" s="199">
        <v>148.02199999999999</v>
      </c>
      <c r="F111" s="200">
        <v>148.02199999999999</v>
      </c>
      <c r="G111" s="199">
        <v>144.977</v>
      </c>
      <c r="H111" s="119" t="s">
        <v>2127</v>
      </c>
      <c r="I111" s="128" t="s">
        <v>44</v>
      </c>
      <c r="J111" s="129" t="s">
        <v>2128</v>
      </c>
      <c r="K111" s="203">
        <v>146.02000000000001</v>
      </c>
      <c r="L111" s="199">
        <v>286.71800000000002</v>
      </c>
      <c r="M111" s="200">
        <f>L111-K111</f>
        <v>140.69800000000001</v>
      </c>
      <c r="N111" s="149">
        <v>0</v>
      </c>
      <c r="O111" s="179" t="s">
        <v>1409</v>
      </c>
      <c r="P111" s="178" t="s">
        <v>2129</v>
      </c>
      <c r="Q111" s="130" t="s">
        <v>1474</v>
      </c>
      <c r="R111" s="179" t="s">
        <v>281</v>
      </c>
      <c r="S111" s="181" t="s">
        <v>0</v>
      </c>
      <c r="T111" s="133" t="s">
        <v>280</v>
      </c>
      <c r="U111" s="180">
        <v>93</v>
      </c>
      <c r="V111" s="131"/>
      <c r="W111" s="168"/>
      <c r="X111" s="168"/>
      <c r="Y111" s="126"/>
    </row>
    <row r="112" spans="1:25" s="132" customFormat="1" ht="66" customHeight="1" x14ac:dyDescent="0.15">
      <c r="A112" s="127">
        <v>93</v>
      </c>
      <c r="B112" s="178" t="s">
        <v>258</v>
      </c>
      <c r="C112" s="179" t="s">
        <v>892</v>
      </c>
      <c r="D112" s="179" t="s">
        <v>885</v>
      </c>
      <c r="E112" s="199">
        <v>86.870999999999995</v>
      </c>
      <c r="F112" s="200">
        <v>86.870999999999995</v>
      </c>
      <c r="G112" s="199">
        <v>86.183000000000007</v>
      </c>
      <c r="H112" s="91" t="s">
        <v>1035</v>
      </c>
      <c r="I112" s="128" t="s">
        <v>45</v>
      </c>
      <c r="J112" s="129" t="s">
        <v>1198</v>
      </c>
      <c r="K112" s="203">
        <v>86.870999999999995</v>
      </c>
      <c r="L112" s="199">
        <v>124.682</v>
      </c>
      <c r="M112" s="200">
        <f t="shared" si="10"/>
        <v>37.811000000000007</v>
      </c>
      <c r="N112" s="149">
        <v>-10.278</v>
      </c>
      <c r="O112" s="179" t="s">
        <v>21</v>
      </c>
      <c r="P112" s="178" t="s">
        <v>1473</v>
      </c>
      <c r="Q112" s="130"/>
      <c r="R112" s="179" t="s">
        <v>281</v>
      </c>
      <c r="S112" s="181" t="s">
        <v>0</v>
      </c>
      <c r="T112" s="133" t="s">
        <v>280</v>
      </c>
      <c r="U112" s="180">
        <v>94</v>
      </c>
      <c r="V112" s="131" t="s">
        <v>28</v>
      </c>
      <c r="W112" s="168"/>
      <c r="X112" s="168"/>
      <c r="Y112" s="126"/>
    </row>
    <row r="113" spans="1:256" s="132" customFormat="1" ht="166.5" customHeight="1" x14ac:dyDescent="0.15">
      <c r="A113" s="127">
        <v>94</v>
      </c>
      <c r="B113" s="178" t="s">
        <v>257</v>
      </c>
      <c r="C113" s="179" t="s">
        <v>891</v>
      </c>
      <c r="D113" s="179" t="s">
        <v>885</v>
      </c>
      <c r="E113" s="199">
        <v>29.643000000000001</v>
      </c>
      <c r="F113" s="200">
        <v>29.643000000000001</v>
      </c>
      <c r="G113" s="199">
        <v>29.51</v>
      </c>
      <c r="H113" s="91" t="s">
        <v>1203</v>
      </c>
      <c r="I113" s="128" t="s">
        <v>45</v>
      </c>
      <c r="J113" s="129" t="s">
        <v>1204</v>
      </c>
      <c r="K113" s="203">
        <v>28.783000000000001</v>
      </c>
      <c r="L113" s="199">
        <v>28.783000000000001</v>
      </c>
      <c r="M113" s="200">
        <f t="shared" si="10"/>
        <v>0</v>
      </c>
      <c r="N113" s="149">
        <v>0</v>
      </c>
      <c r="O113" s="179" t="s">
        <v>1409</v>
      </c>
      <c r="P113" s="178" t="s">
        <v>1476</v>
      </c>
      <c r="Q113" s="130"/>
      <c r="R113" s="179" t="s">
        <v>281</v>
      </c>
      <c r="S113" s="181" t="s">
        <v>0</v>
      </c>
      <c r="T113" s="133" t="s">
        <v>280</v>
      </c>
      <c r="U113" s="180">
        <v>95</v>
      </c>
      <c r="V113" s="131" t="s">
        <v>28</v>
      </c>
      <c r="W113" s="168"/>
      <c r="X113" s="168"/>
      <c r="Y113" s="126"/>
    </row>
    <row r="114" spans="1:256" s="132" customFormat="1" ht="172.5" customHeight="1" x14ac:dyDescent="0.15">
      <c r="A114" s="127">
        <v>95</v>
      </c>
      <c r="B114" s="178" t="s">
        <v>256</v>
      </c>
      <c r="C114" s="179" t="s">
        <v>890</v>
      </c>
      <c r="D114" s="179" t="s">
        <v>885</v>
      </c>
      <c r="E114" s="199">
        <v>3.17</v>
      </c>
      <c r="F114" s="200">
        <v>3.17</v>
      </c>
      <c r="G114" s="199">
        <v>3.1539999999999999</v>
      </c>
      <c r="H114" s="91" t="s">
        <v>1205</v>
      </c>
      <c r="I114" s="128" t="s">
        <v>45</v>
      </c>
      <c r="J114" s="129" t="s">
        <v>1204</v>
      </c>
      <c r="K114" s="203">
        <v>3.17</v>
      </c>
      <c r="L114" s="199">
        <v>3.17</v>
      </c>
      <c r="M114" s="200">
        <f t="shared" si="10"/>
        <v>0</v>
      </c>
      <c r="N114" s="149">
        <v>0</v>
      </c>
      <c r="O114" s="179" t="s">
        <v>1409</v>
      </c>
      <c r="P114" s="178" t="s">
        <v>1478</v>
      </c>
      <c r="Q114" s="130"/>
      <c r="R114" s="179" t="s">
        <v>281</v>
      </c>
      <c r="S114" s="181" t="s">
        <v>0</v>
      </c>
      <c r="T114" s="133" t="s">
        <v>280</v>
      </c>
      <c r="U114" s="180">
        <v>96</v>
      </c>
      <c r="V114" s="131" t="s">
        <v>28</v>
      </c>
      <c r="W114" s="168"/>
      <c r="X114" s="168"/>
      <c r="Y114" s="126"/>
    </row>
    <row r="115" spans="1:256" s="132" customFormat="1" ht="99.75" customHeight="1" x14ac:dyDescent="0.15">
      <c r="A115" s="127">
        <v>96</v>
      </c>
      <c r="B115" s="178" t="s">
        <v>255</v>
      </c>
      <c r="C115" s="179" t="s">
        <v>889</v>
      </c>
      <c r="D115" s="179" t="s">
        <v>885</v>
      </c>
      <c r="E115" s="199">
        <v>25.856999999999999</v>
      </c>
      <c r="F115" s="200">
        <v>25.856999999999999</v>
      </c>
      <c r="G115" s="199">
        <v>25.658999999999999</v>
      </c>
      <c r="H115" s="119" t="s">
        <v>247</v>
      </c>
      <c r="I115" s="128" t="s">
        <v>45</v>
      </c>
      <c r="J115" s="178" t="s">
        <v>1199</v>
      </c>
      <c r="K115" s="203">
        <v>22.292000000000002</v>
      </c>
      <c r="L115" s="199">
        <v>12.29</v>
      </c>
      <c r="M115" s="200">
        <f t="shared" si="10"/>
        <v>-10.002000000000002</v>
      </c>
      <c r="N115" s="149">
        <v>-10</v>
      </c>
      <c r="O115" s="179" t="s">
        <v>21</v>
      </c>
      <c r="P115" s="178" t="s">
        <v>1477</v>
      </c>
      <c r="Q115" s="130"/>
      <c r="R115" s="179" t="s">
        <v>281</v>
      </c>
      <c r="S115" s="181" t="s">
        <v>0</v>
      </c>
      <c r="T115" s="133" t="s">
        <v>280</v>
      </c>
      <c r="U115" s="180">
        <v>97</v>
      </c>
      <c r="V115" s="131" t="s">
        <v>46</v>
      </c>
      <c r="W115" s="168"/>
      <c r="X115" s="168"/>
      <c r="Y115" s="126"/>
    </row>
    <row r="116" spans="1:256" s="132" customFormat="1" ht="142.5" customHeight="1" x14ac:dyDescent="0.15">
      <c r="A116" s="127">
        <v>97</v>
      </c>
      <c r="B116" s="178" t="s">
        <v>254</v>
      </c>
      <c r="C116" s="179" t="s">
        <v>888</v>
      </c>
      <c r="D116" s="179" t="s">
        <v>885</v>
      </c>
      <c r="E116" s="199">
        <v>51.820999999999998</v>
      </c>
      <c r="F116" s="200">
        <v>51.820999999999998</v>
      </c>
      <c r="G116" s="199">
        <v>51.393999999999998</v>
      </c>
      <c r="H116" s="91" t="s">
        <v>1206</v>
      </c>
      <c r="I116" s="128" t="s">
        <v>45</v>
      </c>
      <c r="J116" s="129" t="s">
        <v>1207</v>
      </c>
      <c r="K116" s="203">
        <v>40.087000000000003</v>
      </c>
      <c r="L116" s="199">
        <v>40.082999999999998</v>
      </c>
      <c r="M116" s="200">
        <f t="shared" si="10"/>
        <v>-4.0000000000048885E-3</v>
      </c>
      <c r="N116" s="149">
        <v>0</v>
      </c>
      <c r="O116" s="179" t="s">
        <v>1409</v>
      </c>
      <c r="P116" s="178" t="s">
        <v>1482</v>
      </c>
      <c r="Q116" s="130"/>
      <c r="R116" s="179" t="s">
        <v>281</v>
      </c>
      <c r="S116" s="181" t="s">
        <v>0</v>
      </c>
      <c r="T116" s="133" t="s">
        <v>280</v>
      </c>
      <c r="U116" s="180">
        <v>98</v>
      </c>
      <c r="V116" s="131" t="s">
        <v>28</v>
      </c>
      <c r="W116" s="168"/>
      <c r="X116" s="168"/>
      <c r="Y116" s="126"/>
    </row>
    <row r="117" spans="1:256" s="132" customFormat="1" ht="52.5" customHeight="1" x14ac:dyDescent="0.15">
      <c r="A117" s="127">
        <v>98</v>
      </c>
      <c r="B117" s="178" t="s">
        <v>253</v>
      </c>
      <c r="C117" s="179" t="s">
        <v>887</v>
      </c>
      <c r="D117" s="179" t="s">
        <v>885</v>
      </c>
      <c r="E117" s="199">
        <v>18.709</v>
      </c>
      <c r="F117" s="200">
        <v>18.709</v>
      </c>
      <c r="G117" s="199">
        <v>18.625</v>
      </c>
      <c r="H117" s="119" t="s">
        <v>247</v>
      </c>
      <c r="I117" s="128" t="s">
        <v>45</v>
      </c>
      <c r="J117" s="129" t="s">
        <v>1199</v>
      </c>
      <c r="K117" s="203">
        <v>18.709</v>
      </c>
      <c r="L117" s="199">
        <v>18.709</v>
      </c>
      <c r="M117" s="200">
        <f t="shared" si="10"/>
        <v>0</v>
      </c>
      <c r="N117" s="149">
        <v>0</v>
      </c>
      <c r="O117" s="179" t="s">
        <v>1409</v>
      </c>
      <c r="P117" s="178" t="s">
        <v>1463</v>
      </c>
      <c r="Q117" s="130"/>
      <c r="R117" s="179" t="s">
        <v>281</v>
      </c>
      <c r="S117" s="181" t="s">
        <v>0</v>
      </c>
      <c r="T117" s="133" t="s">
        <v>280</v>
      </c>
      <c r="U117" s="180">
        <v>99</v>
      </c>
      <c r="V117" s="131" t="s">
        <v>46</v>
      </c>
      <c r="W117" s="168"/>
      <c r="X117" s="168"/>
      <c r="Y117" s="126"/>
      <c r="Z117" s="58"/>
    </row>
    <row r="118" spans="1:256" s="132" customFormat="1" ht="102.75" customHeight="1" x14ac:dyDescent="0.15">
      <c r="A118" s="127">
        <v>99</v>
      </c>
      <c r="B118" s="178" t="s">
        <v>252</v>
      </c>
      <c r="C118" s="179" t="s">
        <v>886</v>
      </c>
      <c r="D118" s="179" t="s">
        <v>885</v>
      </c>
      <c r="E118" s="199">
        <v>65.019000000000005</v>
      </c>
      <c r="F118" s="200">
        <v>65.108999999999995</v>
      </c>
      <c r="G118" s="199">
        <v>64.328999999999994</v>
      </c>
      <c r="H118" s="91" t="s">
        <v>1209</v>
      </c>
      <c r="I118" s="128" t="s">
        <v>44</v>
      </c>
      <c r="J118" s="129" t="s">
        <v>1208</v>
      </c>
      <c r="K118" s="203">
        <v>61.682000000000002</v>
      </c>
      <c r="L118" s="199">
        <v>148.64500000000001</v>
      </c>
      <c r="M118" s="200">
        <f t="shared" si="10"/>
        <v>86.963000000000008</v>
      </c>
      <c r="N118" s="149">
        <v>-7.95</v>
      </c>
      <c r="O118" s="179" t="s">
        <v>21</v>
      </c>
      <c r="P118" s="178" t="s">
        <v>1481</v>
      </c>
      <c r="Q118" s="130"/>
      <c r="R118" s="179" t="s">
        <v>281</v>
      </c>
      <c r="S118" s="181" t="s">
        <v>0</v>
      </c>
      <c r="T118" s="133" t="s">
        <v>280</v>
      </c>
      <c r="U118" s="180">
        <v>100</v>
      </c>
      <c r="V118" s="131" t="s">
        <v>28</v>
      </c>
      <c r="W118" s="168"/>
      <c r="X118" s="168"/>
      <c r="Y118" s="126"/>
    </row>
    <row r="119" spans="1:256" s="132" customFormat="1" ht="58.5" customHeight="1" x14ac:dyDescent="0.15">
      <c r="A119" s="127">
        <v>100</v>
      </c>
      <c r="B119" s="178" t="s">
        <v>251</v>
      </c>
      <c r="C119" s="179" t="s">
        <v>884</v>
      </c>
      <c r="D119" s="179" t="s">
        <v>883</v>
      </c>
      <c r="E119" s="199">
        <v>7039.183</v>
      </c>
      <c r="F119" s="200">
        <v>7532.7910000000002</v>
      </c>
      <c r="G119" s="199">
        <v>7521.835</v>
      </c>
      <c r="H119" s="119" t="s">
        <v>247</v>
      </c>
      <c r="I119" s="128" t="s">
        <v>22</v>
      </c>
      <c r="J119" s="129" t="s">
        <v>1210</v>
      </c>
      <c r="K119" s="203">
        <v>7033.8879999999999</v>
      </c>
      <c r="L119" s="199">
        <v>7049.53</v>
      </c>
      <c r="M119" s="200">
        <f t="shared" si="10"/>
        <v>15.641999999999825</v>
      </c>
      <c r="N119" s="149">
        <v>0</v>
      </c>
      <c r="O119" s="179" t="s">
        <v>22</v>
      </c>
      <c r="P119" s="178" t="s">
        <v>1480</v>
      </c>
      <c r="Q119" s="130" t="s">
        <v>1479</v>
      </c>
      <c r="R119" s="179" t="s">
        <v>281</v>
      </c>
      <c r="S119" s="181" t="s">
        <v>0</v>
      </c>
      <c r="T119" s="133" t="s">
        <v>280</v>
      </c>
      <c r="U119" s="180">
        <v>101</v>
      </c>
      <c r="V119" s="131"/>
      <c r="W119" s="168"/>
      <c r="X119" s="168"/>
      <c r="Y119" s="126"/>
    </row>
    <row r="120" spans="1:256" s="37" customFormat="1" ht="51" customHeight="1" x14ac:dyDescent="0.15">
      <c r="A120" s="127">
        <v>101</v>
      </c>
      <c r="B120" s="178" t="s">
        <v>250</v>
      </c>
      <c r="C120" s="179" t="s">
        <v>882</v>
      </c>
      <c r="D120" s="179" t="s">
        <v>885</v>
      </c>
      <c r="E120" s="199">
        <v>958.45399999999995</v>
      </c>
      <c r="F120" s="200">
        <v>958.45399999999995</v>
      </c>
      <c r="G120" s="199">
        <v>941.18299999999999</v>
      </c>
      <c r="H120" s="119" t="s">
        <v>247</v>
      </c>
      <c r="I120" s="128" t="s">
        <v>45</v>
      </c>
      <c r="J120" s="178" t="s">
        <v>1198</v>
      </c>
      <c r="K120" s="203">
        <v>947.06600000000003</v>
      </c>
      <c r="L120" s="199">
        <v>871.54200000000003</v>
      </c>
      <c r="M120" s="200">
        <f t="shared" si="10"/>
        <v>-75.524000000000001</v>
      </c>
      <c r="N120" s="149">
        <v>-30.853999999999999</v>
      </c>
      <c r="O120" s="179" t="s">
        <v>21</v>
      </c>
      <c r="P120" s="178" t="s">
        <v>1484</v>
      </c>
      <c r="Q120" s="130"/>
      <c r="R120" s="179" t="s">
        <v>281</v>
      </c>
      <c r="S120" s="181" t="s">
        <v>0</v>
      </c>
      <c r="T120" s="133" t="s">
        <v>282</v>
      </c>
      <c r="U120" s="180">
        <v>102</v>
      </c>
      <c r="V120" s="131"/>
      <c r="W120" s="168"/>
      <c r="X120" s="168"/>
      <c r="Y120" s="126"/>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132"/>
      <c r="DI120" s="132"/>
      <c r="DJ120" s="132"/>
      <c r="DK120" s="132"/>
      <c r="DL120" s="132"/>
      <c r="DM120" s="132"/>
      <c r="DN120" s="132"/>
      <c r="DO120" s="132"/>
      <c r="DP120" s="132"/>
      <c r="DQ120" s="132"/>
      <c r="DR120" s="132"/>
      <c r="DS120" s="132"/>
      <c r="DT120" s="132"/>
      <c r="DU120" s="132"/>
      <c r="DV120" s="132"/>
      <c r="DW120" s="132"/>
      <c r="DX120" s="132"/>
      <c r="DY120" s="132"/>
      <c r="DZ120" s="132"/>
      <c r="EA120" s="132"/>
      <c r="EB120" s="132"/>
      <c r="EC120" s="132"/>
      <c r="ED120" s="132"/>
      <c r="EE120" s="132"/>
      <c r="EF120" s="132"/>
      <c r="EG120" s="132"/>
      <c r="EH120" s="132"/>
      <c r="EI120" s="132"/>
      <c r="EJ120" s="132"/>
      <c r="EK120" s="132"/>
      <c r="EL120" s="132"/>
      <c r="EM120" s="132"/>
      <c r="EN120" s="132"/>
      <c r="EO120" s="132"/>
      <c r="EP120" s="132"/>
      <c r="EQ120" s="132"/>
      <c r="ER120" s="132"/>
      <c r="ES120" s="132"/>
      <c r="ET120" s="132"/>
      <c r="EU120" s="132"/>
      <c r="EV120" s="132"/>
      <c r="EW120" s="132"/>
      <c r="EX120" s="132"/>
      <c r="EY120" s="132"/>
      <c r="EZ120" s="132"/>
      <c r="FA120" s="132"/>
      <c r="FB120" s="132"/>
      <c r="FC120" s="132"/>
      <c r="FD120" s="132"/>
      <c r="FE120" s="132"/>
      <c r="FF120" s="132"/>
      <c r="FG120" s="132"/>
      <c r="FH120" s="132"/>
      <c r="FI120" s="132"/>
      <c r="FJ120" s="132"/>
      <c r="FK120" s="132"/>
      <c r="FL120" s="132"/>
      <c r="FM120" s="132"/>
      <c r="FN120" s="132"/>
      <c r="FO120" s="132"/>
      <c r="FP120" s="132"/>
      <c r="FQ120" s="132"/>
      <c r="FR120" s="132"/>
      <c r="FS120" s="132"/>
      <c r="FT120" s="132"/>
      <c r="FU120" s="132"/>
      <c r="FV120" s="132"/>
      <c r="FW120" s="132"/>
      <c r="FX120" s="132"/>
      <c r="FY120" s="132"/>
      <c r="FZ120" s="132"/>
      <c r="GA120" s="132"/>
      <c r="GB120" s="132"/>
      <c r="GC120" s="132"/>
      <c r="GD120" s="132"/>
      <c r="GE120" s="132"/>
      <c r="GF120" s="132"/>
      <c r="GG120" s="132"/>
      <c r="GH120" s="132"/>
      <c r="GI120" s="132"/>
      <c r="GJ120" s="132"/>
      <c r="GK120" s="132"/>
      <c r="GL120" s="132"/>
      <c r="GM120" s="132"/>
      <c r="GN120" s="132"/>
      <c r="GO120" s="132"/>
      <c r="GP120" s="132"/>
      <c r="GQ120" s="132"/>
      <c r="GR120" s="132"/>
      <c r="GS120" s="132"/>
      <c r="GT120" s="132"/>
      <c r="GU120" s="132"/>
      <c r="GV120" s="132"/>
      <c r="GW120" s="132"/>
      <c r="GX120" s="132"/>
      <c r="GY120" s="132"/>
      <c r="GZ120" s="132"/>
      <c r="HA120" s="132"/>
      <c r="HB120" s="132"/>
      <c r="HC120" s="132"/>
      <c r="HD120" s="132"/>
      <c r="HE120" s="132"/>
      <c r="HF120" s="132"/>
      <c r="HG120" s="132"/>
      <c r="HH120" s="132"/>
      <c r="HI120" s="132"/>
      <c r="HJ120" s="132"/>
      <c r="HK120" s="132"/>
      <c r="HL120" s="132"/>
      <c r="HM120" s="132"/>
      <c r="HN120" s="132"/>
      <c r="HO120" s="132"/>
      <c r="HP120" s="132"/>
      <c r="HQ120" s="132"/>
      <c r="HR120" s="132"/>
      <c r="HS120" s="132"/>
      <c r="HT120" s="132"/>
      <c r="HU120" s="132"/>
      <c r="HV120" s="132"/>
      <c r="HW120" s="132"/>
      <c r="HX120" s="132"/>
      <c r="HY120" s="132"/>
      <c r="HZ120" s="132"/>
      <c r="IA120" s="132"/>
      <c r="IB120" s="132"/>
      <c r="IC120" s="132"/>
      <c r="ID120" s="132"/>
      <c r="IE120" s="132"/>
      <c r="IF120" s="132"/>
      <c r="IG120" s="132"/>
      <c r="IH120" s="132"/>
      <c r="II120" s="132"/>
      <c r="IJ120" s="132"/>
      <c r="IK120" s="132"/>
      <c r="IL120" s="132"/>
      <c r="IM120" s="132"/>
      <c r="IN120" s="132"/>
      <c r="IO120" s="132"/>
      <c r="IP120" s="132"/>
      <c r="IQ120" s="132"/>
      <c r="IR120" s="132"/>
      <c r="IS120" s="132"/>
      <c r="IT120" s="132"/>
      <c r="IU120" s="132"/>
      <c r="IV120" s="132"/>
    </row>
    <row r="121" spans="1:256" s="37" customFormat="1" ht="57.75" customHeight="1" x14ac:dyDescent="0.15">
      <c r="A121" s="127">
        <v>102</v>
      </c>
      <c r="B121" s="178" t="s">
        <v>249</v>
      </c>
      <c r="C121" s="179" t="s">
        <v>882</v>
      </c>
      <c r="D121" s="179" t="s">
        <v>885</v>
      </c>
      <c r="E121" s="199">
        <v>393.577</v>
      </c>
      <c r="F121" s="200">
        <v>393.577</v>
      </c>
      <c r="G121" s="199">
        <v>381.14299999999997</v>
      </c>
      <c r="H121" s="119" t="s">
        <v>247</v>
      </c>
      <c r="I121" s="128" t="s">
        <v>45</v>
      </c>
      <c r="J121" s="129" t="s">
        <v>1199</v>
      </c>
      <c r="K121" s="203">
        <v>374.96100000000001</v>
      </c>
      <c r="L121" s="199">
        <v>371.15300000000002</v>
      </c>
      <c r="M121" s="200">
        <f t="shared" si="10"/>
        <v>-3.8079999999999927</v>
      </c>
      <c r="N121" s="149">
        <v>0</v>
      </c>
      <c r="O121" s="179" t="s">
        <v>1409</v>
      </c>
      <c r="P121" s="178" t="s">
        <v>1463</v>
      </c>
      <c r="Q121" s="130"/>
      <c r="R121" s="179" t="s">
        <v>281</v>
      </c>
      <c r="S121" s="181" t="s">
        <v>0</v>
      </c>
      <c r="T121" s="133" t="s">
        <v>282</v>
      </c>
      <c r="U121" s="180">
        <v>103</v>
      </c>
      <c r="V121" s="131"/>
      <c r="W121" s="168"/>
      <c r="X121" s="168"/>
      <c r="Y121" s="126"/>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32"/>
      <c r="CM121" s="132"/>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L121" s="132"/>
      <c r="DM121" s="132"/>
      <c r="DN121" s="132"/>
      <c r="DO121" s="132"/>
      <c r="DP121" s="132"/>
      <c r="DQ121" s="132"/>
      <c r="DR121" s="132"/>
      <c r="DS121" s="132"/>
      <c r="DT121" s="132"/>
      <c r="DU121" s="132"/>
      <c r="DV121" s="132"/>
      <c r="DW121" s="132"/>
      <c r="DX121" s="132"/>
      <c r="DY121" s="132"/>
      <c r="DZ121" s="132"/>
      <c r="EA121" s="132"/>
      <c r="EB121" s="132"/>
      <c r="EC121" s="132"/>
      <c r="ED121" s="132"/>
      <c r="EE121" s="132"/>
      <c r="EF121" s="132"/>
      <c r="EG121" s="132"/>
      <c r="EH121" s="132"/>
      <c r="EI121" s="132"/>
      <c r="EJ121" s="132"/>
      <c r="EK121" s="132"/>
      <c r="EL121" s="132"/>
      <c r="EM121" s="132"/>
      <c r="EN121" s="132"/>
      <c r="EO121" s="132"/>
      <c r="EP121" s="132"/>
      <c r="EQ121" s="132"/>
      <c r="ER121" s="132"/>
      <c r="ES121" s="132"/>
      <c r="ET121" s="132"/>
      <c r="EU121" s="132"/>
      <c r="EV121" s="132"/>
      <c r="EW121" s="132"/>
      <c r="EX121" s="132"/>
      <c r="EY121" s="132"/>
      <c r="EZ121" s="132"/>
      <c r="FA121" s="132"/>
      <c r="FB121" s="132"/>
      <c r="FC121" s="132"/>
      <c r="FD121" s="132"/>
      <c r="FE121" s="132"/>
      <c r="FF121" s="132"/>
      <c r="FG121" s="132"/>
      <c r="FH121" s="132"/>
      <c r="FI121" s="132"/>
      <c r="FJ121" s="132"/>
      <c r="FK121" s="132"/>
      <c r="FL121" s="132"/>
      <c r="FM121" s="132"/>
      <c r="FN121" s="132"/>
      <c r="FO121" s="132"/>
      <c r="FP121" s="132"/>
      <c r="FQ121" s="132"/>
      <c r="FR121" s="132"/>
      <c r="FS121" s="132"/>
      <c r="FT121" s="132"/>
      <c r="FU121" s="132"/>
      <c r="FV121" s="132"/>
      <c r="FW121" s="132"/>
      <c r="FX121" s="132"/>
      <c r="FY121" s="132"/>
      <c r="FZ121" s="132"/>
      <c r="GA121" s="132"/>
      <c r="GB121" s="132"/>
      <c r="GC121" s="132"/>
      <c r="GD121" s="132"/>
      <c r="GE121" s="132"/>
      <c r="GF121" s="132"/>
      <c r="GG121" s="132"/>
      <c r="GH121" s="132"/>
      <c r="GI121" s="132"/>
      <c r="GJ121" s="132"/>
      <c r="GK121" s="132"/>
      <c r="GL121" s="132"/>
      <c r="GM121" s="132"/>
      <c r="GN121" s="132"/>
      <c r="GO121" s="132"/>
      <c r="GP121" s="132"/>
      <c r="GQ121" s="132"/>
      <c r="GR121" s="132"/>
      <c r="GS121" s="132"/>
      <c r="GT121" s="132"/>
      <c r="GU121" s="132"/>
      <c r="GV121" s="132"/>
      <c r="GW121" s="132"/>
      <c r="GX121" s="132"/>
      <c r="GY121" s="132"/>
      <c r="GZ121" s="132"/>
      <c r="HA121" s="132"/>
      <c r="HB121" s="132"/>
      <c r="HC121" s="132"/>
      <c r="HD121" s="132"/>
      <c r="HE121" s="132"/>
      <c r="HF121" s="132"/>
      <c r="HG121" s="132"/>
      <c r="HH121" s="132"/>
      <c r="HI121" s="132"/>
      <c r="HJ121" s="132"/>
      <c r="HK121" s="132"/>
      <c r="HL121" s="132"/>
      <c r="HM121" s="132"/>
      <c r="HN121" s="132"/>
      <c r="HO121" s="132"/>
      <c r="HP121" s="132"/>
      <c r="HQ121" s="132"/>
      <c r="HR121" s="132"/>
      <c r="HS121" s="132"/>
      <c r="HT121" s="132"/>
      <c r="HU121" s="132"/>
      <c r="HV121" s="132"/>
      <c r="HW121" s="132"/>
      <c r="HX121" s="132"/>
      <c r="HY121" s="132"/>
      <c r="HZ121" s="132"/>
      <c r="IA121" s="132"/>
      <c r="IB121" s="132"/>
      <c r="IC121" s="132"/>
      <c r="ID121" s="132"/>
      <c r="IE121" s="132"/>
      <c r="IF121" s="132"/>
      <c r="IG121" s="132"/>
      <c r="IH121" s="132"/>
      <c r="II121" s="132"/>
      <c r="IJ121" s="132"/>
      <c r="IK121" s="132"/>
      <c r="IL121" s="132"/>
      <c r="IM121" s="132"/>
      <c r="IN121" s="132"/>
      <c r="IO121" s="132"/>
      <c r="IP121" s="132"/>
      <c r="IQ121" s="132"/>
      <c r="IR121" s="132"/>
      <c r="IS121" s="132"/>
      <c r="IT121" s="132"/>
      <c r="IU121" s="132"/>
      <c r="IV121" s="132"/>
    </row>
    <row r="122" spans="1:256" s="132" customFormat="1" ht="66" customHeight="1" x14ac:dyDescent="0.15">
      <c r="A122" s="127">
        <v>103</v>
      </c>
      <c r="B122" s="178" t="s">
        <v>248</v>
      </c>
      <c r="C122" s="179" t="s">
        <v>880</v>
      </c>
      <c r="D122" s="179" t="s">
        <v>885</v>
      </c>
      <c r="E122" s="199">
        <v>764.98099999999999</v>
      </c>
      <c r="F122" s="200">
        <v>764.98099999999999</v>
      </c>
      <c r="G122" s="199">
        <v>764.98099999999999</v>
      </c>
      <c r="H122" s="119" t="s">
        <v>247</v>
      </c>
      <c r="I122" s="128" t="s">
        <v>22</v>
      </c>
      <c r="J122" s="129" t="s">
        <v>1211</v>
      </c>
      <c r="K122" s="203">
        <v>853.77200000000005</v>
      </c>
      <c r="L122" s="199">
        <v>954.06100000000004</v>
      </c>
      <c r="M122" s="200">
        <f t="shared" si="10"/>
        <v>100.28899999999999</v>
      </c>
      <c r="N122" s="149">
        <v>0</v>
      </c>
      <c r="O122" s="179" t="s">
        <v>1409</v>
      </c>
      <c r="P122" s="178" t="s">
        <v>1483</v>
      </c>
      <c r="Q122" s="130"/>
      <c r="R122" s="179" t="s">
        <v>281</v>
      </c>
      <c r="S122" s="181" t="s">
        <v>0</v>
      </c>
      <c r="T122" s="133" t="s">
        <v>280</v>
      </c>
      <c r="U122" s="180">
        <v>104</v>
      </c>
      <c r="V122" s="131"/>
      <c r="W122" s="168"/>
      <c r="X122" s="168"/>
      <c r="Y122" s="126"/>
    </row>
    <row r="123" spans="1:256" s="132" customFormat="1" ht="24.95" customHeight="1" x14ac:dyDescent="0.15">
      <c r="A123" s="26"/>
      <c r="B123" s="41" t="s">
        <v>82</v>
      </c>
      <c r="C123" s="31"/>
      <c r="D123" s="31"/>
      <c r="E123" s="205"/>
      <c r="F123" s="205"/>
      <c r="G123" s="205"/>
      <c r="H123" s="28"/>
      <c r="I123" s="29"/>
      <c r="J123" s="30"/>
      <c r="K123" s="204"/>
      <c r="L123" s="205"/>
      <c r="M123" s="205"/>
      <c r="N123" s="151"/>
      <c r="O123" s="31"/>
      <c r="P123" s="27"/>
      <c r="Q123" s="27"/>
      <c r="R123" s="27"/>
      <c r="S123" s="32"/>
      <c r="T123" s="32"/>
      <c r="U123" s="32"/>
      <c r="V123" s="32"/>
      <c r="W123" s="33"/>
      <c r="X123" s="33"/>
      <c r="Y123" s="34"/>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row>
    <row r="124" spans="1:256" s="132" customFormat="1" ht="24.95" customHeight="1" x14ac:dyDescent="0.15">
      <c r="A124" s="127"/>
      <c r="B124" s="54" t="s">
        <v>223</v>
      </c>
      <c r="C124" s="179"/>
      <c r="D124" s="179"/>
      <c r="E124" s="199"/>
      <c r="F124" s="200"/>
      <c r="G124" s="199"/>
      <c r="H124" s="85"/>
      <c r="I124" s="128"/>
      <c r="J124" s="129"/>
      <c r="K124" s="203"/>
      <c r="L124" s="199"/>
      <c r="M124" s="200"/>
      <c r="N124" s="149"/>
      <c r="O124" s="179"/>
      <c r="P124" s="178"/>
      <c r="Q124" s="130"/>
      <c r="R124" s="179" t="s">
        <v>213</v>
      </c>
      <c r="S124" s="181"/>
      <c r="T124" s="131"/>
      <c r="U124" s="42"/>
      <c r="V124" s="131"/>
      <c r="W124" s="168"/>
      <c r="X124" s="168"/>
      <c r="Y124" s="126"/>
    </row>
    <row r="125" spans="1:256" s="132" customFormat="1" ht="104.25" customHeight="1" x14ac:dyDescent="0.15">
      <c r="A125" s="127">
        <v>104</v>
      </c>
      <c r="B125" s="178" t="s">
        <v>299</v>
      </c>
      <c r="C125" s="179" t="s">
        <v>895</v>
      </c>
      <c r="D125" s="179" t="s">
        <v>885</v>
      </c>
      <c r="E125" s="199">
        <v>240</v>
      </c>
      <c r="F125" s="200">
        <v>252.92599999999999</v>
      </c>
      <c r="G125" s="199">
        <v>132.905744</v>
      </c>
      <c r="H125" s="119" t="s">
        <v>1601</v>
      </c>
      <c r="I125" s="128" t="s">
        <v>45</v>
      </c>
      <c r="J125" s="129" t="s">
        <v>1756</v>
      </c>
      <c r="K125" s="203">
        <v>265.98</v>
      </c>
      <c r="L125" s="199">
        <v>239.39</v>
      </c>
      <c r="M125" s="200">
        <f t="shared" ref="M125:M130" si="11">L125-K125</f>
        <v>-26.590000000000032</v>
      </c>
      <c r="N125" s="149">
        <v>0</v>
      </c>
      <c r="O125" s="179" t="s">
        <v>1409</v>
      </c>
      <c r="P125" s="178" t="s">
        <v>1757</v>
      </c>
      <c r="Q125" s="130"/>
      <c r="R125" s="179" t="s">
        <v>213</v>
      </c>
      <c r="S125" s="181" t="s">
        <v>0</v>
      </c>
      <c r="T125" s="93" t="s">
        <v>311</v>
      </c>
      <c r="U125" s="180">
        <v>105</v>
      </c>
      <c r="V125" s="131" t="s">
        <v>69</v>
      </c>
      <c r="W125" s="168"/>
      <c r="X125" s="168" t="s">
        <v>41</v>
      </c>
      <c r="Y125" s="126"/>
    </row>
    <row r="126" spans="1:256" s="132" customFormat="1" ht="72.75" customHeight="1" x14ac:dyDescent="0.15">
      <c r="A126" s="127">
        <v>105</v>
      </c>
      <c r="B126" s="178" t="s">
        <v>298</v>
      </c>
      <c r="C126" s="179" t="s">
        <v>907</v>
      </c>
      <c r="D126" s="179" t="s">
        <v>899</v>
      </c>
      <c r="E126" s="199">
        <v>18.239000000000001</v>
      </c>
      <c r="F126" s="200">
        <v>18.239000000000001</v>
      </c>
      <c r="G126" s="199">
        <v>17.992799999999999</v>
      </c>
      <c r="H126" s="119" t="s">
        <v>247</v>
      </c>
      <c r="I126" s="128" t="s">
        <v>68</v>
      </c>
      <c r="J126" s="178" t="s">
        <v>1327</v>
      </c>
      <c r="K126" s="203">
        <v>0</v>
      </c>
      <c r="L126" s="199">
        <v>0</v>
      </c>
      <c r="M126" s="200">
        <f t="shared" si="11"/>
        <v>0</v>
      </c>
      <c r="N126" s="149">
        <v>0</v>
      </c>
      <c r="O126" s="179" t="s">
        <v>66</v>
      </c>
      <c r="P126" s="178" t="s">
        <v>1758</v>
      </c>
      <c r="Q126" s="130"/>
      <c r="R126" s="56" t="s">
        <v>213</v>
      </c>
      <c r="S126" s="181" t="s">
        <v>0</v>
      </c>
      <c r="T126" s="95" t="s">
        <v>310</v>
      </c>
      <c r="U126" s="180">
        <v>106</v>
      </c>
      <c r="V126" s="131" t="s">
        <v>69</v>
      </c>
      <c r="W126" s="168" t="s">
        <v>41</v>
      </c>
      <c r="X126" s="168"/>
      <c r="Y126" s="126"/>
    </row>
    <row r="127" spans="1:256" s="132" customFormat="1" ht="300.75" customHeight="1" x14ac:dyDescent="0.15">
      <c r="A127" s="127">
        <v>106</v>
      </c>
      <c r="B127" s="178" t="s">
        <v>297</v>
      </c>
      <c r="C127" s="179" t="s">
        <v>899</v>
      </c>
      <c r="D127" s="179" t="s">
        <v>885</v>
      </c>
      <c r="E127" s="199">
        <v>800</v>
      </c>
      <c r="F127" s="200">
        <v>615</v>
      </c>
      <c r="G127" s="199">
        <v>3.76</v>
      </c>
      <c r="H127" s="76" t="s">
        <v>1328</v>
      </c>
      <c r="I127" s="128" t="s">
        <v>44</v>
      </c>
      <c r="J127" s="129" t="s">
        <v>1329</v>
      </c>
      <c r="K127" s="203">
        <v>906</v>
      </c>
      <c r="L127" s="199">
        <v>1000</v>
      </c>
      <c r="M127" s="200">
        <f t="shared" si="11"/>
        <v>94</v>
      </c>
      <c r="N127" s="149">
        <v>0</v>
      </c>
      <c r="O127" s="179" t="s">
        <v>17</v>
      </c>
      <c r="P127" s="178" t="s">
        <v>2057</v>
      </c>
      <c r="Q127" s="130"/>
      <c r="R127" s="44" t="s">
        <v>213</v>
      </c>
      <c r="S127" s="131" t="s">
        <v>0</v>
      </c>
      <c r="T127" s="46" t="s">
        <v>936</v>
      </c>
      <c r="U127" s="57" t="s">
        <v>309</v>
      </c>
      <c r="V127" s="131" t="s">
        <v>26</v>
      </c>
      <c r="W127" s="168"/>
      <c r="X127" s="168" t="s">
        <v>41</v>
      </c>
      <c r="Y127" s="126"/>
    </row>
    <row r="128" spans="1:256" s="132" customFormat="1" ht="172.5" customHeight="1" x14ac:dyDescent="0.15">
      <c r="A128" s="127">
        <v>107</v>
      </c>
      <c r="B128" s="178" t="s">
        <v>296</v>
      </c>
      <c r="C128" s="179" t="s">
        <v>899</v>
      </c>
      <c r="D128" s="179" t="s">
        <v>899</v>
      </c>
      <c r="E128" s="199">
        <v>8.7420000000000009</v>
      </c>
      <c r="F128" s="200">
        <v>8.7420000000000009</v>
      </c>
      <c r="G128" s="199">
        <v>8.64</v>
      </c>
      <c r="H128" s="76" t="s">
        <v>1330</v>
      </c>
      <c r="I128" s="128" t="s">
        <v>68</v>
      </c>
      <c r="J128" s="129" t="s">
        <v>1331</v>
      </c>
      <c r="K128" s="203">
        <v>0</v>
      </c>
      <c r="L128" s="199">
        <v>0</v>
      </c>
      <c r="M128" s="200">
        <f t="shared" si="11"/>
        <v>0</v>
      </c>
      <c r="N128" s="149">
        <v>0</v>
      </c>
      <c r="O128" s="179" t="s">
        <v>66</v>
      </c>
      <c r="P128" s="178" t="s">
        <v>1759</v>
      </c>
      <c r="Q128" s="130"/>
      <c r="R128" s="44" t="s">
        <v>213</v>
      </c>
      <c r="S128" s="131" t="s">
        <v>0</v>
      </c>
      <c r="T128" s="46" t="s">
        <v>308</v>
      </c>
      <c r="U128" s="57" t="s">
        <v>307</v>
      </c>
      <c r="V128" s="131" t="s">
        <v>26</v>
      </c>
      <c r="W128" s="168" t="s">
        <v>41</v>
      </c>
      <c r="X128" s="168"/>
      <c r="Y128" s="126"/>
    </row>
    <row r="129" spans="1:256" s="132" customFormat="1" ht="241.5" customHeight="1" x14ac:dyDescent="0.15">
      <c r="A129" s="127">
        <v>108</v>
      </c>
      <c r="B129" s="178" t="s">
        <v>295</v>
      </c>
      <c r="C129" s="179" t="s">
        <v>899</v>
      </c>
      <c r="D129" s="179" t="s">
        <v>903</v>
      </c>
      <c r="E129" s="199">
        <v>57</v>
      </c>
      <c r="F129" s="200">
        <v>57</v>
      </c>
      <c r="G129" s="199">
        <v>0.5</v>
      </c>
      <c r="H129" s="76" t="s">
        <v>1332</v>
      </c>
      <c r="I129" s="128" t="s">
        <v>44</v>
      </c>
      <c r="J129" s="129" t="s">
        <v>1333</v>
      </c>
      <c r="K129" s="203">
        <v>60</v>
      </c>
      <c r="L129" s="199">
        <v>0</v>
      </c>
      <c r="M129" s="200">
        <f t="shared" si="11"/>
        <v>-60</v>
      </c>
      <c r="N129" s="149">
        <v>-60</v>
      </c>
      <c r="O129" s="179" t="s">
        <v>21</v>
      </c>
      <c r="P129" s="178" t="s">
        <v>1760</v>
      </c>
      <c r="Q129" s="130"/>
      <c r="R129" s="44" t="s">
        <v>213</v>
      </c>
      <c r="S129" s="131" t="s">
        <v>0</v>
      </c>
      <c r="T129" s="46" t="s">
        <v>304</v>
      </c>
      <c r="U129" s="57" t="s">
        <v>937</v>
      </c>
      <c r="V129" s="131" t="s">
        <v>26</v>
      </c>
      <c r="W129" s="168"/>
      <c r="X129" s="168" t="s">
        <v>41</v>
      </c>
      <c r="Y129" s="126"/>
    </row>
    <row r="130" spans="1:256" s="132" customFormat="1" ht="226.5" customHeight="1" x14ac:dyDescent="0.15">
      <c r="A130" s="127">
        <v>109</v>
      </c>
      <c r="B130" s="178" t="s">
        <v>294</v>
      </c>
      <c r="C130" s="179" t="s">
        <v>899</v>
      </c>
      <c r="D130" s="179" t="s">
        <v>900</v>
      </c>
      <c r="E130" s="199">
        <v>15</v>
      </c>
      <c r="F130" s="200">
        <v>15</v>
      </c>
      <c r="G130" s="199">
        <v>14.925599999999999</v>
      </c>
      <c r="H130" s="76" t="s">
        <v>1334</v>
      </c>
      <c r="I130" s="128" t="s">
        <v>45</v>
      </c>
      <c r="J130" s="129" t="s">
        <v>1335</v>
      </c>
      <c r="K130" s="203">
        <v>10</v>
      </c>
      <c r="L130" s="199">
        <v>0</v>
      </c>
      <c r="M130" s="200">
        <f t="shared" si="11"/>
        <v>-10</v>
      </c>
      <c r="N130" s="149">
        <v>0</v>
      </c>
      <c r="O130" s="179" t="s">
        <v>66</v>
      </c>
      <c r="P130" s="178" t="s">
        <v>1761</v>
      </c>
      <c r="Q130" s="130"/>
      <c r="R130" s="44" t="s">
        <v>213</v>
      </c>
      <c r="S130" s="131" t="s">
        <v>0</v>
      </c>
      <c r="T130" s="46" t="s">
        <v>304</v>
      </c>
      <c r="U130" s="57" t="s">
        <v>306</v>
      </c>
      <c r="V130" s="55" t="s">
        <v>661</v>
      </c>
      <c r="W130" s="168" t="s">
        <v>41</v>
      </c>
      <c r="X130" s="168"/>
      <c r="Y130" s="126"/>
    </row>
    <row r="131" spans="1:256" s="132" customFormat="1" ht="24.95" customHeight="1" x14ac:dyDescent="0.15">
      <c r="A131" s="127"/>
      <c r="B131" s="178" t="s">
        <v>312</v>
      </c>
      <c r="C131" s="179"/>
      <c r="D131" s="179"/>
      <c r="E131" s="199"/>
      <c r="F131" s="200"/>
      <c r="G131" s="199"/>
      <c r="H131" s="123"/>
      <c r="I131" s="128"/>
      <c r="J131" s="178"/>
      <c r="K131" s="203"/>
      <c r="L131" s="199"/>
      <c r="M131" s="200"/>
      <c r="N131" s="149"/>
      <c r="O131" s="179"/>
      <c r="P131" s="178"/>
      <c r="Q131" s="130"/>
      <c r="R131" s="121" t="s">
        <v>169</v>
      </c>
      <c r="S131" s="181"/>
      <c r="T131" s="131"/>
      <c r="U131" s="180"/>
      <c r="V131" s="131"/>
      <c r="W131" s="168"/>
      <c r="X131" s="168"/>
      <c r="Y131" s="126"/>
    </row>
    <row r="132" spans="1:256" s="132" customFormat="1" ht="186" customHeight="1" collapsed="1" x14ac:dyDescent="0.15">
      <c r="A132" s="127">
        <v>110</v>
      </c>
      <c r="B132" s="178" t="s">
        <v>293</v>
      </c>
      <c r="C132" s="179" t="s">
        <v>907</v>
      </c>
      <c r="D132" s="179" t="s">
        <v>900</v>
      </c>
      <c r="E132" s="202">
        <v>127</v>
      </c>
      <c r="F132" s="202">
        <v>127</v>
      </c>
      <c r="G132" s="202">
        <v>125.28</v>
      </c>
      <c r="H132" s="76" t="s">
        <v>1925</v>
      </c>
      <c r="I132" s="128" t="s">
        <v>68</v>
      </c>
      <c r="J132" s="129" t="s">
        <v>1926</v>
      </c>
      <c r="K132" s="201">
        <v>113</v>
      </c>
      <c r="L132" s="199">
        <v>0</v>
      </c>
      <c r="M132" s="200">
        <f t="shared" ref="M132:M138" si="12">L132-K132</f>
        <v>-113</v>
      </c>
      <c r="N132" s="149">
        <v>0</v>
      </c>
      <c r="O132" s="179" t="s">
        <v>66</v>
      </c>
      <c r="P132" s="178" t="s">
        <v>1927</v>
      </c>
      <c r="Q132" s="130"/>
      <c r="R132" s="121" t="s">
        <v>169</v>
      </c>
      <c r="S132" s="131" t="s">
        <v>0</v>
      </c>
      <c r="T132" s="133" t="s">
        <v>1000</v>
      </c>
      <c r="U132" s="180">
        <v>109</v>
      </c>
      <c r="V132" s="131" t="s">
        <v>27</v>
      </c>
      <c r="W132" s="168" t="s">
        <v>41</v>
      </c>
      <c r="X132" s="168"/>
      <c r="Y132" s="126"/>
    </row>
    <row r="133" spans="1:256" s="132" customFormat="1" ht="104.25" customHeight="1" x14ac:dyDescent="0.15">
      <c r="A133" s="127">
        <v>111</v>
      </c>
      <c r="B133" s="178" t="s">
        <v>292</v>
      </c>
      <c r="C133" s="179" t="s">
        <v>899</v>
      </c>
      <c r="D133" s="179" t="s">
        <v>903</v>
      </c>
      <c r="E133" s="199">
        <v>48.5</v>
      </c>
      <c r="F133" s="199">
        <v>48.5</v>
      </c>
      <c r="G133" s="199">
        <v>48.308</v>
      </c>
      <c r="H133" s="76" t="s">
        <v>1928</v>
      </c>
      <c r="I133" s="128" t="s">
        <v>44</v>
      </c>
      <c r="J133" s="129" t="s">
        <v>1929</v>
      </c>
      <c r="K133" s="203">
        <v>45.5</v>
      </c>
      <c r="L133" s="202">
        <v>45.5</v>
      </c>
      <c r="M133" s="200">
        <f t="shared" si="12"/>
        <v>0</v>
      </c>
      <c r="N133" s="149">
        <v>0</v>
      </c>
      <c r="O133" s="179" t="s">
        <v>1409</v>
      </c>
      <c r="P133" s="178" t="s">
        <v>1930</v>
      </c>
      <c r="Q133" s="130"/>
      <c r="R133" s="121" t="s">
        <v>169</v>
      </c>
      <c r="S133" s="131" t="s">
        <v>0</v>
      </c>
      <c r="T133" s="120" t="s">
        <v>1931</v>
      </c>
      <c r="U133" s="57" t="s">
        <v>305</v>
      </c>
      <c r="V133" s="131" t="s">
        <v>26</v>
      </c>
      <c r="W133" s="168" t="s">
        <v>41</v>
      </c>
      <c r="X133" s="168"/>
      <c r="Y133" s="126"/>
    </row>
    <row r="134" spans="1:256" s="132" customFormat="1" ht="150.75" customHeight="1" x14ac:dyDescent="0.15">
      <c r="A134" s="127">
        <v>112</v>
      </c>
      <c r="B134" s="178" t="s">
        <v>291</v>
      </c>
      <c r="C134" s="179" t="s">
        <v>899</v>
      </c>
      <c r="D134" s="179" t="s">
        <v>900</v>
      </c>
      <c r="E134" s="199">
        <v>20</v>
      </c>
      <c r="F134" s="199">
        <v>20</v>
      </c>
      <c r="G134" s="199">
        <v>19.818000000000001</v>
      </c>
      <c r="H134" s="76" t="s">
        <v>1932</v>
      </c>
      <c r="I134" s="128" t="s">
        <v>68</v>
      </c>
      <c r="J134" s="129" t="s">
        <v>1933</v>
      </c>
      <c r="K134" s="203">
        <v>12</v>
      </c>
      <c r="L134" s="199">
        <v>0</v>
      </c>
      <c r="M134" s="200">
        <f t="shared" si="12"/>
        <v>-12</v>
      </c>
      <c r="N134" s="149">
        <v>0</v>
      </c>
      <c r="O134" s="179" t="s">
        <v>66</v>
      </c>
      <c r="P134" s="178" t="s">
        <v>1934</v>
      </c>
      <c r="Q134" s="130"/>
      <c r="R134" s="121" t="s">
        <v>169</v>
      </c>
      <c r="S134" s="131" t="s">
        <v>0</v>
      </c>
      <c r="T134" s="120" t="s">
        <v>1931</v>
      </c>
      <c r="U134" s="57" t="s">
        <v>303</v>
      </c>
      <c r="V134" s="131" t="s">
        <v>26</v>
      </c>
      <c r="W134" s="168" t="s">
        <v>41</v>
      </c>
      <c r="X134" s="168"/>
      <c r="Y134" s="126"/>
    </row>
    <row r="135" spans="1:256" s="132" customFormat="1" ht="99" customHeight="1" x14ac:dyDescent="0.15">
      <c r="A135" s="127">
        <v>113</v>
      </c>
      <c r="B135" s="178" t="s">
        <v>1822</v>
      </c>
      <c r="C135" s="179" t="s">
        <v>1407</v>
      </c>
      <c r="D135" s="179" t="s">
        <v>885</v>
      </c>
      <c r="E135" s="199">
        <v>57049</v>
      </c>
      <c r="F135" s="199">
        <f>57049+23435.323+2998.854-22817.094</f>
        <v>60666.083000000013</v>
      </c>
      <c r="G135" s="199">
        <v>37584.731</v>
      </c>
      <c r="H135" s="119" t="s">
        <v>1601</v>
      </c>
      <c r="I135" s="128" t="s">
        <v>45</v>
      </c>
      <c r="J135" s="129" t="s">
        <v>1823</v>
      </c>
      <c r="K135" s="203">
        <v>61692</v>
      </c>
      <c r="L135" s="199">
        <v>78923</v>
      </c>
      <c r="M135" s="200">
        <f t="shared" si="12"/>
        <v>17231</v>
      </c>
      <c r="N135" s="149">
        <v>0</v>
      </c>
      <c r="O135" s="179" t="s">
        <v>1409</v>
      </c>
      <c r="P135" s="178" t="s">
        <v>1824</v>
      </c>
      <c r="Q135" s="130" t="s">
        <v>2245</v>
      </c>
      <c r="R135" s="179" t="s">
        <v>127</v>
      </c>
      <c r="S135" s="181" t="s">
        <v>0</v>
      </c>
      <c r="T135" s="133" t="s">
        <v>302</v>
      </c>
      <c r="U135" s="122" t="s">
        <v>922</v>
      </c>
      <c r="V135" s="131"/>
      <c r="W135" s="168"/>
      <c r="X135" s="168" t="s">
        <v>41</v>
      </c>
      <c r="Y135" s="126"/>
    </row>
    <row r="136" spans="1:256" s="37" customFormat="1" ht="41.25" customHeight="1" x14ac:dyDescent="0.15">
      <c r="A136" s="127">
        <v>115</v>
      </c>
      <c r="B136" s="178" t="s">
        <v>1825</v>
      </c>
      <c r="C136" s="179" t="s">
        <v>895</v>
      </c>
      <c r="D136" s="179" t="s">
        <v>899</v>
      </c>
      <c r="E136" s="199">
        <v>10000</v>
      </c>
      <c r="F136" s="199">
        <f>10000+6079.207-8000</f>
        <v>8079.2070000000003</v>
      </c>
      <c r="G136" s="199">
        <v>6878.5230000000001</v>
      </c>
      <c r="H136" s="119" t="s">
        <v>1601</v>
      </c>
      <c r="I136" s="128" t="s">
        <v>68</v>
      </c>
      <c r="J136" s="129" t="s">
        <v>1826</v>
      </c>
      <c r="K136" s="203">
        <v>0</v>
      </c>
      <c r="L136" s="199">
        <v>0</v>
      </c>
      <c r="M136" s="200">
        <f t="shared" si="12"/>
        <v>0</v>
      </c>
      <c r="N136" s="149">
        <v>0</v>
      </c>
      <c r="O136" s="179" t="s">
        <v>66</v>
      </c>
      <c r="P136" s="178" t="s">
        <v>1827</v>
      </c>
      <c r="Q136" s="130"/>
      <c r="R136" s="179" t="s">
        <v>127</v>
      </c>
      <c r="S136" s="181" t="s">
        <v>0</v>
      </c>
      <c r="T136" s="133" t="s">
        <v>302</v>
      </c>
      <c r="U136" s="122" t="s">
        <v>1828</v>
      </c>
      <c r="V136" s="131" t="s">
        <v>69</v>
      </c>
      <c r="W136" s="168"/>
      <c r="X136" s="168" t="s">
        <v>41</v>
      </c>
      <c r="Y136" s="126"/>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c r="CH136" s="132"/>
      <c r="CI136" s="132"/>
      <c r="CJ136" s="132"/>
      <c r="CK136" s="132"/>
      <c r="CL136" s="132"/>
      <c r="CM136" s="132"/>
      <c r="CN136" s="132"/>
      <c r="CO136" s="132"/>
      <c r="CP136" s="132"/>
      <c r="CQ136" s="132"/>
      <c r="CR136" s="132"/>
      <c r="CS136" s="132"/>
      <c r="CT136" s="132"/>
      <c r="CU136" s="132"/>
      <c r="CV136" s="132"/>
      <c r="CW136" s="132"/>
      <c r="CX136" s="132"/>
      <c r="CY136" s="132"/>
      <c r="CZ136" s="132"/>
      <c r="DA136" s="132"/>
      <c r="DB136" s="132"/>
      <c r="DC136" s="132"/>
      <c r="DD136" s="132"/>
      <c r="DE136" s="132"/>
      <c r="DF136" s="132"/>
      <c r="DG136" s="132"/>
      <c r="DH136" s="132"/>
      <c r="DI136" s="132"/>
      <c r="DJ136" s="132"/>
      <c r="DK136" s="132"/>
      <c r="DL136" s="132"/>
      <c r="DM136" s="132"/>
      <c r="DN136" s="132"/>
      <c r="DO136" s="132"/>
      <c r="DP136" s="132"/>
      <c r="DQ136" s="132"/>
      <c r="DR136" s="132"/>
      <c r="DS136" s="132"/>
      <c r="DT136" s="132"/>
      <c r="DU136" s="132"/>
      <c r="DV136" s="132"/>
      <c r="DW136" s="132"/>
      <c r="DX136" s="132"/>
      <c r="DY136" s="132"/>
      <c r="DZ136" s="132"/>
      <c r="EA136" s="132"/>
      <c r="EB136" s="132"/>
      <c r="EC136" s="132"/>
      <c r="ED136" s="132"/>
      <c r="EE136" s="132"/>
      <c r="EF136" s="132"/>
      <c r="EG136" s="132"/>
      <c r="EH136" s="132"/>
      <c r="EI136" s="132"/>
      <c r="EJ136" s="132"/>
      <c r="EK136" s="132"/>
      <c r="EL136" s="132"/>
      <c r="EM136" s="132"/>
      <c r="EN136" s="132"/>
      <c r="EO136" s="132"/>
      <c r="EP136" s="132"/>
      <c r="EQ136" s="132"/>
      <c r="ER136" s="132"/>
      <c r="ES136" s="132"/>
      <c r="ET136" s="132"/>
      <c r="EU136" s="132"/>
      <c r="EV136" s="132"/>
      <c r="EW136" s="132"/>
      <c r="EX136" s="132"/>
      <c r="EY136" s="132"/>
      <c r="EZ136" s="132"/>
      <c r="FA136" s="132"/>
      <c r="FB136" s="132"/>
      <c r="FC136" s="132"/>
      <c r="FD136" s="132"/>
      <c r="FE136" s="132"/>
      <c r="FF136" s="132"/>
      <c r="FG136" s="132"/>
      <c r="FH136" s="132"/>
      <c r="FI136" s="132"/>
      <c r="FJ136" s="132"/>
      <c r="FK136" s="132"/>
      <c r="FL136" s="132"/>
      <c r="FM136" s="132"/>
      <c r="FN136" s="132"/>
      <c r="FO136" s="132"/>
      <c r="FP136" s="132"/>
      <c r="FQ136" s="132"/>
      <c r="FR136" s="132"/>
      <c r="FS136" s="132"/>
      <c r="FT136" s="132"/>
      <c r="FU136" s="132"/>
      <c r="FV136" s="132"/>
      <c r="FW136" s="132"/>
      <c r="FX136" s="132"/>
      <c r="FY136" s="132"/>
      <c r="FZ136" s="132"/>
      <c r="GA136" s="132"/>
      <c r="GB136" s="132"/>
      <c r="GC136" s="132"/>
      <c r="GD136" s="132"/>
      <c r="GE136" s="132"/>
      <c r="GF136" s="132"/>
      <c r="GG136" s="132"/>
      <c r="GH136" s="132"/>
      <c r="GI136" s="132"/>
      <c r="GJ136" s="132"/>
      <c r="GK136" s="132"/>
      <c r="GL136" s="132"/>
      <c r="GM136" s="132"/>
      <c r="GN136" s="132"/>
      <c r="GO136" s="132"/>
      <c r="GP136" s="132"/>
      <c r="GQ136" s="132"/>
      <c r="GR136" s="132"/>
      <c r="GS136" s="132"/>
      <c r="GT136" s="132"/>
      <c r="GU136" s="132"/>
      <c r="GV136" s="132"/>
      <c r="GW136" s="132"/>
      <c r="GX136" s="132"/>
      <c r="GY136" s="132"/>
      <c r="GZ136" s="132"/>
      <c r="HA136" s="132"/>
      <c r="HB136" s="132"/>
      <c r="HC136" s="132"/>
      <c r="HD136" s="132"/>
      <c r="HE136" s="132"/>
      <c r="HF136" s="132"/>
      <c r="HG136" s="132"/>
      <c r="HH136" s="132"/>
      <c r="HI136" s="132"/>
      <c r="HJ136" s="132"/>
      <c r="HK136" s="132"/>
      <c r="HL136" s="132"/>
      <c r="HM136" s="132"/>
      <c r="HN136" s="132"/>
      <c r="HO136" s="132"/>
      <c r="HP136" s="132"/>
      <c r="HQ136" s="132"/>
      <c r="HR136" s="132"/>
      <c r="HS136" s="132"/>
      <c r="HT136" s="132"/>
      <c r="HU136" s="132"/>
      <c r="HV136" s="132"/>
      <c r="HW136" s="132"/>
      <c r="HX136" s="132"/>
      <c r="HY136" s="132"/>
      <c r="HZ136" s="132"/>
      <c r="IA136" s="132"/>
      <c r="IB136" s="132"/>
      <c r="IC136" s="132"/>
      <c r="ID136" s="132"/>
      <c r="IE136" s="132"/>
      <c r="IF136" s="132"/>
      <c r="IG136" s="132"/>
      <c r="IH136" s="132"/>
      <c r="II136" s="132"/>
      <c r="IJ136" s="132"/>
      <c r="IK136" s="132"/>
      <c r="IL136" s="132"/>
      <c r="IM136" s="132"/>
      <c r="IN136" s="132"/>
      <c r="IO136" s="132"/>
      <c r="IP136" s="132"/>
      <c r="IQ136" s="132"/>
      <c r="IR136" s="132"/>
      <c r="IS136" s="132"/>
      <c r="IT136" s="132"/>
      <c r="IU136" s="132"/>
      <c r="IV136" s="132"/>
    </row>
    <row r="137" spans="1:256" s="37" customFormat="1" ht="41.25" customHeight="1" x14ac:dyDescent="0.15">
      <c r="A137" s="127">
        <v>116</v>
      </c>
      <c r="B137" s="178" t="s">
        <v>289</v>
      </c>
      <c r="C137" s="179" t="s">
        <v>933</v>
      </c>
      <c r="D137" s="179" t="s">
        <v>899</v>
      </c>
      <c r="E137" s="199">
        <f>9000+1000</f>
        <v>10000</v>
      </c>
      <c r="F137" s="199">
        <f>10000+8298.722-9741.528</f>
        <v>8557.1940000000013</v>
      </c>
      <c r="G137" s="199">
        <v>5813.9110000000001</v>
      </c>
      <c r="H137" s="119" t="s">
        <v>247</v>
      </c>
      <c r="I137" s="128" t="s">
        <v>68</v>
      </c>
      <c r="J137" s="129" t="s">
        <v>1059</v>
      </c>
      <c r="K137" s="203">
        <v>0</v>
      </c>
      <c r="L137" s="199">
        <v>0</v>
      </c>
      <c r="M137" s="200">
        <f t="shared" si="12"/>
        <v>0</v>
      </c>
      <c r="N137" s="149">
        <v>0</v>
      </c>
      <c r="O137" s="179" t="s">
        <v>66</v>
      </c>
      <c r="P137" s="178" t="s">
        <v>1829</v>
      </c>
      <c r="Q137" s="130"/>
      <c r="R137" s="179" t="s">
        <v>127</v>
      </c>
      <c r="S137" s="181" t="s">
        <v>0</v>
      </c>
      <c r="T137" s="133" t="s">
        <v>302</v>
      </c>
      <c r="U137" s="122" t="s">
        <v>1830</v>
      </c>
      <c r="V137" s="131"/>
      <c r="W137" s="168"/>
      <c r="X137" s="168" t="s">
        <v>41</v>
      </c>
      <c r="Y137" s="126"/>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c r="AV137" s="132"/>
      <c r="AW137" s="132"/>
      <c r="AX137" s="132"/>
      <c r="AY137" s="132"/>
      <c r="AZ137" s="132"/>
      <c r="BA137" s="132"/>
      <c r="BB137" s="132"/>
      <c r="BC137" s="132"/>
      <c r="BD137" s="132"/>
      <c r="BE137" s="132"/>
      <c r="BF137" s="132"/>
      <c r="BG137" s="132"/>
      <c r="BH137" s="132"/>
      <c r="BI137" s="132"/>
      <c r="BJ137" s="132"/>
      <c r="BK137" s="132"/>
      <c r="BL137" s="132"/>
      <c r="BM137" s="132"/>
      <c r="BN137" s="132"/>
      <c r="BO137" s="132"/>
      <c r="BP137" s="132"/>
      <c r="BQ137" s="132"/>
      <c r="BR137" s="132"/>
      <c r="BS137" s="132"/>
      <c r="BT137" s="132"/>
      <c r="BU137" s="132"/>
      <c r="BV137" s="132"/>
      <c r="BW137" s="132"/>
      <c r="BX137" s="132"/>
      <c r="BY137" s="132"/>
      <c r="BZ137" s="132"/>
      <c r="CA137" s="132"/>
      <c r="CB137" s="132"/>
      <c r="CC137" s="132"/>
      <c r="CD137" s="132"/>
      <c r="CE137" s="132"/>
      <c r="CF137" s="132"/>
      <c r="CG137" s="132"/>
      <c r="CH137" s="132"/>
      <c r="CI137" s="132"/>
      <c r="CJ137" s="132"/>
      <c r="CK137" s="132"/>
      <c r="CL137" s="132"/>
      <c r="CM137" s="132"/>
      <c r="CN137" s="132"/>
      <c r="CO137" s="132"/>
      <c r="CP137" s="132"/>
      <c r="CQ137" s="132"/>
      <c r="CR137" s="132"/>
      <c r="CS137" s="132"/>
      <c r="CT137" s="132"/>
      <c r="CU137" s="132"/>
      <c r="CV137" s="132"/>
      <c r="CW137" s="132"/>
      <c r="CX137" s="132"/>
      <c r="CY137" s="132"/>
      <c r="CZ137" s="132"/>
      <c r="DA137" s="132"/>
      <c r="DB137" s="132"/>
      <c r="DC137" s="132"/>
      <c r="DD137" s="132"/>
      <c r="DE137" s="132"/>
      <c r="DF137" s="132"/>
      <c r="DG137" s="132"/>
      <c r="DH137" s="132"/>
      <c r="DI137" s="132"/>
      <c r="DJ137" s="132"/>
      <c r="DK137" s="132"/>
      <c r="DL137" s="132"/>
      <c r="DM137" s="132"/>
      <c r="DN137" s="132"/>
      <c r="DO137" s="132"/>
      <c r="DP137" s="132"/>
      <c r="DQ137" s="132"/>
      <c r="DR137" s="132"/>
      <c r="DS137" s="132"/>
      <c r="DT137" s="132"/>
      <c r="DU137" s="132"/>
      <c r="DV137" s="132"/>
      <c r="DW137" s="132"/>
      <c r="DX137" s="132"/>
      <c r="DY137" s="132"/>
      <c r="DZ137" s="132"/>
      <c r="EA137" s="132"/>
      <c r="EB137" s="132"/>
      <c r="EC137" s="132"/>
      <c r="ED137" s="132"/>
      <c r="EE137" s="132"/>
      <c r="EF137" s="132"/>
      <c r="EG137" s="132"/>
      <c r="EH137" s="132"/>
      <c r="EI137" s="132"/>
      <c r="EJ137" s="132"/>
      <c r="EK137" s="132"/>
      <c r="EL137" s="132"/>
      <c r="EM137" s="132"/>
      <c r="EN137" s="132"/>
      <c r="EO137" s="132"/>
      <c r="EP137" s="132"/>
      <c r="EQ137" s="132"/>
      <c r="ER137" s="132"/>
      <c r="ES137" s="132"/>
      <c r="ET137" s="132"/>
      <c r="EU137" s="132"/>
      <c r="EV137" s="132"/>
      <c r="EW137" s="132"/>
      <c r="EX137" s="132"/>
      <c r="EY137" s="132"/>
      <c r="EZ137" s="132"/>
      <c r="FA137" s="132"/>
      <c r="FB137" s="132"/>
      <c r="FC137" s="132"/>
      <c r="FD137" s="132"/>
      <c r="FE137" s="132"/>
      <c r="FF137" s="132"/>
      <c r="FG137" s="132"/>
      <c r="FH137" s="132"/>
      <c r="FI137" s="132"/>
      <c r="FJ137" s="132"/>
      <c r="FK137" s="132"/>
      <c r="FL137" s="132"/>
      <c r="FM137" s="132"/>
      <c r="FN137" s="132"/>
      <c r="FO137" s="132"/>
      <c r="FP137" s="132"/>
      <c r="FQ137" s="132"/>
      <c r="FR137" s="132"/>
      <c r="FS137" s="132"/>
      <c r="FT137" s="132"/>
      <c r="FU137" s="132"/>
      <c r="FV137" s="132"/>
      <c r="FW137" s="132"/>
      <c r="FX137" s="132"/>
      <c r="FY137" s="132"/>
      <c r="FZ137" s="132"/>
      <c r="GA137" s="132"/>
      <c r="GB137" s="132"/>
      <c r="GC137" s="132"/>
      <c r="GD137" s="132"/>
      <c r="GE137" s="132"/>
      <c r="GF137" s="132"/>
      <c r="GG137" s="132"/>
      <c r="GH137" s="132"/>
      <c r="GI137" s="132"/>
      <c r="GJ137" s="132"/>
      <c r="GK137" s="132"/>
      <c r="GL137" s="132"/>
      <c r="GM137" s="132"/>
      <c r="GN137" s="132"/>
      <c r="GO137" s="132"/>
      <c r="GP137" s="132"/>
      <c r="GQ137" s="132"/>
      <c r="GR137" s="132"/>
      <c r="GS137" s="132"/>
      <c r="GT137" s="132"/>
      <c r="GU137" s="132"/>
      <c r="GV137" s="132"/>
      <c r="GW137" s="132"/>
      <c r="GX137" s="132"/>
      <c r="GY137" s="132"/>
      <c r="GZ137" s="132"/>
      <c r="HA137" s="132"/>
      <c r="HB137" s="132"/>
      <c r="HC137" s="132"/>
      <c r="HD137" s="132"/>
      <c r="HE137" s="132"/>
      <c r="HF137" s="132"/>
      <c r="HG137" s="132"/>
      <c r="HH137" s="132"/>
      <c r="HI137" s="132"/>
      <c r="HJ137" s="132"/>
      <c r="HK137" s="132"/>
      <c r="HL137" s="132"/>
      <c r="HM137" s="132"/>
      <c r="HN137" s="132"/>
      <c r="HO137" s="132"/>
      <c r="HP137" s="132"/>
      <c r="HQ137" s="132"/>
      <c r="HR137" s="132"/>
      <c r="HS137" s="132"/>
      <c r="HT137" s="132"/>
      <c r="HU137" s="132"/>
      <c r="HV137" s="132"/>
      <c r="HW137" s="132"/>
      <c r="HX137" s="132"/>
      <c r="HY137" s="132"/>
      <c r="HZ137" s="132"/>
      <c r="IA137" s="132"/>
      <c r="IB137" s="132"/>
      <c r="IC137" s="132"/>
      <c r="ID137" s="132"/>
      <c r="IE137" s="132"/>
      <c r="IF137" s="132"/>
      <c r="IG137" s="132"/>
      <c r="IH137" s="132"/>
      <c r="II137" s="132"/>
      <c r="IJ137" s="132"/>
      <c r="IK137" s="132"/>
      <c r="IL137" s="132"/>
      <c r="IM137" s="132"/>
      <c r="IN137" s="132"/>
      <c r="IO137" s="132"/>
      <c r="IP137" s="132"/>
      <c r="IQ137" s="132"/>
      <c r="IR137" s="132"/>
      <c r="IS137" s="132"/>
      <c r="IT137" s="132"/>
      <c r="IU137" s="132"/>
      <c r="IV137" s="132"/>
    </row>
    <row r="138" spans="1:256" s="132" customFormat="1" ht="102.75" customHeight="1" x14ac:dyDescent="0.15">
      <c r="A138" s="127">
        <v>117</v>
      </c>
      <c r="B138" s="178" t="s">
        <v>288</v>
      </c>
      <c r="C138" s="179" t="s">
        <v>899</v>
      </c>
      <c r="D138" s="179" t="s">
        <v>903</v>
      </c>
      <c r="E138" s="199">
        <v>3000</v>
      </c>
      <c r="F138" s="199">
        <f>3000-2998.854</f>
        <v>1.1460000000001855</v>
      </c>
      <c r="G138" s="199">
        <v>1.1459999999999999</v>
      </c>
      <c r="H138" s="123" t="s">
        <v>1077</v>
      </c>
      <c r="I138" s="128" t="s">
        <v>45</v>
      </c>
      <c r="J138" s="129" t="s">
        <v>1077</v>
      </c>
      <c r="K138" s="203">
        <v>3000</v>
      </c>
      <c r="L138" s="199">
        <v>3000</v>
      </c>
      <c r="M138" s="200">
        <f t="shared" si="12"/>
        <v>0</v>
      </c>
      <c r="N138" s="149">
        <v>0</v>
      </c>
      <c r="O138" s="179" t="s">
        <v>1409</v>
      </c>
      <c r="P138" s="178" t="s">
        <v>1831</v>
      </c>
      <c r="Q138" s="130"/>
      <c r="R138" s="44" t="s">
        <v>127</v>
      </c>
      <c r="S138" s="131" t="s">
        <v>0</v>
      </c>
      <c r="T138" s="120" t="s">
        <v>301</v>
      </c>
      <c r="U138" s="59" t="s">
        <v>300</v>
      </c>
      <c r="V138" s="131" t="s">
        <v>26</v>
      </c>
      <c r="W138" s="168"/>
      <c r="X138" s="168" t="s">
        <v>41</v>
      </c>
      <c r="Y138" s="126"/>
    </row>
    <row r="139" spans="1:256" s="132" customFormat="1" ht="24.95" customHeight="1" x14ac:dyDescent="0.15">
      <c r="A139" s="26"/>
      <c r="B139" s="41" t="s">
        <v>83</v>
      </c>
      <c r="C139" s="31"/>
      <c r="D139" s="31"/>
      <c r="E139" s="205"/>
      <c r="F139" s="205"/>
      <c r="G139" s="205"/>
      <c r="H139" s="28"/>
      <c r="I139" s="29"/>
      <c r="J139" s="30"/>
      <c r="K139" s="204"/>
      <c r="L139" s="205"/>
      <c r="M139" s="205"/>
      <c r="N139" s="151"/>
      <c r="O139" s="31"/>
      <c r="P139" s="27"/>
      <c r="Q139" s="27"/>
      <c r="R139" s="27"/>
      <c r="S139" s="32"/>
      <c r="T139" s="32"/>
      <c r="U139" s="32"/>
      <c r="V139" s="32"/>
      <c r="W139" s="33"/>
      <c r="X139" s="33"/>
      <c r="Y139" s="34"/>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row>
    <row r="140" spans="1:256" s="132" customFormat="1" ht="105.75" customHeight="1" x14ac:dyDescent="0.15">
      <c r="A140" s="127">
        <v>118</v>
      </c>
      <c r="B140" s="178" t="s">
        <v>330</v>
      </c>
      <c r="C140" s="179" t="s">
        <v>884</v>
      </c>
      <c r="D140" s="179" t="s">
        <v>885</v>
      </c>
      <c r="E140" s="199">
        <v>17811</v>
      </c>
      <c r="F140" s="199">
        <v>20246.542000000001</v>
      </c>
      <c r="G140" s="199">
        <v>8736.1869999999999</v>
      </c>
      <c r="H140" s="119" t="s">
        <v>1601</v>
      </c>
      <c r="I140" s="128" t="s">
        <v>45</v>
      </c>
      <c r="J140" s="129" t="s">
        <v>1602</v>
      </c>
      <c r="K140" s="203">
        <v>16832</v>
      </c>
      <c r="L140" s="199">
        <v>18116</v>
      </c>
      <c r="M140" s="200">
        <f t="shared" ref="M140" si="13">L140-K140</f>
        <v>1284</v>
      </c>
      <c r="N140" s="149">
        <v>0</v>
      </c>
      <c r="O140" s="179" t="s">
        <v>1409</v>
      </c>
      <c r="P140" s="178" t="s">
        <v>1603</v>
      </c>
      <c r="Q140" s="130" t="s">
        <v>2181</v>
      </c>
      <c r="R140" s="179" t="s">
        <v>339</v>
      </c>
      <c r="S140" s="181" t="s">
        <v>0</v>
      </c>
      <c r="T140" s="133" t="s">
        <v>338</v>
      </c>
      <c r="U140" s="180">
        <v>114</v>
      </c>
      <c r="V140" s="131"/>
      <c r="W140" s="168" t="s">
        <v>32</v>
      </c>
      <c r="X140" s="168" t="s">
        <v>32</v>
      </c>
      <c r="Y140" s="126"/>
    </row>
    <row r="141" spans="1:256" s="132" customFormat="1" ht="24.95" customHeight="1" x14ac:dyDescent="0.15">
      <c r="A141" s="127"/>
      <c r="B141" s="178" t="s">
        <v>340</v>
      </c>
      <c r="C141" s="179"/>
      <c r="D141" s="179"/>
      <c r="E141" s="199"/>
      <c r="F141" s="200"/>
      <c r="G141" s="199"/>
      <c r="H141" s="76"/>
      <c r="I141" s="128"/>
      <c r="J141" s="178"/>
      <c r="K141" s="203"/>
      <c r="L141" s="199"/>
      <c r="M141" s="200"/>
      <c r="N141" s="149"/>
      <c r="O141" s="179"/>
      <c r="P141" s="178"/>
      <c r="Q141" s="130"/>
      <c r="R141" s="121" t="s">
        <v>169</v>
      </c>
      <c r="S141" s="181"/>
      <c r="T141" s="131"/>
      <c r="U141" s="180"/>
      <c r="V141" s="131"/>
      <c r="W141" s="168"/>
      <c r="X141" s="168"/>
      <c r="Y141" s="126"/>
    </row>
    <row r="142" spans="1:256" s="132" customFormat="1" ht="146.25" x14ac:dyDescent="0.15">
      <c r="A142" s="127">
        <v>119</v>
      </c>
      <c r="B142" s="178" t="s">
        <v>329</v>
      </c>
      <c r="C142" s="179" t="s">
        <v>1001</v>
      </c>
      <c r="D142" s="179" t="s">
        <v>885</v>
      </c>
      <c r="E142" s="199">
        <v>7415</v>
      </c>
      <c r="F142" s="200">
        <v>8974.3796359999997</v>
      </c>
      <c r="G142" s="199">
        <v>8969.7826359999999</v>
      </c>
      <c r="H142" s="123" t="s">
        <v>2213</v>
      </c>
      <c r="I142" s="128" t="s">
        <v>45</v>
      </c>
      <c r="J142" s="129" t="s">
        <v>1935</v>
      </c>
      <c r="K142" s="203">
        <v>7825</v>
      </c>
      <c r="L142" s="199">
        <v>7785</v>
      </c>
      <c r="M142" s="200">
        <f t="shared" ref="M142:M150" si="14">L142-K142</f>
        <v>-40</v>
      </c>
      <c r="N142" s="149">
        <v>0</v>
      </c>
      <c r="O142" s="179" t="s">
        <v>1409</v>
      </c>
      <c r="P142" s="178" t="s">
        <v>1936</v>
      </c>
      <c r="Q142" s="130" t="s">
        <v>1937</v>
      </c>
      <c r="R142" s="173" t="s">
        <v>169</v>
      </c>
      <c r="S142" s="181" t="s">
        <v>0</v>
      </c>
      <c r="T142" s="120" t="s">
        <v>337</v>
      </c>
      <c r="U142" s="174">
        <v>52</v>
      </c>
      <c r="V142" s="69" t="s">
        <v>28</v>
      </c>
      <c r="W142" s="168"/>
      <c r="X142" s="168" t="s">
        <v>41</v>
      </c>
      <c r="Y142" s="126"/>
    </row>
    <row r="143" spans="1:256" s="132" customFormat="1" ht="137.25" customHeight="1" x14ac:dyDescent="0.15">
      <c r="A143" s="127">
        <v>120</v>
      </c>
      <c r="B143" s="178" t="s">
        <v>328</v>
      </c>
      <c r="C143" s="179" t="s">
        <v>1002</v>
      </c>
      <c r="D143" s="179" t="s">
        <v>885</v>
      </c>
      <c r="E143" s="199">
        <v>126254.181</v>
      </c>
      <c r="F143" s="200">
        <v>129584.491679</v>
      </c>
      <c r="G143" s="199">
        <v>129152.04212</v>
      </c>
      <c r="H143" s="119" t="s">
        <v>945</v>
      </c>
      <c r="I143" s="128" t="s">
        <v>44</v>
      </c>
      <c r="J143" s="129" t="s">
        <v>2065</v>
      </c>
      <c r="K143" s="203">
        <v>136864.16099999999</v>
      </c>
      <c r="L143" s="199">
        <v>148660.76800000001</v>
      </c>
      <c r="M143" s="200">
        <f t="shared" si="14"/>
        <v>11796.607000000018</v>
      </c>
      <c r="N143" s="149">
        <v>0</v>
      </c>
      <c r="O143" s="179" t="s">
        <v>1409</v>
      </c>
      <c r="P143" s="178" t="s">
        <v>1938</v>
      </c>
      <c r="Q143" s="130"/>
      <c r="R143" s="173" t="s">
        <v>169</v>
      </c>
      <c r="S143" s="181" t="s">
        <v>0</v>
      </c>
      <c r="T143" s="133" t="s">
        <v>1939</v>
      </c>
      <c r="U143" s="174">
        <v>115</v>
      </c>
      <c r="V143" s="175"/>
      <c r="W143" s="168" t="s">
        <v>41</v>
      </c>
      <c r="X143" s="168" t="s">
        <v>41</v>
      </c>
      <c r="Y143" s="126"/>
    </row>
    <row r="144" spans="1:256" s="132" customFormat="1" ht="139.5" customHeight="1" x14ac:dyDescent="0.15">
      <c r="A144" s="127">
        <v>121</v>
      </c>
      <c r="B144" s="177" t="s">
        <v>327</v>
      </c>
      <c r="C144" s="179" t="s">
        <v>2207</v>
      </c>
      <c r="D144" s="179" t="s">
        <v>885</v>
      </c>
      <c r="E144" s="199">
        <v>139904.33100000001</v>
      </c>
      <c r="F144" s="200">
        <v>179429.863335</v>
      </c>
      <c r="G144" s="199">
        <v>177310.691448</v>
      </c>
      <c r="H144" s="119" t="s">
        <v>945</v>
      </c>
      <c r="I144" s="128" t="s">
        <v>45</v>
      </c>
      <c r="J144" s="129" t="s">
        <v>1940</v>
      </c>
      <c r="K144" s="203">
        <v>140717.144</v>
      </c>
      <c r="L144" s="199">
        <v>144538.80799999999</v>
      </c>
      <c r="M144" s="200">
        <f t="shared" si="14"/>
        <v>3821.6639999999898</v>
      </c>
      <c r="N144" s="149">
        <v>0</v>
      </c>
      <c r="O144" s="179" t="s">
        <v>1409</v>
      </c>
      <c r="P144" s="178" t="s">
        <v>1941</v>
      </c>
      <c r="Q144" s="130"/>
      <c r="R144" s="173" t="s">
        <v>169</v>
      </c>
      <c r="S144" s="181" t="s">
        <v>0</v>
      </c>
      <c r="T144" s="133" t="s">
        <v>994</v>
      </c>
      <c r="U144" s="174">
        <v>116</v>
      </c>
      <c r="V144" s="175" t="s">
        <v>46</v>
      </c>
      <c r="W144" s="176"/>
      <c r="X144" s="176" t="s">
        <v>41</v>
      </c>
      <c r="Y144" s="167"/>
    </row>
    <row r="145" spans="1:25" s="132" customFormat="1" ht="97.5" customHeight="1" x14ac:dyDescent="0.15">
      <c r="A145" s="127">
        <v>122</v>
      </c>
      <c r="B145" s="177" t="s">
        <v>326</v>
      </c>
      <c r="C145" s="179" t="s">
        <v>2207</v>
      </c>
      <c r="D145" s="179" t="s">
        <v>885</v>
      </c>
      <c r="E145" s="202">
        <v>82863.403000000006</v>
      </c>
      <c r="F145" s="200">
        <v>93186.899403000003</v>
      </c>
      <c r="G145" s="199">
        <v>92112.299746000004</v>
      </c>
      <c r="H145" s="119" t="s">
        <v>945</v>
      </c>
      <c r="I145" s="128" t="s">
        <v>45</v>
      </c>
      <c r="J145" s="178" t="s">
        <v>1942</v>
      </c>
      <c r="K145" s="203">
        <v>80577.434999999998</v>
      </c>
      <c r="L145" s="199">
        <v>95320.047999999995</v>
      </c>
      <c r="M145" s="200">
        <f t="shared" si="14"/>
        <v>14742.612999999998</v>
      </c>
      <c r="N145" s="149">
        <v>0</v>
      </c>
      <c r="O145" s="179" t="s">
        <v>1409</v>
      </c>
      <c r="P145" s="178" t="s">
        <v>1943</v>
      </c>
      <c r="Q145" s="130" t="s">
        <v>1944</v>
      </c>
      <c r="R145" s="173" t="s">
        <v>169</v>
      </c>
      <c r="S145" s="181" t="s">
        <v>0</v>
      </c>
      <c r="T145" s="133" t="s">
        <v>1945</v>
      </c>
      <c r="U145" s="174">
        <v>117</v>
      </c>
      <c r="V145" s="175" t="s">
        <v>69</v>
      </c>
      <c r="W145" s="176" t="s">
        <v>41</v>
      </c>
      <c r="X145" s="176" t="s">
        <v>41</v>
      </c>
      <c r="Y145" s="167"/>
    </row>
    <row r="146" spans="1:25" s="132" customFormat="1" ht="43.5" customHeight="1" x14ac:dyDescent="0.15">
      <c r="A146" s="127">
        <v>123</v>
      </c>
      <c r="B146" s="177" t="s">
        <v>1946</v>
      </c>
      <c r="C146" s="179" t="s">
        <v>906</v>
      </c>
      <c r="D146" s="179" t="s">
        <v>885</v>
      </c>
      <c r="E146" s="202">
        <v>552.09500000000003</v>
      </c>
      <c r="F146" s="200">
        <v>552.37080700000001</v>
      </c>
      <c r="G146" s="199">
        <v>552.07404599999995</v>
      </c>
      <c r="H146" s="119" t="s">
        <v>945</v>
      </c>
      <c r="I146" s="128" t="s">
        <v>45</v>
      </c>
      <c r="J146" s="129" t="s">
        <v>1947</v>
      </c>
      <c r="K146" s="203">
        <v>551.24400000000003</v>
      </c>
      <c r="L146" s="199">
        <v>701.94399999999996</v>
      </c>
      <c r="M146" s="200">
        <f t="shared" si="14"/>
        <v>150.69999999999993</v>
      </c>
      <c r="N146" s="149">
        <v>0</v>
      </c>
      <c r="O146" s="179" t="s">
        <v>1409</v>
      </c>
      <c r="P146" s="178" t="s">
        <v>1948</v>
      </c>
      <c r="Q146" s="130"/>
      <c r="R146" s="173" t="s">
        <v>169</v>
      </c>
      <c r="S146" s="181" t="s">
        <v>0</v>
      </c>
      <c r="T146" s="133" t="s">
        <v>1949</v>
      </c>
      <c r="U146" s="174">
        <v>118</v>
      </c>
      <c r="V146" s="175" t="s">
        <v>46</v>
      </c>
      <c r="W146" s="176"/>
      <c r="X146" s="176"/>
      <c r="Y146" s="167"/>
    </row>
    <row r="147" spans="1:25" s="132" customFormat="1" ht="67.5" x14ac:dyDescent="0.15">
      <c r="A147" s="127">
        <v>124</v>
      </c>
      <c r="B147" s="177" t="s">
        <v>325</v>
      </c>
      <c r="C147" s="179" t="s">
        <v>941</v>
      </c>
      <c r="D147" s="179" t="s">
        <v>885</v>
      </c>
      <c r="E147" s="202">
        <v>7349.9359999999997</v>
      </c>
      <c r="F147" s="200">
        <v>8649.9569289999999</v>
      </c>
      <c r="G147" s="199">
        <v>8556.8877580000008</v>
      </c>
      <c r="H147" s="119" t="s">
        <v>945</v>
      </c>
      <c r="I147" s="128" t="s">
        <v>45</v>
      </c>
      <c r="J147" s="129" t="s">
        <v>1950</v>
      </c>
      <c r="K147" s="203">
        <v>6432.2349999999997</v>
      </c>
      <c r="L147" s="199">
        <v>6803.1689999999999</v>
      </c>
      <c r="M147" s="200">
        <f t="shared" si="14"/>
        <v>370.9340000000002</v>
      </c>
      <c r="N147" s="149">
        <v>0</v>
      </c>
      <c r="O147" s="179" t="s">
        <v>1409</v>
      </c>
      <c r="P147" s="178" t="s">
        <v>1951</v>
      </c>
      <c r="Q147" s="130" t="s">
        <v>1952</v>
      </c>
      <c r="R147" s="173" t="s">
        <v>169</v>
      </c>
      <c r="S147" s="181" t="s">
        <v>0</v>
      </c>
      <c r="T147" s="133" t="s">
        <v>1945</v>
      </c>
      <c r="U147" s="174">
        <v>119</v>
      </c>
      <c r="V147" s="175"/>
      <c r="W147" s="176" t="s">
        <v>41</v>
      </c>
      <c r="X147" s="176" t="s">
        <v>41</v>
      </c>
      <c r="Y147" s="167"/>
    </row>
    <row r="148" spans="1:25" s="132" customFormat="1" ht="56.25" x14ac:dyDescent="0.15">
      <c r="A148" s="127">
        <v>125</v>
      </c>
      <c r="B148" s="178" t="s">
        <v>324</v>
      </c>
      <c r="C148" s="179" t="s">
        <v>960</v>
      </c>
      <c r="D148" s="179" t="s">
        <v>885</v>
      </c>
      <c r="E148" s="202">
        <v>16</v>
      </c>
      <c r="F148" s="200">
        <v>16</v>
      </c>
      <c r="G148" s="199">
        <v>15.984</v>
      </c>
      <c r="H148" s="119" t="s">
        <v>945</v>
      </c>
      <c r="I148" s="128" t="s">
        <v>45</v>
      </c>
      <c r="J148" s="129" t="s">
        <v>1953</v>
      </c>
      <c r="K148" s="201">
        <v>16</v>
      </c>
      <c r="L148" s="199">
        <v>16</v>
      </c>
      <c r="M148" s="200">
        <f t="shared" si="14"/>
        <v>0</v>
      </c>
      <c r="N148" s="149">
        <v>0</v>
      </c>
      <c r="O148" s="179" t="s">
        <v>1409</v>
      </c>
      <c r="P148" s="178" t="s">
        <v>1954</v>
      </c>
      <c r="Q148" s="130"/>
      <c r="R148" s="121" t="s">
        <v>169</v>
      </c>
      <c r="S148" s="181" t="s">
        <v>0</v>
      </c>
      <c r="T148" s="133" t="s">
        <v>1955</v>
      </c>
      <c r="U148" s="180">
        <v>120</v>
      </c>
      <c r="V148" s="131"/>
      <c r="W148" s="168" t="s">
        <v>41</v>
      </c>
      <c r="X148" s="168"/>
      <c r="Y148" s="126"/>
    </row>
    <row r="149" spans="1:25" s="132" customFormat="1" ht="81" customHeight="1" x14ac:dyDescent="0.15">
      <c r="A149" s="373">
        <v>126</v>
      </c>
      <c r="B149" s="376" t="s">
        <v>323</v>
      </c>
      <c r="C149" s="179" t="s">
        <v>901</v>
      </c>
      <c r="D149" s="179" t="s">
        <v>900</v>
      </c>
      <c r="E149" s="202">
        <v>17509</v>
      </c>
      <c r="F149" s="200">
        <v>22603.967787000001</v>
      </c>
      <c r="G149" s="199">
        <v>22603.530477</v>
      </c>
      <c r="H149" s="340" t="s">
        <v>2066</v>
      </c>
      <c r="I149" s="342" t="s">
        <v>68</v>
      </c>
      <c r="J149" s="344" t="s">
        <v>1956</v>
      </c>
      <c r="K149" s="203">
        <v>18516.64</v>
      </c>
      <c r="L149" s="199">
        <v>0</v>
      </c>
      <c r="M149" s="200">
        <f t="shared" si="14"/>
        <v>-18516.64</v>
      </c>
      <c r="N149" s="346">
        <v>0</v>
      </c>
      <c r="O149" s="312" t="s">
        <v>66</v>
      </c>
      <c r="P149" s="376" t="s">
        <v>1957</v>
      </c>
      <c r="Q149" s="312"/>
      <c r="R149" s="378" t="s">
        <v>169</v>
      </c>
      <c r="S149" s="175" t="s">
        <v>120</v>
      </c>
      <c r="T149" s="133" t="s">
        <v>1958</v>
      </c>
      <c r="U149" s="380">
        <v>121</v>
      </c>
      <c r="V149" s="382" t="s">
        <v>27</v>
      </c>
      <c r="W149" s="384"/>
      <c r="X149" s="384"/>
      <c r="Y149" s="338"/>
    </row>
    <row r="150" spans="1:25" s="132" customFormat="1" ht="47.25" customHeight="1" x14ac:dyDescent="0.15">
      <c r="A150" s="374"/>
      <c r="B150" s="377"/>
      <c r="C150" s="179" t="s">
        <v>901</v>
      </c>
      <c r="D150" s="179" t="s">
        <v>900</v>
      </c>
      <c r="E150" s="202">
        <v>8273</v>
      </c>
      <c r="F150" s="200">
        <v>5336.3542000000007</v>
      </c>
      <c r="G150" s="199">
        <v>5319.3690800000004</v>
      </c>
      <c r="H150" s="341"/>
      <c r="I150" s="343"/>
      <c r="J150" s="345"/>
      <c r="K150" s="201">
        <v>6727</v>
      </c>
      <c r="L150" s="199">
        <v>0</v>
      </c>
      <c r="M150" s="200">
        <f t="shared" si="14"/>
        <v>-6727</v>
      </c>
      <c r="N150" s="347"/>
      <c r="O150" s="313"/>
      <c r="P150" s="392"/>
      <c r="Q150" s="313"/>
      <c r="R150" s="379"/>
      <c r="S150" s="175" t="s">
        <v>120</v>
      </c>
      <c r="T150" s="133" t="s">
        <v>1877</v>
      </c>
      <c r="U150" s="381"/>
      <c r="V150" s="383"/>
      <c r="W150" s="385"/>
      <c r="X150" s="385"/>
      <c r="Y150" s="375"/>
    </row>
    <row r="151" spans="1:25" s="132" customFormat="1" ht="24.95" customHeight="1" x14ac:dyDescent="0.15">
      <c r="A151" s="127"/>
      <c r="B151" s="178" t="s">
        <v>312</v>
      </c>
      <c r="C151" s="179"/>
      <c r="D151" s="179"/>
      <c r="E151" s="199"/>
      <c r="F151" s="200"/>
      <c r="G151" s="199"/>
      <c r="H151" s="123"/>
      <c r="I151" s="128"/>
      <c r="J151" s="129"/>
      <c r="K151" s="203"/>
      <c r="L151" s="199"/>
      <c r="M151" s="200"/>
      <c r="N151" s="149"/>
      <c r="O151" s="179"/>
      <c r="P151" s="178"/>
      <c r="Q151" s="130"/>
      <c r="R151" s="121" t="s">
        <v>169</v>
      </c>
      <c r="S151" s="181"/>
      <c r="T151" s="131"/>
      <c r="U151" s="180"/>
      <c r="V151" s="131"/>
      <c r="W151" s="168"/>
      <c r="X151" s="168"/>
      <c r="Y151" s="126"/>
    </row>
    <row r="152" spans="1:25" s="132" customFormat="1" ht="56.25" customHeight="1" x14ac:dyDescent="0.15">
      <c r="A152" s="127">
        <v>127</v>
      </c>
      <c r="B152" s="52" t="s">
        <v>322</v>
      </c>
      <c r="C152" s="179" t="s">
        <v>1003</v>
      </c>
      <c r="D152" s="179" t="s">
        <v>885</v>
      </c>
      <c r="E152" s="202">
        <v>13.753</v>
      </c>
      <c r="F152" s="200">
        <v>13.753</v>
      </c>
      <c r="G152" s="199">
        <v>12.568</v>
      </c>
      <c r="H152" s="119" t="s">
        <v>945</v>
      </c>
      <c r="I152" s="128" t="s">
        <v>45</v>
      </c>
      <c r="J152" s="129" t="s">
        <v>1959</v>
      </c>
      <c r="K152" s="201">
        <v>13.753</v>
      </c>
      <c r="L152" s="199">
        <v>13.753</v>
      </c>
      <c r="M152" s="200">
        <f t="shared" ref="M152:M163" si="15">L152-K152</f>
        <v>0</v>
      </c>
      <c r="N152" s="149">
        <v>0</v>
      </c>
      <c r="O152" s="179" t="s">
        <v>1409</v>
      </c>
      <c r="P152" s="178" t="s">
        <v>1960</v>
      </c>
      <c r="Q152" s="130"/>
      <c r="R152" s="49" t="s">
        <v>169</v>
      </c>
      <c r="S152" s="181" t="s">
        <v>0</v>
      </c>
      <c r="T152" s="133" t="s">
        <v>1004</v>
      </c>
      <c r="U152" s="180">
        <v>122</v>
      </c>
      <c r="V152" s="131"/>
      <c r="W152" s="168" t="s">
        <v>41</v>
      </c>
      <c r="X152" s="168"/>
      <c r="Y152" s="126"/>
    </row>
    <row r="153" spans="1:25" s="132" customFormat="1" ht="56.25" customHeight="1" x14ac:dyDescent="0.15">
      <c r="A153" s="127">
        <v>128</v>
      </c>
      <c r="B153" s="52" t="s">
        <v>321</v>
      </c>
      <c r="C153" s="179" t="s">
        <v>908</v>
      </c>
      <c r="D153" s="179" t="s">
        <v>885</v>
      </c>
      <c r="E153" s="202">
        <v>19</v>
      </c>
      <c r="F153" s="200">
        <v>19</v>
      </c>
      <c r="G153" s="199">
        <v>18.989000000000001</v>
      </c>
      <c r="H153" s="119" t="s">
        <v>945</v>
      </c>
      <c r="I153" s="128" t="s">
        <v>22</v>
      </c>
      <c r="J153" s="129" t="s">
        <v>1961</v>
      </c>
      <c r="K153" s="201">
        <v>19</v>
      </c>
      <c r="L153" s="199">
        <v>19</v>
      </c>
      <c r="M153" s="200">
        <f t="shared" si="15"/>
        <v>0</v>
      </c>
      <c r="N153" s="149" t="s">
        <v>945</v>
      </c>
      <c r="O153" s="179" t="s">
        <v>22</v>
      </c>
      <c r="P153" s="178" t="s">
        <v>1961</v>
      </c>
      <c r="Q153" s="130"/>
      <c r="R153" s="49" t="s">
        <v>169</v>
      </c>
      <c r="S153" s="181" t="s">
        <v>0</v>
      </c>
      <c r="T153" s="133" t="s">
        <v>1004</v>
      </c>
      <c r="U153" s="180">
        <v>123</v>
      </c>
      <c r="V153" s="131"/>
      <c r="W153" s="168"/>
      <c r="X153" s="168"/>
      <c r="Y153" s="126"/>
    </row>
    <row r="154" spans="1:25" s="132" customFormat="1" ht="56.25" customHeight="1" x14ac:dyDescent="0.15">
      <c r="A154" s="127">
        <v>129</v>
      </c>
      <c r="B154" s="52" t="s">
        <v>320</v>
      </c>
      <c r="C154" s="179" t="s">
        <v>911</v>
      </c>
      <c r="D154" s="179" t="s">
        <v>885</v>
      </c>
      <c r="E154" s="202">
        <v>40.064999999999998</v>
      </c>
      <c r="F154" s="200">
        <v>40.064999999999998</v>
      </c>
      <c r="G154" s="199">
        <v>39.966000000000001</v>
      </c>
      <c r="H154" s="119" t="s">
        <v>945</v>
      </c>
      <c r="I154" s="128" t="s">
        <v>22</v>
      </c>
      <c r="J154" s="129" t="s">
        <v>1962</v>
      </c>
      <c r="K154" s="201">
        <v>40.064999999999998</v>
      </c>
      <c r="L154" s="199">
        <v>40.064999999999998</v>
      </c>
      <c r="M154" s="200">
        <f t="shared" si="15"/>
        <v>0</v>
      </c>
      <c r="N154" s="149">
        <v>0</v>
      </c>
      <c r="O154" s="179" t="s">
        <v>22</v>
      </c>
      <c r="P154" s="178" t="s">
        <v>1963</v>
      </c>
      <c r="Q154" s="130"/>
      <c r="R154" s="49" t="s">
        <v>169</v>
      </c>
      <c r="S154" s="181" t="s">
        <v>0</v>
      </c>
      <c r="T154" s="133" t="s">
        <v>1004</v>
      </c>
      <c r="U154" s="180">
        <v>124</v>
      </c>
      <c r="V154" s="131"/>
      <c r="W154" s="168"/>
      <c r="X154" s="168"/>
      <c r="Y154" s="126"/>
    </row>
    <row r="155" spans="1:25" s="132" customFormat="1" ht="58.5" customHeight="1" x14ac:dyDescent="0.15">
      <c r="A155" s="127">
        <v>130</v>
      </c>
      <c r="B155" s="52" t="s">
        <v>319</v>
      </c>
      <c r="C155" s="179" t="s">
        <v>911</v>
      </c>
      <c r="D155" s="179" t="s">
        <v>885</v>
      </c>
      <c r="E155" s="202">
        <v>8.2620000000000005</v>
      </c>
      <c r="F155" s="200">
        <v>8.2620000000000005</v>
      </c>
      <c r="G155" s="199">
        <v>8.2620000000000005</v>
      </c>
      <c r="H155" s="119" t="s">
        <v>945</v>
      </c>
      <c r="I155" s="128" t="s">
        <v>45</v>
      </c>
      <c r="J155" s="178" t="s">
        <v>1964</v>
      </c>
      <c r="K155" s="201">
        <v>8.2620000000000005</v>
      </c>
      <c r="L155" s="199">
        <v>8.2620000000000005</v>
      </c>
      <c r="M155" s="200">
        <f t="shared" si="15"/>
        <v>0</v>
      </c>
      <c r="N155" s="149">
        <v>0</v>
      </c>
      <c r="O155" s="179" t="s">
        <v>1409</v>
      </c>
      <c r="P155" s="178" t="s">
        <v>1965</v>
      </c>
      <c r="Q155" s="130"/>
      <c r="R155" s="49" t="s">
        <v>169</v>
      </c>
      <c r="S155" s="181" t="s">
        <v>0</v>
      </c>
      <c r="T155" s="133" t="s">
        <v>336</v>
      </c>
      <c r="U155" s="180">
        <v>125</v>
      </c>
      <c r="V155" s="131"/>
      <c r="W155" s="168"/>
      <c r="X155" s="168"/>
      <c r="Y155" s="126"/>
    </row>
    <row r="156" spans="1:25" s="132" customFormat="1" ht="51" customHeight="1" x14ac:dyDescent="0.15">
      <c r="A156" s="127">
        <v>131</v>
      </c>
      <c r="B156" s="52" t="s">
        <v>318</v>
      </c>
      <c r="C156" s="179" t="s">
        <v>908</v>
      </c>
      <c r="D156" s="179" t="s">
        <v>885</v>
      </c>
      <c r="E156" s="202">
        <v>96.444999999999993</v>
      </c>
      <c r="F156" s="200">
        <v>96.444999999999993</v>
      </c>
      <c r="G156" s="199">
        <v>96.350999999999999</v>
      </c>
      <c r="H156" s="119" t="s">
        <v>945</v>
      </c>
      <c r="I156" s="128" t="s">
        <v>45</v>
      </c>
      <c r="J156" s="129" t="s">
        <v>1966</v>
      </c>
      <c r="K156" s="201">
        <v>96.444999999999993</v>
      </c>
      <c r="L156" s="199">
        <v>96.444999999999993</v>
      </c>
      <c r="M156" s="200">
        <f t="shared" si="15"/>
        <v>0</v>
      </c>
      <c r="N156" s="149" t="s">
        <v>945</v>
      </c>
      <c r="O156" s="179" t="s">
        <v>1409</v>
      </c>
      <c r="P156" s="178" t="s">
        <v>1967</v>
      </c>
      <c r="Q156" s="130"/>
      <c r="R156" s="49" t="s">
        <v>169</v>
      </c>
      <c r="S156" s="181" t="s">
        <v>0</v>
      </c>
      <c r="T156" s="133" t="s">
        <v>336</v>
      </c>
      <c r="U156" s="180">
        <v>126</v>
      </c>
      <c r="V156" s="131"/>
      <c r="W156" s="168"/>
      <c r="X156" s="168"/>
      <c r="Y156" s="126"/>
    </row>
    <row r="157" spans="1:25" s="132" customFormat="1" ht="133.5" customHeight="1" x14ac:dyDescent="0.15">
      <c r="A157" s="127">
        <v>132</v>
      </c>
      <c r="B157" s="178" t="s">
        <v>1968</v>
      </c>
      <c r="C157" s="179" t="s">
        <v>907</v>
      </c>
      <c r="D157" s="179" t="s">
        <v>900</v>
      </c>
      <c r="E157" s="202">
        <v>25.925000000000001</v>
      </c>
      <c r="F157" s="202">
        <v>25.925000000000001</v>
      </c>
      <c r="G157" s="202">
        <v>25.524999999999999</v>
      </c>
      <c r="H157" s="123" t="s">
        <v>1969</v>
      </c>
      <c r="I157" s="128" t="s">
        <v>68</v>
      </c>
      <c r="J157" s="129" t="s">
        <v>1970</v>
      </c>
      <c r="K157" s="201">
        <v>4.5</v>
      </c>
      <c r="L157" s="199">
        <v>0</v>
      </c>
      <c r="M157" s="200">
        <f t="shared" si="15"/>
        <v>-4.5</v>
      </c>
      <c r="N157" s="149">
        <v>0</v>
      </c>
      <c r="O157" s="179" t="s">
        <v>66</v>
      </c>
      <c r="P157" s="178" t="s">
        <v>1971</v>
      </c>
      <c r="Q157" s="130"/>
      <c r="R157" s="60" t="s">
        <v>169</v>
      </c>
      <c r="S157" s="131" t="s">
        <v>0</v>
      </c>
      <c r="T157" s="133" t="s">
        <v>1004</v>
      </c>
      <c r="U157" s="180">
        <v>127</v>
      </c>
      <c r="V157" s="131" t="s">
        <v>27</v>
      </c>
      <c r="W157" s="168" t="s">
        <v>41</v>
      </c>
      <c r="X157" s="168"/>
      <c r="Y157" s="126"/>
    </row>
    <row r="158" spans="1:25" s="132" customFormat="1" ht="77.25" customHeight="1" x14ac:dyDescent="0.15">
      <c r="A158" s="127">
        <v>133</v>
      </c>
      <c r="B158" s="178" t="s">
        <v>317</v>
      </c>
      <c r="C158" s="179" t="s">
        <v>907</v>
      </c>
      <c r="D158" s="179" t="s">
        <v>885</v>
      </c>
      <c r="E158" s="202">
        <v>65</v>
      </c>
      <c r="F158" s="202">
        <v>65</v>
      </c>
      <c r="G158" s="202">
        <v>65</v>
      </c>
      <c r="H158" s="119" t="s">
        <v>945</v>
      </c>
      <c r="I158" s="128" t="s">
        <v>45</v>
      </c>
      <c r="J158" s="129" t="s">
        <v>1972</v>
      </c>
      <c r="K158" s="201">
        <v>65</v>
      </c>
      <c r="L158" s="199">
        <v>65</v>
      </c>
      <c r="M158" s="200">
        <f t="shared" si="15"/>
        <v>0</v>
      </c>
      <c r="N158" s="149">
        <v>0</v>
      </c>
      <c r="O158" s="179" t="s">
        <v>1409</v>
      </c>
      <c r="P158" s="178" t="s">
        <v>1973</v>
      </c>
      <c r="Q158" s="130"/>
      <c r="R158" s="60" t="s">
        <v>169</v>
      </c>
      <c r="S158" s="131" t="s">
        <v>0</v>
      </c>
      <c r="T158" s="133" t="s">
        <v>1004</v>
      </c>
      <c r="U158" s="180">
        <v>128</v>
      </c>
      <c r="V158" s="131" t="s">
        <v>69</v>
      </c>
      <c r="W158" s="168"/>
      <c r="X158" s="168"/>
      <c r="Y158" s="126"/>
    </row>
    <row r="159" spans="1:25" s="132" customFormat="1" ht="55.5" customHeight="1" x14ac:dyDescent="0.15">
      <c r="A159" s="127">
        <v>134</v>
      </c>
      <c r="B159" s="178" t="s">
        <v>316</v>
      </c>
      <c r="C159" s="179" t="s">
        <v>907</v>
      </c>
      <c r="D159" s="179" t="s">
        <v>885</v>
      </c>
      <c r="E159" s="202">
        <v>3.9740000000000002</v>
      </c>
      <c r="F159" s="202">
        <v>3.9740000000000002</v>
      </c>
      <c r="G159" s="202">
        <v>3.6320000000000001</v>
      </c>
      <c r="H159" s="119" t="s">
        <v>945</v>
      </c>
      <c r="I159" s="128" t="s">
        <v>22</v>
      </c>
      <c r="J159" s="129" t="s">
        <v>1974</v>
      </c>
      <c r="K159" s="201">
        <v>3.9740000000000002</v>
      </c>
      <c r="L159" s="199">
        <v>3.9740000000000002</v>
      </c>
      <c r="M159" s="200">
        <f t="shared" si="15"/>
        <v>0</v>
      </c>
      <c r="N159" s="149">
        <v>0</v>
      </c>
      <c r="O159" s="179" t="s">
        <v>22</v>
      </c>
      <c r="P159" s="178" t="s">
        <v>1975</v>
      </c>
      <c r="Q159" s="130"/>
      <c r="R159" s="60" t="s">
        <v>169</v>
      </c>
      <c r="S159" s="131" t="s">
        <v>0</v>
      </c>
      <c r="T159" s="133" t="s">
        <v>1004</v>
      </c>
      <c r="U159" s="180">
        <v>129</v>
      </c>
      <c r="V159" s="131" t="s">
        <v>69</v>
      </c>
      <c r="W159" s="168" t="s">
        <v>41</v>
      </c>
      <c r="X159" s="168"/>
      <c r="Y159" s="126"/>
    </row>
    <row r="160" spans="1:25" s="132" customFormat="1" ht="58.5" customHeight="1" x14ac:dyDescent="0.15">
      <c r="A160" s="127">
        <v>135</v>
      </c>
      <c r="B160" s="178" t="s">
        <v>315</v>
      </c>
      <c r="C160" s="179" t="s">
        <v>907</v>
      </c>
      <c r="D160" s="179" t="s">
        <v>899</v>
      </c>
      <c r="E160" s="202">
        <v>3.42</v>
      </c>
      <c r="F160" s="202">
        <v>3.42</v>
      </c>
      <c r="G160" s="202">
        <v>2.9809999999999999</v>
      </c>
      <c r="H160" s="119" t="s">
        <v>945</v>
      </c>
      <c r="I160" s="128" t="s">
        <v>68</v>
      </c>
      <c r="J160" s="178" t="s">
        <v>1976</v>
      </c>
      <c r="K160" s="201">
        <v>0</v>
      </c>
      <c r="L160" s="199">
        <v>0</v>
      </c>
      <c r="M160" s="200">
        <f t="shared" si="15"/>
        <v>0</v>
      </c>
      <c r="N160" s="149">
        <v>0</v>
      </c>
      <c r="O160" s="179" t="s">
        <v>66</v>
      </c>
      <c r="P160" s="178" t="s">
        <v>1977</v>
      </c>
      <c r="Q160" s="130"/>
      <c r="R160" s="60" t="s">
        <v>169</v>
      </c>
      <c r="S160" s="131" t="s">
        <v>0</v>
      </c>
      <c r="T160" s="133" t="s">
        <v>1004</v>
      </c>
      <c r="U160" s="180">
        <v>130</v>
      </c>
      <c r="V160" s="131" t="s">
        <v>69</v>
      </c>
      <c r="W160" s="168" t="s">
        <v>41</v>
      </c>
      <c r="X160" s="168"/>
      <c r="Y160" s="126"/>
    </row>
    <row r="161" spans="1:256" s="132" customFormat="1" ht="162" customHeight="1" x14ac:dyDescent="0.15">
      <c r="A161" s="127">
        <v>136</v>
      </c>
      <c r="B161" s="178" t="s">
        <v>314</v>
      </c>
      <c r="C161" s="179" t="s">
        <v>899</v>
      </c>
      <c r="D161" s="179" t="s">
        <v>899</v>
      </c>
      <c r="E161" s="202">
        <v>16.399999999999999</v>
      </c>
      <c r="F161" s="202">
        <v>16.399999999999999</v>
      </c>
      <c r="G161" s="202">
        <v>16.308</v>
      </c>
      <c r="H161" s="76" t="s">
        <v>1978</v>
      </c>
      <c r="I161" s="128" t="s">
        <v>68</v>
      </c>
      <c r="J161" s="129" t="s">
        <v>1979</v>
      </c>
      <c r="K161" s="201">
        <v>0</v>
      </c>
      <c r="L161" s="199">
        <v>0</v>
      </c>
      <c r="M161" s="200">
        <f t="shared" si="15"/>
        <v>0</v>
      </c>
      <c r="N161" s="149">
        <v>0</v>
      </c>
      <c r="O161" s="179" t="s">
        <v>66</v>
      </c>
      <c r="P161" s="178" t="s">
        <v>1980</v>
      </c>
      <c r="Q161" s="130"/>
      <c r="R161" s="60" t="s">
        <v>169</v>
      </c>
      <c r="S161" s="131" t="s">
        <v>0</v>
      </c>
      <c r="T161" s="133" t="s">
        <v>1004</v>
      </c>
      <c r="U161" s="57" t="s">
        <v>335</v>
      </c>
      <c r="V161" s="131" t="s">
        <v>26</v>
      </c>
      <c r="W161" s="168" t="s">
        <v>41</v>
      </c>
      <c r="X161" s="168"/>
      <c r="Y161" s="126"/>
    </row>
    <row r="162" spans="1:256" s="132" customFormat="1" ht="126" customHeight="1" x14ac:dyDescent="0.15">
      <c r="A162" s="127">
        <v>137</v>
      </c>
      <c r="B162" s="178" t="s">
        <v>1981</v>
      </c>
      <c r="C162" s="179" t="s">
        <v>899</v>
      </c>
      <c r="D162" s="179" t="s">
        <v>900</v>
      </c>
      <c r="E162" s="202">
        <v>4.5</v>
      </c>
      <c r="F162" s="202">
        <v>4.5</v>
      </c>
      <c r="G162" s="202">
        <v>4.43</v>
      </c>
      <c r="H162" s="123" t="s">
        <v>1982</v>
      </c>
      <c r="I162" s="128" t="s">
        <v>68</v>
      </c>
      <c r="J162" s="129" t="s">
        <v>1983</v>
      </c>
      <c r="K162" s="201">
        <v>3.9</v>
      </c>
      <c r="L162" s="199">
        <v>0</v>
      </c>
      <c r="M162" s="200">
        <f t="shared" si="15"/>
        <v>-3.9</v>
      </c>
      <c r="N162" s="149">
        <v>0</v>
      </c>
      <c r="O162" s="179" t="s">
        <v>66</v>
      </c>
      <c r="P162" s="178" t="s">
        <v>1984</v>
      </c>
      <c r="Q162" s="130"/>
      <c r="R162" s="60" t="s">
        <v>169</v>
      </c>
      <c r="S162" s="131" t="s">
        <v>0</v>
      </c>
      <c r="T162" s="133" t="s">
        <v>1004</v>
      </c>
      <c r="U162" s="57" t="s">
        <v>334</v>
      </c>
      <c r="V162" s="131" t="s">
        <v>26</v>
      </c>
      <c r="W162" s="168" t="s">
        <v>41</v>
      </c>
      <c r="X162" s="168"/>
      <c r="Y162" s="126"/>
    </row>
    <row r="163" spans="1:256" s="132" customFormat="1" ht="140.25" customHeight="1" x14ac:dyDescent="0.15">
      <c r="A163" s="127">
        <v>138</v>
      </c>
      <c r="B163" s="178" t="s">
        <v>313</v>
      </c>
      <c r="C163" s="179" t="s">
        <v>899</v>
      </c>
      <c r="D163" s="179" t="s">
        <v>883</v>
      </c>
      <c r="E163" s="202">
        <v>5.0730000000000004</v>
      </c>
      <c r="F163" s="202">
        <v>5.0730000000000004</v>
      </c>
      <c r="G163" s="202">
        <v>3.9529999999999998</v>
      </c>
      <c r="H163" s="123" t="s">
        <v>1985</v>
      </c>
      <c r="I163" s="128" t="s">
        <v>45</v>
      </c>
      <c r="J163" s="129" t="s">
        <v>1986</v>
      </c>
      <c r="K163" s="201">
        <v>5</v>
      </c>
      <c r="L163" s="199">
        <v>10</v>
      </c>
      <c r="M163" s="200">
        <f t="shared" si="15"/>
        <v>5</v>
      </c>
      <c r="N163" s="149">
        <v>0</v>
      </c>
      <c r="O163" s="179" t="s">
        <v>1409</v>
      </c>
      <c r="P163" s="178" t="s">
        <v>1987</v>
      </c>
      <c r="Q163" s="71" t="s">
        <v>1988</v>
      </c>
      <c r="R163" s="60" t="s">
        <v>169</v>
      </c>
      <c r="S163" s="131" t="s">
        <v>0</v>
      </c>
      <c r="T163" s="133" t="s">
        <v>1004</v>
      </c>
      <c r="U163" s="57" t="s">
        <v>333</v>
      </c>
      <c r="V163" s="131" t="s">
        <v>26</v>
      </c>
      <c r="W163" s="168" t="s">
        <v>41</v>
      </c>
      <c r="X163" s="168"/>
      <c r="Y163" s="126"/>
    </row>
    <row r="164" spans="1:256" s="37" customFormat="1" ht="24.95" customHeight="1" x14ac:dyDescent="0.15">
      <c r="A164" s="127"/>
      <c r="B164" s="178" t="s">
        <v>343</v>
      </c>
      <c r="C164" s="179"/>
      <c r="D164" s="179"/>
      <c r="E164" s="199"/>
      <c r="F164" s="200"/>
      <c r="G164" s="199"/>
      <c r="H164" s="119"/>
      <c r="I164" s="128"/>
      <c r="J164" s="178"/>
      <c r="K164" s="203"/>
      <c r="L164" s="199"/>
      <c r="M164" s="200"/>
      <c r="N164" s="149"/>
      <c r="O164" s="179"/>
      <c r="P164" s="178"/>
      <c r="Q164" s="130"/>
      <c r="R164" s="121" t="s">
        <v>163</v>
      </c>
      <c r="S164" s="181"/>
      <c r="T164" s="131"/>
      <c r="U164" s="42"/>
      <c r="V164" s="131"/>
      <c r="W164" s="168"/>
      <c r="X164" s="168"/>
      <c r="Y164" s="126"/>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CE164" s="132"/>
      <c r="CF164" s="132"/>
      <c r="CG164" s="132"/>
      <c r="CH164" s="132"/>
      <c r="CI164" s="132"/>
      <c r="CJ164" s="132"/>
      <c r="CK164" s="132"/>
      <c r="CL164" s="132"/>
      <c r="CM164" s="132"/>
      <c r="CN164" s="132"/>
      <c r="CO164" s="132"/>
      <c r="CP164" s="132"/>
      <c r="CQ164" s="132"/>
      <c r="CR164" s="132"/>
      <c r="CS164" s="132"/>
      <c r="CT164" s="132"/>
      <c r="CU164" s="132"/>
      <c r="CV164" s="132"/>
      <c r="CW164" s="132"/>
      <c r="CX164" s="132"/>
      <c r="CY164" s="132"/>
      <c r="CZ164" s="132"/>
      <c r="DA164" s="132"/>
      <c r="DB164" s="132"/>
      <c r="DC164" s="132"/>
      <c r="DD164" s="132"/>
      <c r="DE164" s="132"/>
      <c r="DF164" s="132"/>
      <c r="DG164" s="132"/>
      <c r="DH164" s="132"/>
      <c r="DI164" s="132"/>
      <c r="DJ164" s="132"/>
      <c r="DK164" s="132"/>
      <c r="DL164" s="132"/>
      <c r="DM164" s="132"/>
      <c r="DN164" s="132"/>
      <c r="DO164" s="132"/>
      <c r="DP164" s="132"/>
      <c r="DQ164" s="132"/>
      <c r="DR164" s="132"/>
      <c r="DS164" s="132"/>
      <c r="DT164" s="132"/>
      <c r="DU164" s="132"/>
      <c r="DV164" s="132"/>
      <c r="DW164" s="132"/>
      <c r="DX164" s="132"/>
      <c r="DY164" s="132"/>
      <c r="DZ164" s="132"/>
      <c r="EA164" s="132"/>
      <c r="EB164" s="132"/>
      <c r="EC164" s="132"/>
      <c r="ED164" s="132"/>
      <c r="EE164" s="132"/>
      <c r="EF164" s="132"/>
      <c r="EG164" s="132"/>
      <c r="EH164" s="132"/>
      <c r="EI164" s="132"/>
      <c r="EJ164" s="132"/>
      <c r="EK164" s="132"/>
      <c r="EL164" s="132"/>
      <c r="EM164" s="132"/>
      <c r="EN164" s="132"/>
      <c r="EO164" s="132"/>
      <c r="EP164" s="132"/>
      <c r="EQ164" s="132"/>
      <c r="ER164" s="132"/>
      <c r="ES164" s="132"/>
      <c r="ET164" s="132"/>
      <c r="EU164" s="132"/>
      <c r="EV164" s="132"/>
      <c r="EW164" s="132"/>
      <c r="EX164" s="132"/>
      <c r="EY164" s="132"/>
      <c r="EZ164" s="132"/>
      <c r="FA164" s="132"/>
      <c r="FB164" s="132"/>
      <c r="FC164" s="132"/>
      <c r="FD164" s="132"/>
      <c r="FE164" s="132"/>
      <c r="FF164" s="132"/>
      <c r="FG164" s="132"/>
      <c r="FH164" s="132"/>
      <c r="FI164" s="132"/>
      <c r="FJ164" s="132"/>
      <c r="FK164" s="132"/>
      <c r="FL164" s="132"/>
      <c r="FM164" s="132"/>
      <c r="FN164" s="132"/>
      <c r="FO164" s="132"/>
      <c r="FP164" s="132"/>
      <c r="FQ164" s="132"/>
      <c r="FR164" s="132"/>
      <c r="FS164" s="132"/>
      <c r="FT164" s="132"/>
      <c r="FU164" s="132"/>
      <c r="FV164" s="132"/>
      <c r="FW164" s="132"/>
      <c r="FX164" s="132"/>
      <c r="FY164" s="132"/>
      <c r="FZ164" s="132"/>
      <c r="GA164" s="132"/>
      <c r="GB164" s="132"/>
      <c r="GC164" s="132"/>
      <c r="GD164" s="132"/>
      <c r="GE164" s="132"/>
      <c r="GF164" s="132"/>
      <c r="GG164" s="132"/>
      <c r="GH164" s="132"/>
      <c r="GI164" s="132"/>
      <c r="GJ164" s="132"/>
      <c r="GK164" s="132"/>
      <c r="GL164" s="132"/>
      <c r="GM164" s="132"/>
      <c r="GN164" s="132"/>
      <c r="GO164" s="132"/>
      <c r="GP164" s="132"/>
      <c r="GQ164" s="132"/>
      <c r="GR164" s="132"/>
      <c r="GS164" s="132"/>
      <c r="GT164" s="132"/>
      <c r="GU164" s="132"/>
      <c r="GV164" s="132"/>
      <c r="GW164" s="132"/>
      <c r="GX164" s="132"/>
      <c r="GY164" s="132"/>
      <c r="GZ164" s="132"/>
      <c r="HA164" s="132"/>
      <c r="HB164" s="132"/>
      <c r="HC164" s="132"/>
      <c r="HD164" s="132"/>
      <c r="HE164" s="132"/>
      <c r="HF164" s="132"/>
      <c r="HG164" s="132"/>
      <c r="HH164" s="132"/>
      <c r="HI164" s="132"/>
      <c r="HJ164" s="132"/>
      <c r="HK164" s="132"/>
      <c r="HL164" s="132"/>
      <c r="HM164" s="132"/>
      <c r="HN164" s="132"/>
      <c r="HO164" s="132"/>
      <c r="HP164" s="132"/>
      <c r="HQ164" s="132"/>
      <c r="HR164" s="132"/>
      <c r="HS164" s="132"/>
      <c r="HT164" s="132"/>
      <c r="HU164" s="132"/>
      <c r="HV164" s="132"/>
      <c r="HW164" s="132"/>
      <c r="HX164" s="132"/>
      <c r="HY164" s="132"/>
      <c r="HZ164" s="132"/>
      <c r="IA164" s="132"/>
      <c r="IB164" s="132"/>
      <c r="IC164" s="132"/>
      <c r="ID164" s="132"/>
      <c r="IE164" s="132"/>
      <c r="IF164" s="132"/>
      <c r="IG164" s="132"/>
      <c r="IH164" s="132"/>
      <c r="II164" s="132"/>
      <c r="IJ164" s="132"/>
      <c r="IK164" s="132"/>
      <c r="IL164" s="132"/>
      <c r="IM164" s="132"/>
      <c r="IN164" s="132"/>
      <c r="IO164" s="132"/>
      <c r="IP164" s="132"/>
      <c r="IQ164" s="132"/>
      <c r="IR164" s="132"/>
      <c r="IS164" s="132"/>
      <c r="IT164" s="132"/>
      <c r="IU164" s="132"/>
      <c r="IV164" s="132"/>
    </row>
    <row r="165" spans="1:256" s="37" customFormat="1" ht="269.25" customHeight="1" x14ac:dyDescent="0.15">
      <c r="A165" s="127">
        <v>139</v>
      </c>
      <c r="B165" s="178" t="s">
        <v>898</v>
      </c>
      <c r="C165" s="179" t="s">
        <v>899</v>
      </c>
      <c r="D165" s="179" t="s">
        <v>900</v>
      </c>
      <c r="E165" s="202">
        <v>7.1280000000000001</v>
      </c>
      <c r="F165" s="199">
        <v>7.1280000000000001</v>
      </c>
      <c r="G165" s="199">
        <v>6.778314</v>
      </c>
      <c r="H165" s="82" t="s">
        <v>1246</v>
      </c>
      <c r="I165" s="128" t="s">
        <v>68</v>
      </c>
      <c r="J165" s="129" t="s">
        <v>1247</v>
      </c>
      <c r="K165" s="201">
        <v>6.83</v>
      </c>
      <c r="L165" s="208">
        <v>0</v>
      </c>
      <c r="M165" s="200">
        <f t="shared" ref="M165:M166" si="16">L165-K165</f>
        <v>-6.83</v>
      </c>
      <c r="N165" s="149" t="s">
        <v>247</v>
      </c>
      <c r="O165" s="179" t="s">
        <v>66</v>
      </c>
      <c r="P165" s="178" t="s">
        <v>1491</v>
      </c>
      <c r="Q165" s="178"/>
      <c r="R165" s="44" t="s">
        <v>163</v>
      </c>
      <c r="S165" s="131" t="s">
        <v>0</v>
      </c>
      <c r="T165" s="120" t="s">
        <v>332</v>
      </c>
      <c r="U165" s="57" t="s">
        <v>331</v>
      </c>
      <c r="V165" s="131" t="s">
        <v>26</v>
      </c>
      <c r="W165" s="168" t="s">
        <v>41</v>
      </c>
      <c r="X165" s="168"/>
      <c r="Y165" s="126"/>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2"/>
      <c r="CA165" s="132"/>
      <c r="CB165" s="132"/>
      <c r="CC165" s="132"/>
      <c r="CD165" s="132"/>
      <c r="CE165" s="132"/>
      <c r="CF165" s="132"/>
      <c r="CG165" s="132"/>
      <c r="CH165" s="132"/>
      <c r="CI165" s="132"/>
      <c r="CJ165" s="132"/>
      <c r="CK165" s="132"/>
      <c r="CL165" s="132"/>
      <c r="CM165" s="132"/>
      <c r="CN165" s="132"/>
      <c r="CO165" s="132"/>
      <c r="CP165" s="132"/>
      <c r="CQ165" s="132"/>
      <c r="CR165" s="132"/>
      <c r="CS165" s="132"/>
      <c r="CT165" s="132"/>
      <c r="CU165" s="132"/>
      <c r="CV165" s="132"/>
      <c r="CW165" s="132"/>
      <c r="CX165" s="132"/>
      <c r="CY165" s="132"/>
      <c r="CZ165" s="132"/>
      <c r="DA165" s="132"/>
      <c r="DB165" s="132"/>
      <c r="DC165" s="132"/>
      <c r="DD165" s="132"/>
      <c r="DE165" s="132"/>
      <c r="DF165" s="132"/>
      <c r="DG165" s="132"/>
      <c r="DH165" s="132"/>
      <c r="DI165" s="132"/>
      <c r="DJ165" s="132"/>
      <c r="DK165" s="132"/>
      <c r="DL165" s="132"/>
      <c r="DM165" s="132"/>
      <c r="DN165" s="132"/>
      <c r="DO165" s="132"/>
      <c r="DP165" s="132"/>
      <c r="DQ165" s="132"/>
      <c r="DR165" s="132"/>
      <c r="DS165" s="132"/>
      <c r="DT165" s="132"/>
      <c r="DU165" s="132"/>
      <c r="DV165" s="132"/>
      <c r="DW165" s="132"/>
      <c r="DX165" s="132"/>
      <c r="DY165" s="132"/>
      <c r="DZ165" s="132"/>
      <c r="EA165" s="132"/>
      <c r="EB165" s="132"/>
      <c r="EC165" s="132"/>
      <c r="ED165" s="132"/>
      <c r="EE165" s="132"/>
      <c r="EF165" s="132"/>
      <c r="EG165" s="132"/>
      <c r="EH165" s="132"/>
      <c r="EI165" s="132"/>
      <c r="EJ165" s="132"/>
      <c r="EK165" s="132"/>
      <c r="EL165" s="132"/>
      <c r="EM165" s="132"/>
      <c r="EN165" s="132"/>
      <c r="EO165" s="132"/>
      <c r="EP165" s="132"/>
      <c r="EQ165" s="132"/>
      <c r="ER165" s="132"/>
      <c r="ES165" s="132"/>
      <c r="ET165" s="132"/>
      <c r="EU165" s="132"/>
      <c r="EV165" s="132"/>
      <c r="EW165" s="132"/>
      <c r="EX165" s="132"/>
      <c r="EY165" s="132"/>
      <c r="EZ165" s="132"/>
      <c r="FA165" s="132"/>
      <c r="FB165" s="132"/>
      <c r="FC165" s="132"/>
      <c r="FD165" s="132"/>
      <c r="FE165" s="132"/>
      <c r="FF165" s="132"/>
      <c r="FG165" s="132"/>
      <c r="FH165" s="132"/>
      <c r="FI165" s="132"/>
      <c r="FJ165" s="132"/>
      <c r="FK165" s="132"/>
      <c r="FL165" s="132"/>
      <c r="FM165" s="132"/>
      <c r="FN165" s="132"/>
      <c r="FO165" s="132"/>
      <c r="FP165" s="132"/>
      <c r="FQ165" s="132"/>
      <c r="FR165" s="132"/>
      <c r="FS165" s="132"/>
      <c r="FT165" s="132"/>
      <c r="FU165" s="132"/>
      <c r="FV165" s="132"/>
      <c r="FW165" s="132"/>
      <c r="FX165" s="132"/>
      <c r="FY165" s="132"/>
      <c r="FZ165" s="132"/>
      <c r="GA165" s="132"/>
      <c r="GB165" s="132"/>
      <c r="GC165" s="132"/>
      <c r="GD165" s="132"/>
      <c r="GE165" s="132"/>
      <c r="GF165" s="132"/>
      <c r="GG165" s="132"/>
      <c r="GH165" s="132"/>
      <c r="GI165" s="132"/>
      <c r="GJ165" s="132"/>
      <c r="GK165" s="132"/>
      <c r="GL165" s="132"/>
      <c r="GM165" s="132"/>
      <c r="GN165" s="132"/>
      <c r="GO165" s="132"/>
      <c r="GP165" s="132"/>
      <c r="GQ165" s="132"/>
      <c r="GR165" s="132"/>
      <c r="GS165" s="132"/>
      <c r="GT165" s="132"/>
      <c r="GU165" s="132"/>
      <c r="GV165" s="132"/>
      <c r="GW165" s="132"/>
      <c r="GX165" s="132"/>
      <c r="GY165" s="132"/>
      <c r="GZ165" s="132"/>
      <c r="HA165" s="132"/>
      <c r="HB165" s="132"/>
      <c r="HC165" s="132"/>
      <c r="HD165" s="132"/>
      <c r="HE165" s="132"/>
      <c r="HF165" s="132"/>
      <c r="HG165" s="132"/>
      <c r="HH165" s="132"/>
      <c r="HI165" s="132"/>
      <c r="HJ165" s="132"/>
      <c r="HK165" s="132"/>
      <c r="HL165" s="132"/>
      <c r="HM165" s="132"/>
      <c r="HN165" s="132"/>
      <c r="HO165" s="132"/>
      <c r="HP165" s="132"/>
      <c r="HQ165" s="132"/>
      <c r="HR165" s="132"/>
      <c r="HS165" s="132"/>
      <c r="HT165" s="132"/>
      <c r="HU165" s="132"/>
      <c r="HV165" s="132"/>
      <c r="HW165" s="132"/>
      <c r="HX165" s="132"/>
      <c r="HY165" s="132"/>
      <c r="HZ165" s="132"/>
      <c r="IA165" s="132"/>
      <c r="IB165" s="132"/>
      <c r="IC165" s="132"/>
      <c r="ID165" s="132"/>
      <c r="IE165" s="132"/>
      <c r="IF165" s="132"/>
      <c r="IG165" s="132"/>
      <c r="IH165" s="132"/>
      <c r="II165" s="132"/>
      <c r="IJ165" s="132"/>
      <c r="IK165" s="132"/>
      <c r="IL165" s="132"/>
      <c r="IM165" s="132"/>
      <c r="IN165" s="132"/>
      <c r="IO165" s="132"/>
      <c r="IP165" s="132"/>
      <c r="IQ165" s="132"/>
      <c r="IR165" s="132"/>
      <c r="IS165" s="132"/>
      <c r="IT165" s="132"/>
      <c r="IU165" s="132"/>
      <c r="IV165" s="132"/>
    </row>
    <row r="166" spans="1:256" s="132" customFormat="1" ht="180.75" customHeight="1" x14ac:dyDescent="0.15">
      <c r="A166" s="127">
        <v>140</v>
      </c>
      <c r="B166" s="177" t="s">
        <v>341</v>
      </c>
      <c r="C166" s="179" t="s">
        <v>901</v>
      </c>
      <c r="D166" s="179" t="s">
        <v>900</v>
      </c>
      <c r="E166" s="202">
        <v>207</v>
      </c>
      <c r="F166" s="200">
        <v>802.41884400000004</v>
      </c>
      <c r="G166" s="199">
        <v>794.42772400000001</v>
      </c>
      <c r="H166" s="96" t="s">
        <v>1248</v>
      </c>
      <c r="I166" s="128" t="s">
        <v>68</v>
      </c>
      <c r="J166" s="129" t="s">
        <v>1249</v>
      </c>
      <c r="K166" s="201">
        <v>143</v>
      </c>
      <c r="L166" s="208">
        <v>0</v>
      </c>
      <c r="M166" s="200">
        <f t="shared" si="16"/>
        <v>-143</v>
      </c>
      <c r="N166" s="149" t="s">
        <v>247</v>
      </c>
      <c r="O166" s="179" t="s">
        <v>66</v>
      </c>
      <c r="P166" s="178" t="s">
        <v>1492</v>
      </c>
      <c r="Q166" s="130"/>
      <c r="R166" s="121" t="s">
        <v>163</v>
      </c>
      <c r="S166" s="181" t="s">
        <v>120</v>
      </c>
      <c r="T166" s="120" t="s">
        <v>164</v>
      </c>
      <c r="U166" s="180">
        <v>131</v>
      </c>
      <c r="V166" s="131" t="s">
        <v>27</v>
      </c>
      <c r="W166" s="168"/>
      <c r="X166" s="168"/>
      <c r="Y166" s="126"/>
    </row>
    <row r="167" spans="1:256" s="132" customFormat="1" ht="24.95" customHeight="1" x14ac:dyDescent="0.15">
      <c r="A167" s="26"/>
      <c r="B167" s="41" t="s">
        <v>84</v>
      </c>
      <c r="C167" s="31"/>
      <c r="D167" s="31"/>
      <c r="E167" s="205"/>
      <c r="F167" s="205"/>
      <c r="G167" s="205"/>
      <c r="H167" s="28"/>
      <c r="I167" s="29"/>
      <c r="J167" s="30"/>
      <c r="K167" s="204"/>
      <c r="L167" s="205"/>
      <c r="M167" s="205"/>
      <c r="N167" s="151"/>
      <c r="O167" s="31"/>
      <c r="P167" s="27"/>
      <c r="Q167" s="27"/>
      <c r="R167" s="27"/>
      <c r="S167" s="32"/>
      <c r="T167" s="32"/>
      <c r="U167" s="32"/>
      <c r="V167" s="32"/>
      <c r="W167" s="33"/>
      <c r="X167" s="33"/>
      <c r="Y167" s="34"/>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s="132" customFormat="1" ht="24.95" customHeight="1" x14ac:dyDescent="0.15">
      <c r="A168" s="127"/>
      <c r="B168" s="178" t="s">
        <v>342</v>
      </c>
      <c r="C168" s="179"/>
      <c r="D168" s="179"/>
      <c r="E168" s="199"/>
      <c r="F168" s="200"/>
      <c r="G168" s="199"/>
      <c r="H168" s="123"/>
      <c r="I168" s="128"/>
      <c r="J168" s="129"/>
      <c r="K168" s="203"/>
      <c r="L168" s="199"/>
      <c r="M168" s="200"/>
      <c r="N168" s="149"/>
      <c r="O168" s="179"/>
      <c r="P168" s="178"/>
      <c r="Q168" s="130"/>
      <c r="R168" s="49" t="s">
        <v>169</v>
      </c>
      <c r="S168" s="181"/>
      <c r="T168" s="131"/>
      <c r="U168" s="42"/>
      <c r="V168" s="131"/>
      <c r="W168" s="168"/>
      <c r="X168" s="168"/>
      <c r="Y168" s="126"/>
    </row>
    <row r="169" spans="1:256" s="37" customFormat="1" ht="24.95" customHeight="1" x14ac:dyDescent="0.15">
      <c r="A169" s="127"/>
      <c r="B169" s="178" t="s">
        <v>343</v>
      </c>
      <c r="C169" s="179"/>
      <c r="D169" s="179"/>
      <c r="E169" s="199"/>
      <c r="F169" s="200"/>
      <c r="G169" s="199"/>
      <c r="H169" s="119"/>
      <c r="I169" s="128"/>
      <c r="J169" s="178"/>
      <c r="K169" s="203"/>
      <c r="L169" s="199"/>
      <c r="M169" s="200"/>
      <c r="N169" s="149"/>
      <c r="O169" s="179"/>
      <c r="P169" s="178"/>
      <c r="Q169" s="130"/>
      <c r="R169" s="121" t="s">
        <v>163</v>
      </c>
      <c r="S169" s="181"/>
      <c r="T169" s="131"/>
      <c r="U169" s="42"/>
      <c r="V169" s="131"/>
      <c r="W169" s="168"/>
      <c r="X169" s="168"/>
      <c r="Y169" s="126"/>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CE169" s="132"/>
      <c r="CF169" s="132"/>
      <c r="CG169" s="132"/>
      <c r="CH169" s="132"/>
      <c r="CI169" s="132"/>
      <c r="CJ169" s="132"/>
      <c r="CK169" s="132"/>
      <c r="CL169" s="132"/>
      <c r="CM169" s="132"/>
      <c r="CN169" s="132"/>
      <c r="CO169" s="132"/>
      <c r="CP169" s="132"/>
      <c r="CQ169" s="132"/>
      <c r="CR169" s="132"/>
      <c r="CS169" s="132"/>
      <c r="CT169" s="132"/>
      <c r="CU169" s="132"/>
      <c r="CV169" s="132"/>
      <c r="CW169" s="132"/>
      <c r="CX169" s="132"/>
      <c r="CY169" s="132"/>
      <c r="CZ169" s="132"/>
      <c r="DA169" s="132"/>
      <c r="DB169" s="132"/>
      <c r="DC169" s="132"/>
      <c r="DD169" s="132"/>
      <c r="DE169" s="132"/>
      <c r="DF169" s="132"/>
      <c r="DG169" s="132"/>
      <c r="DH169" s="132"/>
      <c r="DI169" s="132"/>
      <c r="DJ169" s="132"/>
      <c r="DK169" s="132"/>
      <c r="DL169" s="132"/>
      <c r="DM169" s="132"/>
      <c r="DN169" s="132"/>
      <c r="DO169" s="132"/>
      <c r="DP169" s="132"/>
      <c r="DQ169" s="132"/>
      <c r="DR169" s="132"/>
      <c r="DS169" s="132"/>
      <c r="DT169" s="132"/>
      <c r="DU169" s="132"/>
      <c r="DV169" s="132"/>
      <c r="DW169" s="132"/>
      <c r="DX169" s="132"/>
      <c r="DY169" s="132"/>
      <c r="DZ169" s="132"/>
      <c r="EA169" s="132"/>
      <c r="EB169" s="132"/>
      <c r="EC169" s="132"/>
      <c r="ED169" s="132"/>
      <c r="EE169" s="132"/>
      <c r="EF169" s="132"/>
      <c r="EG169" s="132"/>
      <c r="EH169" s="132"/>
      <c r="EI169" s="132"/>
      <c r="EJ169" s="132"/>
      <c r="EK169" s="132"/>
      <c r="EL169" s="132"/>
      <c r="EM169" s="132"/>
      <c r="EN169" s="132"/>
      <c r="EO169" s="132"/>
      <c r="EP169" s="132"/>
      <c r="EQ169" s="132"/>
      <c r="ER169" s="132"/>
      <c r="ES169" s="132"/>
      <c r="ET169" s="132"/>
      <c r="EU169" s="132"/>
      <c r="EV169" s="132"/>
      <c r="EW169" s="132"/>
      <c r="EX169" s="132"/>
      <c r="EY169" s="132"/>
      <c r="EZ169" s="132"/>
      <c r="FA169" s="132"/>
      <c r="FB169" s="132"/>
      <c r="FC169" s="132"/>
      <c r="FD169" s="132"/>
      <c r="FE169" s="132"/>
      <c r="FF169" s="132"/>
      <c r="FG169" s="132"/>
      <c r="FH169" s="132"/>
      <c r="FI169" s="132"/>
      <c r="FJ169" s="132"/>
      <c r="FK169" s="132"/>
      <c r="FL169" s="132"/>
      <c r="FM169" s="132"/>
      <c r="FN169" s="132"/>
      <c r="FO169" s="132"/>
      <c r="FP169" s="132"/>
      <c r="FQ169" s="132"/>
      <c r="FR169" s="132"/>
      <c r="FS169" s="132"/>
      <c r="FT169" s="132"/>
      <c r="FU169" s="132"/>
      <c r="FV169" s="132"/>
      <c r="FW169" s="132"/>
      <c r="FX169" s="132"/>
      <c r="FY169" s="132"/>
      <c r="FZ169" s="132"/>
      <c r="GA169" s="132"/>
      <c r="GB169" s="132"/>
      <c r="GC169" s="132"/>
      <c r="GD169" s="132"/>
      <c r="GE169" s="132"/>
      <c r="GF169" s="132"/>
      <c r="GG169" s="132"/>
      <c r="GH169" s="132"/>
      <c r="GI169" s="132"/>
      <c r="GJ169" s="132"/>
      <c r="GK169" s="132"/>
      <c r="GL169" s="132"/>
      <c r="GM169" s="132"/>
      <c r="GN169" s="132"/>
      <c r="GO169" s="132"/>
      <c r="GP169" s="132"/>
      <c r="GQ169" s="132"/>
      <c r="GR169" s="132"/>
      <c r="GS169" s="132"/>
      <c r="GT169" s="132"/>
      <c r="GU169" s="132"/>
      <c r="GV169" s="132"/>
      <c r="GW169" s="132"/>
      <c r="GX169" s="132"/>
      <c r="GY169" s="132"/>
      <c r="GZ169" s="132"/>
      <c r="HA169" s="132"/>
      <c r="HB169" s="132"/>
      <c r="HC169" s="132"/>
      <c r="HD169" s="132"/>
      <c r="HE169" s="132"/>
      <c r="HF169" s="132"/>
      <c r="HG169" s="132"/>
      <c r="HH169" s="132"/>
      <c r="HI169" s="132"/>
      <c r="HJ169" s="132"/>
      <c r="HK169" s="132"/>
      <c r="HL169" s="132"/>
      <c r="HM169" s="132"/>
      <c r="HN169" s="132"/>
      <c r="HO169" s="132"/>
      <c r="HP169" s="132"/>
      <c r="HQ169" s="132"/>
      <c r="HR169" s="132"/>
      <c r="HS169" s="132"/>
      <c r="HT169" s="132"/>
      <c r="HU169" s="132"/>
      <c r="HV169" s="132"/>
      <c r="HW169" s="132"/>
      <c r="HX169" s="132"/>
      <c r="HY169" s="132"/>
      <c r="HZ169" s="132"/>
      <c r="IA169" s="132"/>
      <c r="IB169" s="132"/>
      <c r="IC169" s="132"/>
      <c r="ID169" s="132"/>
      <c r="IE169" s="132"/>
      <c r="IF169" s="132"/>
      <c r="IG169" s="132"/>
      <c r="IH169" s="132"/>
      <c r="II169" s="132"/>
      <c r="IJ169" s="132"/>
      <c r="IK169" s="132"/>
      <c r="IL169" s="132"/>
      <c r="IM169" s="132"/>
      <c r="IN169" s="132"/>
      <c r="IO169" s="132"/>
      <c r="IP169" s="132"/>
      <c r="IQ169" s="132"/>
      <c r="IR169" s="132"/>
      <c r="IS169" s="132"/>
      <c r="IT169" s="132"/>
      <c r="IU169" s="132"/>
      <c r="IV169" s="132"/>
    </row>
    <row r="170" spans="1:256" ht="24.95" customHeight="1" x14ac:dyDescent="0.15">
      <c r="A170" s="127"/>
      <c r="B170" s="178" t="s">
        <v>902</v>
      </c>
      <c r="C170" s="179"/>
      <c r="D170" s="179"/>
      <c r="E170" s="199"/>
      <c r="F170" s="200"/>
      <c r="G170" s="199"/>
      <c r="H170" s="119"/>
      <c r="I170" s="128"/>
      <c r="J170" s="178"/>
      <c r="K170" s="203"/>
      <c r="L170" s="199"/>
      <c r="M170" s="200"/>
      <c r="N170" s="149"/>
      <c r="O170" s="179"/>
      <c r="P170" s="178"/>
      <c r="Q170" s="130"/>
      <c r="R170" s="121" t="s">
        <v>163</v>
      </c>
      <c r="S170" s="181"/>
      <c r="T170" s="131"/>
      <c r="U170" s="42"/>
      <c r="V170" s="131"/>
      <c r="W170" s="168"/>
      <c r="X170" s="168"/>
      <c r="Y170" s="126"/>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2"/>
      <c r="BU170" s="132"/>
      <c r="BV170" s="132"/>
      <c r="BW170" s="132"/>
      <c r="BX170" s="132"/>
      <c r="BY170" s="132"/>
      <c r="BZ170" s="132"/>
      <c r="CA170" s="132"/>
      <c r="CB170" s="132"/>
      <c r="CC170" s="132"/>
      <c r="CD170" s="132"/>
      <c r="CE170" s="132"/>
      <c r="CF170" s="132"/>
      <c r="CG170" s="132"/>
      <c r="CH170" s="132"/>
      <c r="CI170" s="132"/>
      <c r="CJ170" s="132"/>
      <c r="CK170" s="132"/>
      <c r="CL170" s="132"/>
      <c r="CM170" s="132"/>
      <c r="CN170" s="132"/>
      <c r="CO170" s="132"/>
      <c r="CP170" s="132"/>
      <c r="CQ170" s="132"/>
      <c r="CR170" s="132"/>
      <c r="CS170" s="132"/>
      <c r="CT170" s="132"/>
      <c r="CU170" s="132"/>
      <c r="CV170" s="132"/>
      <c r="CW170" s="132"/>
      <c r="CX170" s="132"/>
      <c r="CY170" s="132"/>
      <c r="CZ170" s="132"/>
      <c r="DA170" s="132"/>
      <c r="DB170" s="132"/>
      <c r="DC170" s="132"/>
      <c r="DD170" s="132"/>
      <c r="DE170" s="132"/>
      <c r="DF170" s="132"/>
      <c r="DG170" s="132"/>
      <c r="DH170" s="132"/>
      <c r="DI170" s="132"/>
      <c r="DJ170" s="132"/>
      <c r="DK170" s="132"/>
      <c r="DL170" s="132"/>
      <c r="DM170" s="132"/>
      <c r="DN170" s="132"/>
      <c r="DO170" s="132"/>
      <c r="DP170" s="132"/>
      <c r="DQ170" s="132"/>
      <c r="DR170" s="132"/>
      <c r="DS170" s="132"/>
      <c r="DT170" s="132"/>
      <c r="DU170" s="132"/>
      <c r="DV170" s="132"/>
      <c r="DW170" s="132"/>
      <c r="DX170" s="132"/>
      <c r="DY170" s="132"/>
      <c r="DZ170" s="132"/>
      <c r="EA170" s="132"/>
      <c r="EB170" s="132"/>
      <c r="EC170" s="132"/>
      <c r="ED170" s="132"/>
      <c r="EE170" s="132"/>
      <c r="EF170" s="132"/>
      <c r="EG170" s="132"/>
      <c r="EH170" s="132"/>
      <c r="EI170" s="132"/>
      <c r="EJ170" s="132"/>
      <c r="EK170" s="132"/>
      <c r="EL170" s="132"/>
      <c r="EM170" s="132"/>
      <c r="EN170" s="132"/>
      <c r="EO170" s="132"/>
      <c r="EP170" s="132"/>
      <c r="EQ170" s="132"/>
      <c r="ER170" s="132"/>
      <c r="ES170" s="132"/>
      <c r="ET170" s="132"/>
      <c r="EU170" s="132"/>
      <c r="EV170" s="132"/>
      <c r="EW170" s="132"/>
      <c r="EX170" s="132"/>
      <c r="EY170" s="132"/>
      <c r="EZ170" s="132"/>
      <c r="FA170" s="132"/>
      <c r="FB170" s="132"/>
      <c r="FC170" s="132"/>
      <c r="FD170" s="132"/>
      <c r="FE170" s="132"/>
      <c r="FF170" s="132"/>
      <c r="FG170" s="132"/>
      <c r="FH170" s="132"/>
      <c r="FI170" s="132"/>
      <c r="FJ170" s="132"/>
      <c r="FK170" s="132"/>
      <c r="FL170" s="132"/>
      <c r="FM170" s="132"/>
      <c r="FN170" s="132"/>
      <c r="FO170" s="132"/>
      <c r="FP170" s="132"/>
      <c r="FQ170" s="132"/>
      <c r="FR170" s="132"/>
      <c r="FS170" s="132"/>
      <c r="FT170" s="132"/>
      <c r="FU170" s="132"/>
      <c r="FV170" s="132"/>
      <c r="FW170" s="132"/>
      <c r="FX170" s="132"/>
      <c r="FY170" s="132"/>
      <c r="FZ170" s="132"/>
      <c r="GA170" s="132"/>
      <c r="GB170" s="132"/>
      <c r="GC170" s="132"/>
      <c r="GD170" s="132"/>
      <c r="GE170" s="132"/>
      <c r="GF170" s="132"/>
      <c r="GG170" s="132"/>
      <c r="GH170" s="132"/>
      <c r="GI170" s="132"/>
      <c r="GJ170" s="132"/>
      <c r="GK170" s="132"/>
      <c r="GL170" s="132"/>
      <c r="GM170" s="132"/>
      <c r="GN170" s="132"/>
      <c r="GO170" s="132"/>
      <c r="GP170" s="132"/>
      <c r="GQ170" s="132"/>
      <c r="GR170" s="132"/>
      <c r="GS170" s="132"/>
      <c r="GT170" s="132"/>
      <c r="GU170" s="132"/>
      <c r="GV170" s="132"/>
      <c r="GW170" s="132"/>
      <c r="GX170" s="132"/>
      <c r="GY170" s="132"/>
      <c r="GZ170" s="132"/>
      <c r="HA170" s="132"/>
      <c r="HB170" s="132"/>
      <c r="HC170" s="132"/>
      <c r="HD170" s="132"/>
      <c r="HE170" s="132"/>
      <c r="HF170" s="132"/>
      <c r="HG170" s="132"/>
      <c r="HH170" s="132"/>
      <c r="HI170" s="132"/>
      <c r="HJ170" s="132"/>
      <c r="HK170" s="132"/>
      <c r="HL170" s="132"/>
      <c r="HM170" s="132"/>
      <c r="HN170" s="132"/>
      <c r="HO170" s="132"/>
      <c r="HP170" s="132"/>
      <c r="HQ170" s="132"/>
      <c r="HR170" s="132"/>
      <c r="HS170" s="132"/>
      <c r="HT170" s="132"/>
      <c r="HU170" s="132"/>
      <c r="HV170" s="132"/>
      <c r="HW170" s="132"/>
      <c r="HX170" s="132"/>
      <c r="HY170" s="132"/>
      <c r="HZ170" s="132"/>
      <c r="IA170" s="132"/>
      <c r="IB170" s="132"/>
      <c r="IC170" s="132"/>
      <c r="ID170" s="132"/>
      <c r="IE170" s="132"/>
      <c r="IF170" s="132"/>
      <c r="IG170" s="132"/>
      <c r="IH170" s="132"/>
      <c r="II170" s="132"/>
      <c r="IJ170" s="132"/>
      <c r="IK170" s="132"/>
      <c r="IL170" s="132"/>
      <c r="IM170" s="132"/>
      <c r="IN170" s="132"/>
      <c r="IO170" s="132"/>
      <c r="IP170" s="132"/>
      <c r="IQ170" s="132"/>
      <c r="IR170" s="132"/>
      <c r="IS170" s="132"/>
      <c r="IT170" s="132"/>
      <c r="IU170" s="132"/>
      <c r="IV170" s="132"/>
    </row>
    <row r="171" spans="1:256" s="132" customFormat="1" ht="31.5" customHeight="1" x14ac:dyDescent="0.15">
      <c r="A171" s="127"/>
      <c r="B171" s="61" t="s">
        <v>344</v>
      </c>
      <c r="C171" s="179"/>
      <c r="D171" s="179"/>
      <c r="E171" s="199"/>
      <c r="F171" s="200"/>
      <c r="G171" s="199"/>
      <c r="H171" s="123"/>
      <c r="I171" s="128"/>
      <c r="J171" s="129"/>
      <c r="K171" s="203"/>
      <c r="L171" s="199"/>
      <c r="M171" s="200"/>
      <c r="N171" s="149"/>
      <c r="O171" s="179"/>
      <c r="P171" s="178"/>
      <c r="Q171" s="130"/>
      <c r="R171" s="49" t="s">
        <v>169</v>
      </c>
      <c r="S171" s="181"/>
      <c r="T171" s="131"/>
      <c r="U171" s="42"/>
      <c r="V171" s="131"/>
      <c r="W171" s="168"/>
      <c r="X171" s="168"/>
      <c r="Y171" s="126"/>
    </row>
    <row r="172" spans="1:256" s="132" customFormat="1" ht="24.95" customHeight="1" x14ac:dyDescent="0.15">
      <c r="A172" s="26"/>
      <c r="B172" s="41" t="s">
        <v>85</v>
      </c>
      <c r="C172" s="31"/>
      <c r="D172" s="31"/>
      <c r="E172" s="205"/>
      <c r="F172" s="205"/>
      <c r="G172" s="205"/>
      <c r="H172" s="28"/>
      <c r="I172" s="29"/>
      <c r="J172" s="30"/>
      <c r="K172" s="204"/>
      <c r="L172" s="205"/>
      <c r="M172" s="205"/>
      <c r="N172" s="151"/>
      <c r="O172" s="31"/>
      <c r="P172" s="27"/>
      <c r="Q172" s="27"/>
      <c r="R172" s="27"/>
      <c r="S172" s="32"/>
      <c r="T172" s="32"/>
      <c r="U172" s="32"/>
      <c r="V172" s="32"/>
      <c r="W172" s="33"/>
      <c r="X172" s="33"/>
      <c r="Y172" s="34"/>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row>
    <row r="173" spans="1:256" s="132" customFormat="1" ht="96.75" customHeight="1" x14ac:dyDescent="0.15">
      <c r="A173" s="127">
        <v>141</v>
      </c>
      <c r="B173" s="178" t="s">
        <v>372</v>
      </c>
      <c r="C173" s="179" t="s">
        <v>947</v>
      </c>
      <c r="D173" s="179" t="s">
        <v>885</v>
      </c>
      <c r="E173" s="199">
        <v>38.500999999999998</v>
      </c>
      <c r="F173" s="199">
        <v>38.500999999999998</v>
      </c>
      <c r="G173" s="199">
        <v>34.640999999999998</v>
      </c>
      <c r="H173" s="123" t="s">
        <v>247</v>
      </c>
      <c r="I173" s="128" t="s">
        <v>44</v>
      </c>
      <c r="J173" s="129" t="s">
        <v>1309</v>
      </c>
      <c r="K173" s="203">
        <v>41.65</v>
      </c>
      <c r="L173" s="199">
        <v>50.027000000000001</v>
      </c>
      <c r="M173" s="200">
        <f t="shared" ref="M173:M204" si="17">L173-K173</f>
        <v>8.3770000000000024</v>
      </c>
      <c r="N173" s="149">
        <v>0</v>
      </c>
      <c r="O173" s="179" t="s">
        <v>1409</v>
      </c>
      <c r="P173" s="178" t="s">
        <v>1546</v>
      </c>
      <c r="Q173" s="130"/>
      <c r="R173" s="179" t="s">
        <v>151</v>
      </c>
      <c r="S173" s="181" t="s">
        <v>0</v>
      </c>
      <c r="T173" s="45" t="s">
        <v>395</v>
      </c>
      <c r="U173" s="180">
        <v>132</v>
      </c>
      <c r="V173" s="131"/>
      <c r="W173" s="168"/>
      <c r="X173" s="168"/>
      <c r="Y173" s="126"/>
    </row>
    <row r="174" spans="1:256" s="132" customFormat="1" ht="82.5" customHeight="1" x14ac:dyDescent="0.15">
      <c r="A174" s="127">
        <v>142</v>
      </c>
      <c r="B174" s="178" t="s">
        <v>371</v>
      </c>
      <c r="C174" s="179" t="s">
        <v>895</v>
      </c>
      <c r="D174" s="179" t="s">
        <v>885</v>
      </c>
      <c r="E174" s="199">
        <v>3.6480000000000001</v>
      </c>
      <c r="F174" s="199">
        <v>3.6480000000000001</v>
      </c>
      <c r="G174" s="199">
        <v>1.621</v>
      </c>
      <c r="H174" s="123" t="s">
        <v>247</v>
      </c>
      <c r="I174" s="128" t="s">
        <v>45</v>
      </c>
      <c r="J174" s="178" t="s">
        <v>1310</v>
      </c>
      <c r="K174" s="203">
        <v>3.9180000000000001</v>
      </c>
      <c r="L174" s="199">
        <v>5.9340000000000002</v>
      </c>
      <c r="M174" s="200">
        <f t="shared" si="17"/>
        <v>2.016</v>
      </c>
      <c r="N174" s="149">
        <v>0</v>
      </c>
      <c r="O174" s="179" t="s">
        <v>1409</v>
      </c>
      <c r="P174" s="178" t="s">
        <v>1545</v>
      </c>
      <c r="Q174" s="130"/>
      <c r="R174" s="179" t="s">
        <v>151</v>
      </c>
      <c r="S174" s="181" t="s">
        <v>0</v>
      </c>
      <c r="T174" s="46" t="s">
        <v>395</v>
      </c>
      <c r="U174" s="180">
        <v>133</v>
      </c>
      <c r="V174" s="131" t="s">
        <v>46</v>
      </c>
      <c r="W174" s="168" t="s">
        <v>41</v>
      </c>
      <c r="X174" s="168"/>
      <c r="Y174" s="126"/>
    </row>
    <row r="175" spans="1:256" s="132" customFormat="1" ht="162" customHeight="1" x14ac:dyDescent="0.15">
      <c r="A175" s="127">
        <v>143</v>
      </c>
      <c r="B175" s="39" t="s">
        <v>859</v>
      </c>
      <c r="C175" s="179" t="s">
        <v>906</v>
      </c>
      <c r="D175" s="179" t="s">
        <v>885</v>
      </c>
      <c r="E175" s="202">
        <v>83</v>
      </c>
      <c r="F175" s="200">
        <v>83</v>
      </c>
      <c r="G175" s="199">
        <f>F175-1.333</f>
        <v>81.667000000000002</v>
      </c>
      <c r="H175" s="123" t="s">
        <v>1029</v>
      </c>
      <c r="I175" s="128" t="s">
        <v>44</v>
      </c>
      <c r="J175" s="129" t="s">
        <v>1030</v>
      </c>
      <c r="K175" s="209">
        <v>83</v>
      </c>
      <c r="L175" s="210">
        <v>514</v>
      </c>
      <c r="M175" s="200">
        <f t="shared" si="17"/>
        <v>431</v>
      </c>
      <c r="N175" s="170">
        <v>0</v>
      </c>
      <c r="O175" s="165" t="s">
        <v>1409</v>
      </c>
      <c r="P175" s="177" t="s">
        <v>2073</v>
      </c>
      <c r="Q175" s="130" t="s">
        <v>2119</v>
      </c>
      <c r="R175" s="49" t="s">
        <v>391</v>
      </c>
      <c r="S175" s="181" t="s">
        <v>390</v>
      </c>
      <c r="T175" s="120" t="s">
        <v>394</v>
      </c>
      <c r="U175" s="180">
        <v>134</v>
      </c>
      <c r="V175" s="131" t="s">
        <v>28</v>
      </c>
      <c r="W175" s="168"/>
      <c r="X175" s="168" t="s">
        <v>41</v>
      </c>
      <c r="Y175" s="126"/>
    </row>
    <row r="176" spans="1:256" s="132" customFormat="1" ht="70.5" customHeight="1" x14ac:dyDescent="0.15">
      <c r="A176" s="127">
        <v>144</v>
      </c>
      <c r="B176" s="39" t="s">
        <v>370</v>
      </c>
      <c r="C176" s="179" t="s">
        <v>964</v>
      </c>
      <c r="D176" s="179" t="s">
        <v>885</v>
      </c>
      <c r="E176" s="202">
        <v>1509</v>
      </c>
      <c r="F176" s="200">
        <f>1997-571</f>
        <v>1426</v>
      </c>
      <c r="G176" s="199">
        <f>F176-3.406</f>
        <v>1422.5940000000001</v>
      </c>
      <c r="H176" s="119" t="s">
        <v>247</v>
      </c>
      <c r="I176" s="128" t="s">
        <v>45</v>
      </c>
      <c r="J176" s="129" t="s">
        <v>1031</v>
      </c>
      <c r="K176" s="209">
        <v>1185</v>
      </c>
      <c r="L176" s="199">
        <v>2318</v>
      </c>
      <c r="M176" s="200">
        <f t="shared" si="17"/>
        <v>1133</v>
      </c>
      <c r="N176" s="149">
        <v>0</v>
      </c>
      <c r="O176" s="179" t="s">
        <v>1409</v>
      </c>
      <c r="P176" s="178" t="s">
        <v>2074</v>
      </c>
      <c r="Q176" s="130" t="s">
        <v>2120</v>
      </c>
      <c r="R176" s="49" t="s">
        <v>391</v>
      </c>
      <c r="S176" s="181" t="s">
        <v>390</v>
      </c>
      <c r="T176" s="120" t="s">
        <v>394</v>
      </c>
      <c r="U176" s="180">
        <v>135</v>
      </c>
      <c r="V176" s="131"/>
      <c r="W176" s="168"/>
      <c r="X176" s="168" t="s">
        <v>41</v>
      </c>
      <c r="Y176" s="126"/>
    </row>
    <row r="177" spans="1:25" s="132" customFormat="1" ht="75.75" customHeight="1" x14ac:dyDescent="0.15">
      <c r="A177" s="127">
        <v>145</v>
      </c>
      <c r="B177" s="62" t="s">
        <v>369</v>
      </c>
      <c r="C177" s="179" t="s">
        <v>895</v>
      </c>
      <c r="D177" s="179" t="s">
        <v>932</v>
      </c>
      <c r="E177" s="202">
        <v>3301</v>
      </c>
      <c r="F177" s="200">
        <v>3301</v>
      </c>
      <c r="G177" s="199">
        <f>F177</f>
        <v>3301</v>
      </c>
      <c r="H177" s="119" t="s">
        <v>247</v>
      </c>
      <c r="I177" s="128" t="s">
        <v>45</v>
      </c>
      <c r="J177" s="129" t="s">
        <v>1032</v>
      </c>
      <c r="K177" s="201">
        <v>100</v>
      </c>
      <c r="L177" s="211">
        <v>752</v>
      </c>
      <c r="M177" s="200">
        <f t="shared" si="17"/>
        <v>652</v>
      </c>
      <c r="N177" s="153" t="s">
        <v>247</v>
      </c>
      <c r="O177" s="117" t="s">
        <v>1409</v>
      </c>
      <c r="P177" s="178" t="s">
        <v>1414</v>
      </c>
      <c r="Q177" s="130"/>
      <c r="R177" s="49" t="s">
        <v>391</v>
      </c>
      <c r="S177" s="63" t="s">
        <v>390</v>
      </c>
      <c r="T177" s="120" t="s">
        <v>394</v>
      </c>
      <c r="U177" s="180">
        <v>136</v>
      </c>
      <c r="V177" s="131" t="s">
        <v>46</v>
      </c>
      <c r="W177" s="168"/>
      <c r="X177" s="168"/>
      <c r="Y177" s="126"/>
    </row>
    <row r="178" spans="1:25" s="132" customFormat="1" ht="123" customHeight="1" x14ac:dyDescent="0.15">
      <c r="A178" s="127">
        <v>146</v>
      </c>
      <c r="B178" s="39" t="s">
        <v>986</v>
      </c>
      <c r="C178" s="179" t="s">
        <v>1003</v>
      </c>
      <c r="D178" s="179" t="s">
        <v>885</v>
      </c>
      <c r="E178" s="202">
        <v>107</v>
      </c>
      <c r="F178" s="200">
        <v>107</v>
      </c>
      <c r="G178" s="199">
        <f>F178-32.712</f>
        <v>74.287999999999997</v>
      </c>
      <c r="H178" s="119" t="s">
        <v>247</v>
      </c>
      <c r="I178" s="128" t="s">
        <v>44</v>
      </c>
      <c r="J178" s="129" t="s">
        <v>1129</v>
      </c>
      <c r="K178" s="209">
        <v>107</v>
      </c>
      <c r="L178" s="199">
        <v>222</v>
      </c>
      <c r="M178" s="200">
        <f t="shared" si="17"/>
        <v>115</v>
      </c>
      <c r="N178" s="149">
        <v>0</v>
      </c>
      <c r="O178" s="179" t="s">
        <v>1409</v>
      </c>
      <c r="P178" s="178" t="s">
        <v>2075</v>
      </c>
      <c r="Q178" s="130"/>
      <c r="R178" s="49" t="s">
        <v>391</v>
      </c>
      <c r="S178" s="181" t="s">
        <v>0</v>
      </c>
      <c r="T178" s="120" t="s">
        <v>378</v>
      </c>
      <c r="U178" s="180">
        <v>137</v>
      </c>
      <c r="V178" s="131"/>
      <c r="W178" s="168"/>
      <c r="X178" s="168" t="s">
        <v>41</v>
      </c>
      <c r="Y178" s="126"/>
    </row>
    <row r="179" spans="1:25" s="132" customFormat="1" ht="84.75" customHeight="1" x14ac:dyDescent="0.15">
      <c r="A179" s="127">
        <v>147</v>
      </c>
      <c r="B179" s="39" t="s">
        <v>368</v>
      </c>
      <c r="C179" s="179" t="s">
        <v>887</v>
      </c>
      <c r="D179" s="179" t="s">
        <v>885</v>
      </c>
      <c r="E179" s="202">
        <v>145.31800000000001</v>
      </c>
      <c r="F179" s="200">
        <v>145.31800000000001</v>
      </c>
      <c r="G179" s="199">
        <v>136.541</v>
      </c>
      <c r="H179" s="119" t="s">
        <v>247</v>
      </c>
      <c r="I179" s="128" t="s">
        <v>45</v>
      </c>
      <c r="J179" s="129" t="s">
        <v>1130</v>
      </c>
      <c r="K179" s="201">
        <f>132.935+12.542</f>
        <v>145.477</v>
      </c>
      <c r="L179" s="212">
        <f>(0.311+0.29+131.828)+(0.25+5.666+7.413+0.015)</f>
        <v>145.773</v>
      </c>
      <c r="M179" s="200">
        <f t="shared" si="17"/>
        <v>0.29599999999999227</v>
      </c>
      <c r="N179" s="171">
        <f>(0.311+0.29+131.828)-132.935</f>
        <v>-0.50600000000000023</v>
      </c>
      <c r="O179" s="166" t="s">
        <v>21</v>
      </c>
      <c r="P179" s="178" t="s">
        <v>1415</v>
      </c>
      <c r="Q179" s="130"/>
      <c r="R179" s="49" t="s">
        <v>391</v>
      </c>
      <c r="S179" s="181" t="s">
        <v>390</v>
      </c>
      <c r="T179" s="120" t="s">
        <v>393</v>
      </c>
      <c r="U179" s="180">
        <v>138</v>
      </c>
      <c r="V179" s="131" t="s">
        <v>69</v>
      </c>
      <c r="W179" s="168" t="s">
        <v>41</v>
      </c>
      <c r="X179" s="168"/>
      <c r="Y179" s="126"/>
    </row>
    <row r="180" spans="1:25" s="132" customFormat="1" ht="129.75" customHeight="1" x14ac:dyDescent="0.15">
      <c r="A180" s="127">
        <v>148</v>
      </c>
      <c r="B180" s="39" t="s">
        <v>367</v>
      </c>
      <c r="C180" s="179" t="s">
        <v>893</v>
      </c>
      <c r="D180" s="179" t="s">
        <v>885</v>
      </c>
      <c r="E180" s="202">
        <v>63.137</v>
      </c>
      <c r="F180" s="200">
        <v>63.137</v>
      </c>
      <c r="G180" s="199">
        <v>45.756</v>
      </c>
      <c r="H180" s="119" t="s">
        <v>247</v>
      </c>
      <c r="I180" s="128" t="s">
        <v>45</v>
      </c>
      <c r="J180" s="178" t="s">
        <v>1131</v>
      </c>
      <c r="K180" s="201">
        <v>59.262999999999998</v>
      </c>
      <c r="L180" s="210">
        <v>72.409000000000006</v>
      </c>
      <c r="M180" s="200">
        <f t="shared" si="17"/>
        <v>13.146000000000008</v>
      </c>
      <c r="N180" s="170"/>
      <c r="O180" s="165" t="s">
        <v>1409</v>
      </c>
      <c r="P180" s="177" t="s">
        <v>1416</v>
      </c>
      <c r="Q180" s="130"/>
      <c r="R180" s="49" t="s">
        <v>391</v>
      </c>
      <c r="S180" s="181" t="s">
        <v>390</v>
      </c>
      <c r="T180" s="120" t="s">
        <v>392</v>
      </c>
      <c r="U180" s="180">
        <v>139</v>
      </c>
      <c r="V180" s="131" t="s">
        <v>69</v>
      </c>
      <c r="W180" s="168" t="s">
        <v>41</v>
      </c>
      <c r="X180" s="168"/>
      <c r="Y180" s="126"/>
    </row>
    <row r="181" spans="1:25" s="132" customFormat="1" ht="73.5" customHeight="1" x14ac:dyDescent="0.15">
      <c r="A181" s="127">
        <v>149</v>
      </c>
      <c r="B181" s="52" t="s">
        <v>366</v>
      </c>
      <c r="C181" s="179" t="s">
        <v>901</v>
      </c>
      <c r="D181" s="179" t="s">
        <v>899</v>
      </c>
      <c r="E181" s="202">
        <v>3690</v>
      </c>
      <c r="F181" s="200">
        <v>3116.1970000000001</v>
      </c>
      <c r="G181" s="199">
        <v>3000.0018</v>
      </c>
      <c r="H181" s="119" t="s">
        <v>247</v>
      </c>
      <c r="I181" s="128" t="s">
        <v>68</v>
      </c>
      <c r="J181" s="129" t="s">
        <v>1132</v>
      </c>
      <c r="K181" s="209">
        <v>0</v>
      </c>
      <c r="L181" s="210">
        <v>0</v>
      </c>
      <c r="M181" s="200">
        <f t="shared" si="17"/>
        <v>0</v>
      </c>
      <c r="N181" s="170">
        <v>0</v>
      </c>
      <c r="O181" s="165" t="s">
        <v>66</v>
      </c>
      <c r="P181" s="178" t="s">
        <v>1858</v>
      </c>
      <c r="Q181" s="130"/>
      <c r="R181" s="49" t="s">
        <v>391</v>
      </c>
      <c r="S181" s="181" t="s">
        <v>390</v>
      </c>
      <c r="T181" s="120" t="s">
        <v>389</v>
      </c>
      <c r="U181" s="180">
        <v>140</v>
      </c>
      <c r="V181" s="131"/>
      <c r="W181" s="168"/>
      <c r="X181" s="168" t="s">
        <v>41</v>
      </c>
      <c r="Y181" s="126"/>
    </row>
    <row r="182" spans="1:25" s="132" customFormat="1" ht="159" customHeight="1" x14ac:dyDescent="0.15">
      <c r="A182" s="127">
        <v>150</v>
      </c>
      <c r="B182" s="52" t="s">
        <v>365</v>
      </c>
      <c r="C182" s="179" t="s">
        <v>907</v>
      </c>
      <c r="D182" s="179" t="s">
        <v>885</v>
      </c>
      <c r="E182" s="202">
        <v>202</v>
      </c>
      <c r="F182" s="200">
        <v>1055</v>
      </c>
      <c r="G182" s="199">
        <v>160.81399999999999</v>
      </c>
      <c r="H182" s="123" t="s">
        <v>1029</v>
      </c>
      <c r="I182" s="128" t="s">
        <v>44</v>
      </c>
      <c r="J182" s="129" t="s">
        <v>1133</v>
      </c>
      <c r="K182" s="209">
        <v>202</v>
      </c>
      <c r="L182" s="199">
        <v>0</v>
      </c>
      <c r="M182" s="200">
        <f t="shared" si="17"/>
        <v>-202</v>
      </c>
      <c r="N182" s="149">
        <v>-202</v>
      </c>
      <c r="O182" s="179" t="s">
        <v>38</v>
      </c>
      <c r="P182" s="94" t="s">
        <v>2076</v>
      </c>
      <c r="Q182" s="130"/>
      <c r="R182" s="49" t="s">
        <v>391</v>
      </c>
      <c r="S182" s="181" t="s">
        <v>390</v>
      </c>
      <c r="T182" s="120" t="s">
        <v>389</v>
      </c>
      <c r="U182" s="180">
        <v>141</v>
      </c>
      <c r="V182" s="131" t="s">
        <v>28</v>
      </c>
      <c r="W182" s="168"/>
      <c r="X182" s="168" t="s">
        <v>41</v>
      </c>
      <c r="Y182" s="126"/>
    </row>
    <row r="183" spans="1:25" s="132" customFormat="1" ht="85.5" customHeight="1" x14ac:dyDescent="0.15">
      <c r="A183" s="127">
        <v>151</v>
      </c>
      <c r="B183" s="178" t="s">
        <v>364</v>
      </c>
      <c r="C183" s="179" t="s">
        <v>2214</v>
      </c>
      <c r="D183" s="179" t="s">
        <v>885</v>
      </c>
      <c r="E183" s="202">
        <v>48.845999999999997</v>
      </c>
      <c r="F183" s="238">
        <f>E183</f>
        <v>48.845999999999997</v>
      </c>
      <c r="G183" s="202">
        <v>43.340527000000002</v>
      </c>
      <c r="H183" s="119" t="s">
        <v>247</v>
      </c>
      <c r="I183" s="128" t="s">
        <v>45</v>
      </c>
      <c r="J183" s="129" t="s">
        <v>1273</v>
      </c>
      <c r="K183" s="201">
        <v>49.844000000000001</v>
      </c>
      <c r="L183" s="199">
        <v>66.150000000000006</v>
      </c>
      <c r="M183" s="200">
        <f t="shared" si="17"/>
        <v>16.306000000000004</v>
      </c>
      <c r="N183" s="149">
        <v>0</v>
      </c>
      <c r="O183" s="179" t="s">
        <v>1409</v>
      </c>
      <c r="P183" s="178" t="s">
        <v>1512</v>
      </c>
      <c r="Q183" s="130"/>
      <c r="R183" s="179" t="s">
        <v>183</v>
      </c>
      <c r="S183" s="181" t="s">
        <v>0</v>
      </c>
      <c r="T183" s="133" t="s">
        <v>387</v>
      </c>
      <c r="U183" s="180">
        <v>142</v>
      </c>
      <c r="V183" s="131"/>
      <c r="W183" s="168"/>
      <c r="X183" s="168"/>
      <c r="Y183" s="126"/>
    </row>
    <row r="184" spans="1:25" s="132" customFormat="1" ht="66" customHeight="1" x14ac:dyDescent="0.15">
      <c r="A184" s="127">
        <v>152</v>
      </c>
      <c r="B184" s="178" t="s">
        <v>363</v>
      </c>
      <c r="C184" s="179" t="s">
        <v>2218</v>
      </c>
      <c r="D184" s="179" t="s">
        <v>885</v>
      </c>
      <c r="E184" s="202">
        <v>27.457999999999998</v>
      </c>
      <c r="F184" s="238">
        <f>E184</f>
        <v>27.457999999999998</v>
      </c>
      <c r="G184" s="202">
        <v>27.334980000000002</v>
      </c>
      <c r="H184" s="119" t="s">
        <v>247</v>
      </c>
      <c r="I184" s="128" t="s">
        <v>45</v>
      </c>
      <c r="J184" s="129" t="s">
        <v>1274</v>
      </c>
      <c r="K184" s="201">
        <v>29.917000000000002</v>
      </c>
      <c r="L184" s="199">
        <v>32.375999999999998</v>
      </c>
      <c r="M184" s="200">
        <f t="shared" si="17"/>
        <v>2.4589999999999961</v>
      </c>
      <c r="N184" s="149">
        <v>0</v>
      </c>
      <c r="O184" s="179" t="s">
        <v>1409</v>
      </c>
      <c r="P184" s="178" t="s">
        <v>1513</v>
      </c>
      <c r="Q184" s="130"/>
      <c r="R184" s="179" t="s">
        <v>183</v>
      </c>
      <c r="S184" s="181" t="s">
        <v>0</v>
      </c>
      <c r="T184" s="133" t="s">
        <v>388</v>
      </c>
      <c r="U184" s="180">
        <v>143</v>
      </c>
      <c r="V184" s="131" t="s">
        <v>69</v>
      </c>
      <c r="W184" s="168"/>
      <c r="X184" s="168"/>
      <c r="Y184" s="126"/>
    </row>
    <row r="185" spans="1:25" s="132" customFormat="1" ht="72.75" customHeight="1" x14ac:dyDescent="0.15">
      <c r="A185" s="127">
        <v>153</v>
      </c>
      <c r="B185" s="178" t="s">
        <v>362</v>
      </c>
      <c r="C185" s="179" t="s">
        <v>2219</v>
      </c>
      <c r="D185" s="179" t="s">
        <v>885</v>
      </c>
      <c r="E185" s="202">
        <v>28.065000000000001</v>
      </c>
      <c r="F185" s="238">
        <f>E185</f>
        <v>28.065000000000001</v>
      </c>
      <c r="G185" s="202">
        <v>26.478289</v>
      </c>
      <c r="H185" s="91" t="s">
        <v>1275</v>
      </c>
      <c r="I185" s="128" t="s">
        <v>45</v>
      </c>
      <c r="J185" s="129" t="s">
        <v>1276</v>
      </c>
      <c r="K185" s="201">
        <v>30.548999999999999</v>
      </c>
      <c r="L185" s="199">
        <v>30.315000000000001</v>
      </c>
      <c r="M185" s="200">
        <f t="shared" si="17"/>
        <v>-0.23399999999999821</v>
      </c>
      <c r="N185" s="149">
        <v>0</v>
      </c>
      <c r="O185" s="179" t="s">
        <v>1409</v>
      </c>
      <c r="P185" s="178" t="s">
        <v>1514</v>
      </c>
      <c r="Q185" s="130"/>
      <c r="R185" s="179" t="s">
        <v>183</v>
      </c>
      <c r="S185" s="181" t="s">
        <v>0</v>
      </c>
      <c r="T185" s="133" t="s">
        <v>386</v>
      </c>
      <c r="U185" s="180">
        <v>145</v>
      </c>
      <c r="V185" s="131" t="s">
        <v>28</v>
      </c>
      <c r="W185" s="168"/>
      <c r="X185" s="168"/>
      <c r="Y185" s="126"/>
    </row>
    <row r="186" spans="1:25" s="132" customFormat="1" ht="66.75" customHeight="1" x14ac:dyDescent="0.15">
      <c r="A186" s="127">
        <v>154</v>
      </c>
      <c r="B186" s="178" t="s">
        <v>361</v>
      </c>
      <c r="C186" s="179" t="s">
        <v>2220</v>
      </c>
      <c r="D186" s="179" t="s">
        <v>885</v>
      </c>
      <c r="E186" s="202">
        <v>1.744</v>
      </c>
      <c r="F186" s="238">
        <f>E186</f>
        <v>1.744</v>
      </c>
      <c r="G186" s="202">
        <v>0.97699999999999998</v>
      </c>
      <c r="H186" s="119" t="s">
        <v>247</v>
      </c>
      <c r="I186" s="128" t="s">
        <v>45</v>
      </c>
      <c r="J186" s="178" t="s">
        <v>1277</v>
      </c>
      <c r="K186" s="201">
        <v>2.1539999999999999</v>
      </c>
      <c r="L186" s="199">
        <v>2.1440000000000001</v>
      </c>
      <c r="M186" s="200">
        <f t="shared" si="17"/>
        <v>-9.9999999999997868E-3</v>
      </c>
      <c r="N186" s="149">
        <v>0</v>
      </c>
      <c r="O186" s="179" t="s">
        <v>1438</v>
      </c>
      <c r="P186" s="178" t="s">
        <v>1540</v>
      </c>
      <c r="Q186" s="130"/>
      <c r="R186" s="179" t="s">
        <v>183</v>
      </c>
      <c r="S186" s="181" t="s">
        <v>0</v>
      </c>
      <c r="T186" s="133" t="s">
        <v>386</v>
      </c>
      <c r="U186" s="180">
        <v>146</v>
      </c>
      <c r="V186" s="131" t="s">
        <v>69</v>
      </c>
      <c r="W186" s="168"/>
      <c r="X186" s="168"/>
      <c r="Y186" s="126"/>
    </row>
    <row r="187" spans="1:25" s="132" customFormat="1" ht="71.25" customHeight="1" x14ac:dyDescent="0.15">
      <c r="A187" s="127">
        <v>155</v>
      </c>
      <c r="B187" s="178" t="s">
        <v>360</v>
      </c>
      <c r="C187" s="179" t="s">
        <v>2221</v>
      </c>
      <c r="D187" s="179" t="s">
        <v>885</v>
      </c>
      <c r="E187" s="202">
        <v>0.88800000000000001</v>
      </c>
      <c r="F187" s="238">
        <f>E187</f>
        <v>0.88800000000000001</v>
      </c>
      <c r="G187" s="202">
        <v>0</v>
      </c>
      <c r="H187" s="119" t="s">
        <v>247</v>
      </c>
      <c r="I187" s="128" t="s">
        <v>45</v>
      </c>
      <c r="J187" s="129" t="s">
        <v>1278</v>
      </c>
      <c r="K187" s="201">
        <v>3.089</v>
      </c>
      <c r="L187" s="199">
        <v>3.089</v>
      </c>
      <c r="M187" s="200">
        <f t="shared" si="17"/>
        <v>0</v>
      </c>
      <c r="N187" s="149">
        <v>0</v>
      </c>
      <c r="O187" s="179" t="s">
        <v>1409</v>
      </c>
      <c r="P187" s="178" t="s">
        <v>1515</v>
      </c>
      <c r="Q187" s="130"/>
      <c r="R187" s="44" t="s">
        <v>183</v>
      </c>
      <c r="S187" s="131" t="s">
        <v>0</v>
      </c>
      <c r="T187" s="133" t="s">
        <v>385</v>
      </c>
      <c r="U187" s="180">
        <v>148</v>
      </c>
      <c r="V187" s="131" t="s">
        <v>69</v>
      </c>
      <c r="W187" s="168" t="s">
        <v>41</v>
      </c>
      <c r="X187" s="168"/>
      <c r="Y187" s="126"/>
    </row>
    <row r="188" spans="1:25" s="132" customFormat="1" ht="104.25" customHeight="1" x14ac:dyDescent="0.15">
      <c r="A188" s="127">
        <v>156</v>
      </c>
      <c r="B188" s="178" t="s">
        <v>359</v>
      </c>
      <c r="C188" s="179" t="s">
        <v>924</v>
      </c>
      <c r="D188" s="179" t="s">
        <v>885</v>
      </c>
      <c r="E188" s="202">
        <v>25.361000000000001</v>
      </c>
      <c r="F188" s="200">
        <v>25.361000000000001</v>
      </c>
      <c r="G188" s="199">
        <v>22.459</v>
      </c>
      <c r="H188" s="119" t="s">
        <v>247</v>
      </c>
      <c r="I188" s="128" t="s">
        <v>45</v>
      </c>
      <c r="J188" s="129" t="s">
        <v>1151</v>
      </c>
      <c r="K188" s="201">
        <v>15.847</v>
      </c>
      <c r="L188" s="149">
        <v>65.796000000000006</v>
      </c>
      <c r="M188" s="200">
        <f t="shared" si="17"/>
        <v>49.949000000000005</v>
      </c>
      <c r="N188" s="149">
        <v>0</v>
      </c>
      <c r="O188" s="179" t="s">
        <v>1438</v>
      </c>
      <c r="P188" s="178" t="s">
        <v>1563</v>
      </c>
      <c r="Q188" s="130" t="s">
        <v>1564</v>
      </c>
      <c r="R188" s="179" t="s">
        <v>168</v>
      </c>
      <c r="S188" s="181" t="s">
        <v>0</v>
      </c>
      <c r="T188" s="120" t="s">
        <v>383</v>
      </c>
      <c r="U188" s="180">
        <v>149</v>
      </c>
      <c r="V188" s="131"/>
      <c r="W188" s="168" t="s">
        <v>41</v>
      </c>
      <c r="X188" s="168"/>
      <c r="Y188" s="126"/>
    </row>
    <row r="189" spans="1:25" s="132" customFormat="1" ht="90.75" customHeight="1" x14ac:dyDescent="0.15">
      <c r="A189" s="127">
        <v>157</v>
      </c>
      <c r="B189" s="178" t="s">
        <v>358</v>
      </c>
      <c r="C189" s="179" t="s">
        <v>924</v>
      </c>
      <c r="D189" s="179" t="s">
        <v>885</v>
      </c>
      <c r="E189" s="202">
        <v>207.47800000000001</v>
      </c>
      <c r="F189" s="200">
        <v>207.47800000000001</v>
      </c>
      <c r="G189" s="199">
        <v>189.72499999999999</v>
      </c>
      <c r="H189" s="91" t="s">
        <v>1152</v>
      </c>
      <c r="I189" s="128" t="s">
        <v>45</v>
      </c>
      <c r="J189" s="129" t="s">
        <v>1153</v>
      </c>
      <c r="K189" s="201">
        <v>242.24100000000001</v>
      </c>
      <c r="L189" s="199">
        <v>388.82299999999998</v>
      </c>
      <c r="M189" s="200">
        <f t="shared" si="17"/>
        <v>146.58199999999997</v>
      </c>
      <c r="N189" s="149">
        <v>0</v>
      </c>
      <c r="O189" s="179" t="s">
        <v>1409</v>
      </c>
      <c r="P189" s="178" t="s">
        <v>1563</v>
      </c>
      <c r="Q189" s="130"/>
      <c r="R189" s="179" t="s">
        <v>168</v>
      </c>
      <c r="S189" s="181" t="s">
        <v>0</v>
      </c>
      <c r="T189" s="120" t="s">
        <v>383</v>
      </c>
      <c r="U189" s="180">
        <v>150</v>
      </c>
      <c r="V189" s="131" t="s">
        <v>28</v>
      </c>
      <c r="W189" s="168" t="s">
        <v>41</v>
      </c>
      <c r="X189" s="168"/>
      <c r="Y189" s="126"/>
    </row>
    <row r="190" spans="1:25" s="132" customFormat="1" ht="81" customHeight="1" x14ac:dyDescent="0.15">
      <c r="A190" s="127">
        <v>158</v>
      </c>
      <c r="B190" s="178" t="s">
        <v>357</v>
      </c>
      <c r="C190" s="179" t="s">
        <v>893</v>
      </c>
      <c r="D190" s="179" t="s">
        <v>885</v>
      </c>
      <c r="E190" s="202">
        <v>22.492000000000001</v>
      </c>
      <c r="F190" s="200">
        <v>22.492000000000001</v>
      </c>
      <c r="G190" s="199">
        <v>15.99</v>
      </c>
      <c r="H190" s="119" t="s">
        <v>247</v>
      </c>
      <c r="I190" s="128" t="s">
        <v>45</v>
      </c>
      <c r="J190" s="129" t="s">
        <v>1154</v>
      </c>
      <c r="K190" s="201">
        <v>22.367999999999999</v>
      </c>
      <c r="L190" s="199">
        <v>22.462</v>
      </c>
      <c r="M190" s="200">
        <f t="shared" si="17"/>
        <v>9.4000000000001194E-2</v>
      </c>
      <c r="N190" s="149">
        <v>0</v>
      </c>
      <c r="O190" s="179" t="s">
        <v>1409</v>
      </c>
      <c r="P190" s="178" t="s">
        <v>1562</v>
      </c>
      <c r="Q190" s="130"/>
      <c r="R190" s="179" t="s">
        <v>168</v>
      </c>
      <c r="S190" s="181" t="s">
        <v>0</v>
      </c>
      <c r="T190" s="120" t="s">
        <v>384</v>
      </c>
      <c r="U190" s="180">
        <v>151</v>
      </c>
      <c r="V190" s="131"/>
      <c r="W190" s="168" t="s">
        <v>41</v>
      </c>
      <c r="X190" s="168"/>
      <c r="Y190" s="126"/>
    </row>
    <row r="191" spans="1:25" s="132" customFormat="1" ht="81" customHeight="1" x14ac:dyDescent="0.15">
      <c r="A191" s="127">
        <v>159</v>
      </c>
      <c r="B191" s="178" t="s">
        <v>356</v>
      </c>
      <c r="C191" s="179" t="s">
        <v>924</v>
      </c>
      <c r="D191" s="179" t="s">
        <v>885</v>
      </c>
      <c r="E191" s="202">
        <v>207.53700000000001</v>
      </c>
      <c r="F191" s="200">
        <v>207.53700000000001</v>
      </c>
      <c r="G191" s="199">
        <v>178.83799999999999</v>
      </c>
      <c r="H191" s="119" t="s">
        <v>247</v>
      </c>
      <c r="I191" s="128" t="s">
        <v>45</v>
      </c>
      <c r="J191" s="129" t="s">
        <v>1155</v>
      </c>
      <c r="K191" s="201">
        <v>228.81200000000001</v>
      </c>
      <c r="L191" s="199">
        <v>229.21</v>
      </c>
      <c r="M191" s="200">
        <f t="shared" si="17"/>
        <v>0.39799999999999613</v>
      </c>
      <c r="N191" s="149">
        <v>0</v>
      </c>
      <c r="O191" s="179" t="s">
        <v>1409</v>
      </c>
      <c r="P191" s="178" t="s">
        <v>1563</v>
      </c>
      <c r="Q191" s="130"/>
      <c r="R191" s="179" t="s">
        <v>168</v>
      </c>
      <c r="S191" s="181" t="s">
        <v>0</v>
      </c>
      <c r="T191" s="120" t="s">
        <v>383</v>
      </c>
      <c r="U191" s="180">
        <v>152</v>
      </c>
      <c r="V191" s="131"/>
      <c r="W191" s="168" t="s">
        <v>41</v>
      </c>
      <c r="X191" s="168"/>
      <c r="Y191" s="126"/>
    </row>
    <row r="192" spans="1:25" s="132" customFormat="1" ht="78.75" customHeight="1" x14ac:dyDescent="0.15">
      <c r="A192" s="127">
        <v>160</v>
      </c>
      <c r="B192" s="178" t="s">
        <v>355</v>
      </c>
      <c r="C192" s="179" t="s">
        <v>924</v>
      </c>
      <c r="D192" s="179" t="s">
        <v>885</v>
      </c>
      <c r="E192" s="202">
        <v>94.722999999999999</v>
      </c>
      <c r="F192" s="200">
        <v>94.722999999999999</v>
      </c>
      <c r="G192" s="199">
        <v>88.546000000000006</v>
      </c>
      <c r="H192" s="91" t="s">
        <v>1152</v>
      </c>
      <c r="I192" s="128" t="s">
        <v>45</v>
      </c>
      <c r="J192" s="178" t="s">
        <v>1155</v>
      </c>
      <c r="K192" s="201">
        <v>98.466999999999999</v>
      </c>
      <c r="L192" s="199">
        <v>99.665999999999997</v>
      </c>
      <c r="M192" s="200">
        <f t="shared" si="17"/>
        <v>1.1989999999999981</v>
      </c>
      <c r="N192" s="149">
        <v>0</v>
      </c>
      <c r="O192" s="179" t="s">
        <v>1409</v>
      </c>
      <c r="P192" s="178" t="s">
        <v>1563</v>
      </c>
      <c r="Q192" s="130"/>
      <c r="R192" s="179" t="s">
        <v>168</v>
      </c>
      <c r="S192" s="181" t="s">
        <v>0</v>
      </c>
      <c r="T192" s="120" t="s">
        <v>383</v>
      </c>
      <c r="U192" s="180">
        <v>153</v>
      </c>
      <c r="V192" s="131" t="s">
        <v>28</v>
      </c>
      <c r="W192" s="168"/>
      <c r="X192" s="168"/>
      <c r="Y192" s="126"/>
    </row>
    <row r="193" spans="1:256" s="132" customFormat="1" ht="81" customHeight="1" x14ac:dyDescent="0.15">
      <c r="A193" s="127">
        <v>161</v>
      </c>
      <c r="B193" s="178" t="s">
        <v>354</v>
      </c>
      <c r="C193" s="179" t="s">
        <v>989</v>
      </c>
      <c r="D193" s="179" t="s">
        <v>885</v>
      </c>
      <c r="E193" s="202">
        <v>151.28100000000001</v>
      </c>
      <c r="F193" s="200">
        <v>151.28100000000001</v>
      </c>
      <c r="G193" s="199">
        <v>148.98099999999999</v>
      </c>
      <c r="H193" s="91" t="s">
        <v>1157</v>
      </c>
      <c r="I193" s="128" t="s">
        <v>22</v>
      </c>
      <c r="J193" s="129" t="s">
        <v>1156</v>
      </c>
      <c r="K193" s="201">
        <v>175.798</v>
      </c>
      <c r="L193" s="199">
        <v>180.983</v>
      </c>
      <c r="M193" s="200">
        <f t="shared" si="17"/>
        <v>5.1850000000000023</v>
      </c>
      <c r="N193" s="149">
        <v>0</v>
      </c>
      <c r="O193" s="179" t="s">
        <v>22</v>
      </c>
      <c r="P193" s="178" t="s">
        <v>1566</v>
      </c>
      <c r="Q193" s="130"/>
      <c r="R193" s="179" t="s">
        <v>168</v>
      </c>
      <c r="S193" s="181" t="s">
        <v>0</v>
      </c>
      <c r="T193" s="120" t="s">
        <v>382</v>
      </c>
      <c r="U193" s="180">
        <v>155</v>
      </c>
      <c r="V193" s="131" t="s">
        <v>28</v>
      </c>
      <c r="W193" s="168"/>
      <c r="X193" s="168"/>
      <c r="Y193" s="126"/>
    </row>
    <row r="194" spans="1:256" s="132" customFormat="1" ht="77.25" customHeight="1" x14ac:dyDescent="0.15">
      <c r="A194" s="127">
        <v>162</v>
      </c>
      <c r="B194" s="178" t="s">
        <v>353</v>
      </c>
      <c r="C194" s="179" t="s">
        <v>924</v>
      </c>
      <c r="D194" s="179" t="s">
        <v>885</v>
      </c>
      <c r="E194" s="202">
        <v>2.0369999999999999</v>
      </c>
      <c r="F194" s="200">
        <v>2.0369999999999999</v>
      </c>
      <c r="G194" s="199">
        <v>2.0369999999999999</v>
      </c>
      <c r="H194" s="119" t="s">
        <v>247</v>
      </c>
      <c r="I194" s="128" t="s">
        <v>45</v>
      </c>
      <c r="J194" s="129" t="s">
        <v>1158</v>
      </c>
      <c r="K194" s="201">
        <v>8.4819999999999993</v>
      </c>
      <c r="L194" s="199">
        <v>8.5589999999999993</v>
      </c>
      <c r="M194" s="200">
        <f t="shared" si="17"/>
        <v>7.6999999999999957E-2</v>
      </c>
      <c r="N194" s="149">
        <v>0</v>
      </c>
      <c r="O194" s="179" t="s">
        <v>1409</v>
      </c>
      <c r="P194" s="178" t="s">
        <v>1565</v>
      </c>
      <c r="Q194" s="130"/>
      <c r="R194" s="179" t="s">
        <v>168</v>
      </c>
      <c r="S194" s="181" t="s">
        <v>0</v>
      </c>
      <c r="T194" s="120" t="s">
        <v>382</v>
      </c>
      <c r="U194" s="180">
        <v>156</v>
      </c>
      <c r="V194" s="131"/>
      <c r="W194" s="168"/>
      <c r="X194" s="168"/>
      <c r="Y194" s="126"/>
    </row>
    <row r="195" spans="1:256" s="132" customFormat="1" ht="80.25" customHeight="1" x14ac:dyDescent="0.15">
      <c r="A195" s="127">
        <v>163</v>
      </c>
      <c r="B195" s="177" t="s">
        <v>352</v>
      </c>
      <c r="C195" s="179" t="s">
        <v>941</v>
      </c>
      <c r="D195" s="179" t="s">
        <v>885</v>
      </c>
      <c r="E195" s="199">
        <v>73332.922999999995</v>
      </c>
      <c r="F195" s="200">
        <v>73346.255999999994</v>
      </c>
      <c r="G195" s="199">
        <v>66827.548018999994</v>
      </c>
      <c r="H195" s="119" t="s">
        <v>247</v>
      </c>
      <c r="I195" s="128" t="s">
        <v>45</v>
      </c>
      <c r="J195" s="129" t="s">
        <v>1169</v>
      </c>
      <c r="K195" s="203">
        <v>78226.736000000004</v>
      </c>
      <c r="L195" s="199">
        <v>78946.274000000005</v>
      </c>
      <c r="M195" s="200">
        <f t="shared" si="17"/>
        <v>719.53800000000047</v>
      </c>
      <c r="N195" s="149">
        <v>0</v>
      </c>
      <c r="O195" s="179" t="s">
        <v>1438</v>
      </c>
      <c r="P195" s="178" t="s">
        <v>1437</v>
      </c>
      <c r="Q195" s="130"/>
      <c r="R195" s="165" t="s">
        <v>376</v>
      </c>
      <c r="S195" s="181" t="s">
        <v>381</v>
      </c>
      <c r="T195" s="133" t="s">
        <v>380</v>
      </c>
      <c r="U195" s="174">
        <v>158</v>
      </c>
      <c r="V195" s="175"/>
      <c r="W195" s="176" t="s">
        <v>41</v>
      </c>
      <c r="X195" s="176" t="s">
        <v>41</v>
      </c>
      <c r="Y195" s="167"/>
    </row>
    <row r="196" spans="1:256" s="132" customFormat="1" ht="83.25" customHeight="1" x14ac:dyDescent="0.15">
      <c r="A196" s="127">
        <v>164</v>
      </c>
      <c r="B196" s="177" t="s">
        <v>351</v>
      </c>
      <c r="C196" s="179" t="s">
        <v>897</v>
      </c>
      <c r="D196" s="179" t="s">
        <v>885</v>
      </c>
      <c r="E196" s="199">
        <v>7659.3389999999999</v>
      </c>
      <c r="F196" s="200">
        <v>7659.3389999999999</v>
      </c>
      <c r="G196" s="199">
        <v>7897.9889999999996</v>
      </c>
      <c r="H196" s="119" t="s">
        <v>247</v>
      </c>
      <c r="I196" s="128" t="s">
        <v>44</v>
      </c>
      <c r="J196" s="129" t="s">
        <v>1170</v>
      </c>
      <c r="K196" s="203">
        <v>7966.8320000000003</v>
      </c>
      <c r="L196" s="199">
        <v>7777.607</v>
      </c>
      <c r="M196" s="200">
        <f t="shared" si="17"/>
        <v>-189.22500000000036</v>
      </c>
      <c r="N196" s="149">
        <v>0</v>
      </c>
      <c r="O196" s="179" t="s">
        <v>1409</v>
      </c>
      <c r="P196" s="178" t="s">
        <v>1861</v>
      </c>
      <c r="Q196" s="130"/>
      <c r="R196" s="165" t="s">
        <v>376</v>
      </c>
      <c r="S196" s="181" t="s">
        <v>381</v>
      </c>
      <c r="T196" s="133" t="s">
        <v>380</v>
      </c>
      <c r="U196" s="174">
        <v>159</v>
      </c>
      <c r="V196" s="175"/>
      <c r="W196" s="176"/>
      <c r="X196" s="176" t="s">
        <v>41</v>
      </c>
      <c r="Y196" s="167"/>
    </row>
    <row r="197" spans="1:256" s="132" customFormat="1" ht="133.5" customHeight="1" x14ac:dyDescent="0.15">
      <c r="A197" s="127">
        <v>165</v>
      </c>
      <c r="B197" s="177" t="s">
        <v>350</v>
      </c>
      <c r="C197" s="179" t="s">
        <v>964</v>
      </c>
      <c r="D197" s="179" t="s">
        <v>885</v>
      </c>
      <c r="E197" s="199">
        <v>2856.384</v>
      </c>
      <c r="F197" s="200">
        <v>2856.384</v>
      </c>
      <c r="G197" s="199">
        <v>2743.078</v>
      </c>
      <c r="H197" s="119" t="s">
        <v>247</v>
      </c>
      <c r="I197" s="128" t="s">
        <v>44</v>
      </c>
      <c r="J197" s="129" t="s">
        <v>1171</v>
      </c>
      <c r="K197" s="203">
        <v>3144.2640000000001</v>
      </c>
      <c r="L197" s="199">
        <v>3328.09</v>
      </c>
      <c r="M197" s="200">
        <f t="shared" si="17"/>
        <v>183.82600000000002</v>
      </c>
      <c r="N197" s="149">
        <v>-8.8079999999999998</v>
      </c>
      <c r="O197" s="179" t="s">
        <v>21</v>
      </c>
      <c r="P197" s="178" t="s">
        <v>1436</v>
      </c>
      <c r="Q197" s="130"/>
      <c r="R197" s="165" t="s">
        <v>376</v>
      </c>
      <c r="S197" s="181" t="s">
        <v>381</v>
      </c>
      <c r="T197" s="133" t="s">
        <v>380</v>
      </c>
      <c r="U197" s="174">
        <v>160</v>
      </c>
      <c r="V197" s="131" t="s">
        <v>69</v>
      </c>
      <c r="W197" s="176"/>
      <c r="X197" s="176"/>
      <c r="Y197" s="167"/>
    </row>
    <row r="198" spans="1:256" s="132" customFormat="1" ht="126" customHeight="1" x14ac:dyDescent="0.15">
      <c r="A198" s="127">
        <v>166</v>
      </c>
      <c r="B198" s="178" t="s">
        <v>349</v>
      </c>
      <c r="C198" s="179" t="s">
        <v>941</v>
      </c>
      <c r="D198" s="179" t="s">
        <v>885</v>
      </c>
      <c r="E198" s="199">
        <v>158.19900000000001</v>
      </c>
      <c r="F198" s="200">
        <v>158.19900000000001</v>
      </c>
      <c r="G198" s="199">
        <v>144.18799999999999</v>
      </c>
      <c r="H198" s="119" t="s">
        <v>247</v>
      </c>
      <c r="I198" s="128" t="s">
        <v>45</v>
      </c>
      <c r="J198" s="178" t="s">
        <v>1172</v>
      </c>
      <c r="K198" s="203">
        <v>103.041</v>
      </c>
      <c r="L198" s="199">
        <v>142.512</v>
      </c>
      <c r="M198" s="200">
        <f t="shared" si="17"/>
        <v>39.471000000000004</v>
      </c>
      <c r="N198" s="149" t="s">
        <v>945</v>
      </c>
      <c r="O198" s="179" t="s">
        <v>1409</v>
      </c>
      <c r="P198" s="178" t="s">
        <v>1442</v>
      </c>
      <c r="Q198" s="130"/>
      <c r="R198" s="179" t="s">
        <v>376</v>
      </c>
      <c r="S198" s="181" t="s">
        <v>0</v>
      </c>
      <c r="T198" s="120" t="s">
        <v>379</v>
      </c>
      <c r="U198" s="180">
        <v>161</v>
      </c>
      <c r="V198" s="131" t="s">
        <v>46</v>
      </c>
      <c r="W198" s="168" t="s">
        <v>41</v>
      </c>
      <c r="X198" s="168"/>
      <c r="Y198" s="126"/>
    </row>
    <row r="199" spans="1:256" s="132" customFormat="1" ht="105.75" customHeight="1" x14ac:dyDescent="0.15">
      <c r="A199" s="127">
        <v>167</v>
      </c>
      <c r="B199" s="178" t="s">
        <v>348</v>
      </c>
      <c r="C199" s="179" t="s">
        <v>972</v>
      </c>
      <c r="D199" s="179" t="s">
        <v>885</v>
      </c>
      <c r="E199" s="199">
        <v>32.619999999999997</v>
      </c>
      <c r="F199" s="200">
        <v>32.619999999999997</v>
      </c>
      <c r="G199" s="199">
        <v>32.009</v>
      </c>
      <c r="H199" s="119" t="s">
        <v>247</v>
      </c>
      <c r="I199" s="128" t="s">
        <v>45</v>
      </c>
      <c r="J199" s="129" t="s">
        <v>1173</v>
      </c>
      <c r="K199" s="203">
        <v>46.951000000000001</v>
      </c>
      <c r="L199" s="199">
        <v>48.216000000000001</v>
      </c>
      <c r="M199" s="200">
        <f t="shared" si="17"/>
        <v>1.2650000000000006</v>
      </c>
      <c r="N199" s="149" t="s">
        <v>1441</v>
      </c>
      <c r="O199" s="179" t="s">
        <v>1409</v>
      </c>
      <c r="P199" s="178" t="s">
        <v>1440</v>
      </c>
      <c r="Q199" s="130"/>
      <c r="R199" s="179" t="s">
        <v>376</v>
      </c>
      <c r="S199" s="181" t="s">
        <v>0</v>
      </c>
      <c r="T199" s="120" t="s">
        <v>379</v>
      </c>
      <c r="U199" s="180">
        <v>162</v>
      </c>
      <c r="V199" s="131" t="s">
        <v>46</v>
      </c>
      <c r="W199" s="168"/>
      <c r="X199" s="168"/>
      <c r="Y199" s="126"/>
    </row>
    <row r="200" spans="1:256" s="132" customFormat="1" ht="105.75" customHeight="1" x14ac:dyDescent="0.15">
      <c r="A200" s="127">
        <v>168</v>
      </c>
      <c r="B200" s="178" t="s">
        <v>347</v>
      </c>
      <c r="C200" s="179" t="s">
        <v>924</v>
      </c>
      <c r="D200" s="179" t="s">
        <v>885</v>
      </c>
      <c r="E200" s="199">
        <v>82.3</v>
      </c>
      <c r="F200" s="200">
        <v>82.3</v>
      </c>
      <c r="G200" s="199">
        <v>70.525999999999996</v>
      </c>
      <c r="H200" s="119" t="s">
        <v>247</v>
      </c>
      <c r="I200" s="128" t="s">
        <v>45</v>
      </c>
      <c r="J200" s="129" t="s">
        <v>1174</v>
      </c>
      <c r="K200" s="203">
        <v>74.506</v>
      </c>
      <c r="L200" s="199">
        <v>103.88200000000001</v>
      </c>
      <c r="M200" s="200">
        <f t="shared" si="17"/>
        <v>29.376000000000005</v>
      </c>
      <c r="N200" s="149">
        <v>0</v>
      </c>
      <c r="O200" s="179" t="s">
        <v>1409</v>
      </c>
      <c r="P200" s="178" t="s">
        <v>1439</v>
      </c>
      <c r="Q200" s="130"/>
      <c r="R200" s="179" t="s">
        <v>376</v>
      </c>
      <c r="S200" s="181" t="s">
        <v>0</v>
      </c>
      <c r="T200" s="120" t="s">
        <v>379</v>
      </c>
      <c r="U200" s="180">
        <v>163</v>
      </c>
      <c r="V200" s="131" t="s">
        <v>69</v>
      </c>
      <c r="W200" s="168" t="s">
        <v>41</v>
      </c>
      <c r="X200" s="168"/>
      <c r="Y200" s="126"/>
    </row>
    <row r="201" spans="1:256" s="132" customFormat="1" ht="218.25" customHeight="1" x14ac:dyDescent="0.15">
      <c r="A201" s="127">
        <v>169</v>
      </c>
      <c r="B201" s="178" t="s">
        <v>346</v>
      </c>
      <c r="C201" s="179" t="s">
        <v>971</v>
      </c>
      <c r="D201" s="179" t="s">
        <v>885</v>
      </c>
      <c r="E201" s="199">
        <v>699.53700000000003</v>
      </c>
      <c r="F201" s="200">
        <v>699.53700000000003</v>
      </c>
      <c r="G201" s="199">
        <v>699.53599999999994</v>
      </c>
      <c r="H201" s="119" t="s">
        <v>2130</v>
      </c>
      <c r="I201" s="128" t="s">
        <v>22</v>
      </c>
      <c r="J201" s="129" t="s">
        <v>2131</v>
      </c>
      <c r="K201" s="203">
        <v>761.55899999999997</v>
      </c>
      <c r="L201" s="199">
        <v>790.11900000000003</v>
      </c>
      <c r="M201" s="200">
        <v>28.560000000000059</v>
      </c>
      <c r="N201" s="149">
        <v>0</v>
      </c>
      <c r="O201" s="179" t="s">
        <v>22</v>
      </c>
      <c r="P201" s="178" t="s">
        <v>2132</v>
      </c>
      <c r="Q201" s="130"/>
      <c r="R201" s="179" t="s">
        <v>376</v>
      </c>
      <c r="S201" s="181" t="s">
        <v>0</v>
      </c>
      <c r="T201" s="133" t="s">
        <v>378</v>
      </c>
      <c r="U201" s="180">
        <v>164</v>
      </c>
      <c r="V201" s="131"/>
      <c r="W201" s="168"/>
      <c r="X201" s="168"/>
      <c r="Y201" s="126"/>
    </row>
    <row r="202" spans="1:256" s="37" customFormat="1" ht="111" customHeight="1" x14ac:dyDescent="0.15">
      <c r="A202" s="127">
        <v>170</v>
      </c>
      <c r="B202" s="178" t="s">
        <v>973</v>
      </c>
      <c r="C202" s="179" t="s">
        <v>909</v>
      </c>
      <c r="D202" s="179" t="s">
        <v>885</v>
      </c>
      <c r="E202" s="199">
        <v>2113.3530000000001</v>
      </c>
      <c r="F202" s="200">
        <v>2113.3530000000001</v>
      </c>
      <c r="G202" s="199">
        <v>2113.3530000000001</v>
      </c>
      <c r="H202" s="91" t="s">
        <v>2133</v>
      </c>
      <c r="I202" s="128" t="s">
        <v>45</v>
      </c>
      <c r="J202" s="129" t="s">
        <v>2134</v>
      </c>
      <c r="K202" s="203">
        <v>1970.173</v>
      </c>
      <c r="L202" s="199">
        <v>2262.5360000000001</v>
      </c>
      <c r="M202" s="200">
        <v>292.36300000000006</v>
      </c>
      <c r="N202" s="149" t="s">
        <v>2135</v>
      </c>
      <c r="O202" s="179" t="s">
        <v>1409</v>
      </c>
      <c r="P202" s="178" t="s">
        <v>2136</v>
      </c>
      <c r="Q202" s="130"/>
      <c r="R202" s="179" t="s">
        <v>376</v>
      </c>
      <c r="S202" s="181" t="s">
        <v>0</v>
      </c>
      <c r="T202" s="133" t="s">
        <v>377</v>
      </c>
      <c r="U202" s="180">
        <v>165</v>
      </c>
      <c r="V202" s="131" t="s">
        <v>28</v>
      </c>
      <c r="W202" s="168"/>
      <c r="X202" s="168"/>
      <c r="Y202" s="126"/>
      <c r="Z202" s="132"/>
      <c r="AA202" s="132"/>
      <c r="AB202" s="132"/>
      <c r="AC202" s="132"/>
      <c r="AD202" s="132"/>
      <c r="AE202" s="132"/>
      <c r="AF202" s="132"/>
      <c r="AG202" s="132"/>
      <c r="AH202" s="132"/>
      <c r="AI202" s="132"/>
      <c r="AJ202" s="132"/>
      <c r="AK202" s="132"/>
      <c r="AL202" s="132"/>
      <c r="AM202" s="132"/>
      <c r="AN202" s="132"/>
      <c r="AO202" s="132"/>
      <c r="AP202" s="132"/>
      <c r="AQ202" s="132"/>
      <c r="AR202" s="132"/>
      <c r="AS202" s="132"/>
      <c r="AT202" s="132"/>
      <c r="AU202" s="132"/>
      <c r="AV202" s="132"/>
      <c r="AW202" s="132"/>
      <c r="AX202" s="132"/>
      <c r="AY202" s="132"/>
      <c r="AZ202" s="132"/>
      <c r="BA202" s="132"/>
      <c r="BB202" s="132"/>
      <c r="BC202" s="132"/>
      <c r="BD202" s="132"/>
      <c r="BE202" s="132"/>
      <c r="BF202" s="132"/>
      <c r="BG202" s="132"/>
      <c r="BH202" s="132"/>
      <c r="BI202" s="132"/>
      <c r="BJ202" s="132"/>
      <c r="BK202" s="132"/>
      <c r="BL202" s="132"/>
      <c r="BM202" s="132"/>
      <c r="BN202" s="132"/>
      <c r="BO202" s="132"/>
      <c r="BP202" s="132"/>
      <c r="BQ202" s="132"/>
      <c r="BR202" s="132"/>
      <c r="BS202" s="132"/>
      <c r="BT202" s="132"/>
      <c r="BU202" s="132"/>
      <c r="BV202" s="132"/>
      <c r="BW202" s="132"/>
      <c r="BX202" s="132"/>
      <c r="BY202" s="132"/>
      <c r="BZ202" s="132"/>
      <c r="CA202" s="132"/>
      <c r="CB202" s="132"/>
      <c r="CC202" s="132"/>
      <c r="CD202" s="132"/>
      <c r="CE202" s="132"/>
      <c r="CF202" s="132"/>
      <c r="CG202" s="132"/>
      <c r="CH202" s="132"/>
      <c r="CI202" s="132"/>
      <c r="CJ202" s="132"/>
      <c r="CK202" s="132"/>
      <c r="CL202" s="132"/>
      <c r="CM202" s="132"/>
      <c r="CN202" s="132"/>
      <c r="CO202" s="132"/>
      <c r="CP202" s="132"/>
      <c r="CQ202" s="132"/>
      <c r="CR202" s="132"/>
      <c r="CS202" s="132"/>
      <c r="CT202" s="132"/>
      <c r="CU202" s="132"/>
      <c r="CV202" s="132"/>
      <c r="CW202" s="132"/>
      <c r="CX202" s="132"/>
      <c r="CY202" s="132"/>
      <c r="CZ202" s="132"/>
      <c r="DA202" s="132"/>
      <c r="DB202" s="132"/>
      <c r="DC202" s="132"/>
      <c r="DD202" s="132"/>
      <c r="DE202" s="132"/>
      <c r="DF202" s="132"/>
      <c r="DG202" s="132"/>
      <c r="DH202" s="132"/>
      <c r="DI202" s="132"/>
      <c r="DJ202" s="132"/>
      <c r="DK202" s="132"/>
      <c r="DL202" s="132"/>
      <c r="DM202" s="132"/>
      <c r="DN202" s="132"/>
      <c r="DO202" s="132"/>
      <c r="DP202" s="132"/>
      <c r="DQ202" s="132"/>
      <c r="DR202" s="132"/>
      <c r="DS202" s="132"/>
      <c r="DT202" s="132"/>
      <c r="DU202" s="132"/>
      <c r="DV202" s="132"/>
      <c r="DW202" s="132"/>
      <c r="DX202" s="132"/>
      <c r="DY202" s="132"/>
      <c r="DZ202" s="132"/>
      <c r="EA202" s="132"/>
      <c r="EB202" s="132"/>
      <c r="EC202" s="132"/>
      <c r="ED202" s="132"/>
      <c r="EE202" s="132"/>
      <c r="EF202" s="132"/>
      <c r="EG202" s="132"/>
      <c r="EH202" s="132"/>
      <c r="EI202" s="132"/>
      <c r="EJ202" s="132"/>
      <c r="EK202" s="132"/>
      <c r="EL202" s="132"/>
      <c r="EM202" s="132"/>
      <c r="EN202" s="132"/>
      <c r="EO202" s="132"/>
      <c r="EP202" s="132"/>
      <c r="EQ202" s="132"/>
      <c r="ER202" s="132"/>
      <c r="ES202" s="132"/>
      <c r="ET202" s="132"/>
      <c r="EU202" s="132"/>
      <c r="EV202" s="132"/>
      <c r="EW202" s="132"/>
      <c r="EX202" s="132"/>
      <c r="EY202" s="132"/>
      <c r="EZ202" s="132"/>
      <c r="FA202" s="132"/>
      <c r="FB202" s="132"/>
      <c r="FC202" s="132"/>
      <c r="FD202" s="132"/>
      <c r="FE202" s="132"/>
      <c r="FF202" s="132"/>
      <c r="FG202" s="132"/>
      <c r="FH202" s="132"/>
      <c r="FI202" s="132"/>
      <c r="FJ202" s="132"/>
      <c r="FK202" s="132"/>
      <c r="FL202" s="132"/>
      <c r="FM202" s="132"/>
      <c r="FN202" s="132"/>
      <c r="FO202" s="132"/>
      <c r="FP202" s="132"/>
      <c r="FQ202" s="132"/>
      <c r="FR202" s="132"/>
      <c r="FS202" s="132"/>
      <c r="FT202" s="132"/>
      <c r="FU202" s="132"/>
      <c r="FV202" s="132"/>
      <c r="FW202" s="132"/>
      <c r="FX202" s="132"/>
      <c r="FY202" s="132"/>
      <c r="FZ202" s="132"/>
      <c r="GA202" s="132"/>
      <c r="GB202" s="132"/>
      <c r="GC202" s="132"/>
      <c r="GD202" s="132"/>
      <c r="GE202" s="132"/>
      <c r="GF202" s="132"/>
      <c r="GG202" s="132"/>
      <c r="GH202" s="132"/>
      <c r="GI202" s="132"/>
      <c r="GJ202" s="132"/>
      <c r="GK202" s="132"/>
      <c r="GL202" s="132"/>
      <c r="GM202" s="132"/>
      <c r="GN202" s="132"/>
      <c r="GO202" s="132"/>
      <c r="GP202" s="132"/>
      <c r="GQ202" s="132"/>
      <c r="GR202" s="132"/>
      <c r="GS202" s="132"/>
      <c r="GT202" s="132"/>
      <c r="GU202" s="132"/>
      <c r="GV202" s="132"/>
      <c r="GW202" s="132"/>
      <c r="GX202" s="132"/>
      <c r="GY202" s="132"/>
      <c r="GZ202" s="132"/>
      <c r="HA202" s="132"/>
      <c r="HB202" s="132"/>
      <c r="HC202" s="132"/>
      <c r="HD202" s="132"/>
      <c r="HE202" s="132"/>
      <c r="HF202" s="132"/>
      <c r="HG202" s="132"/>
      <c r="HH202" s="132"/>
      <c r="HI202" s="132"/>
      <c r="HJ202" s="132"/>
      <c r="HK202" s="132"/>
      <c r="HL202" s="132"/>
      <c r="HM202" s="132"/>
      <c r="HN202" s="132"/>
      <c r="HO202" s="132"/>
      <c r="HP202" s="132"/>
      <c r="HQ202" s="132"/>
      <c r="HR202" s="132"/>
      <c r="HS202" s="132"/>
      <c r="HT202" s="132"/>
      <c r="HU202" s="132"/>
      <c r="HV202" s="132"/>
      <c r="HW202" s="132"/>
      <c r="HX202" s="132"/>
      <c r="HY202" s="132"/>
      <c r="HZ202" s="132"/>
      <c r="IA202" s="132"/>
      <c r="IB202" s="132"/>
      <c r="IC202" s="132"/>
      <c r="ID202" s="132"/>
      <c r="IE202" s="132"/>
      <c r="IF202" s="132"/>
      <c r="IG202" s="132"/>
      <c r="IH202" s="132"/>
      <c r="II202" s="132"/>
      <c r="IJ202" s="132"/>
      <c r="IK202" s="132"/>
      <c r="IL202" s="132"/>
      <c r="IM202" s="132"/>
      <c r="IN202" s="132"/>
      <c r="IO202" s="132"/>
      <c r="IP202" s="132"/>
      <c r="IQ202" s="132"/>
      <c r="IR202" s="132"/>
      <c r="IS202" s="132"/>
      <c r="IT202" s="132"/>
      <c r="IU202" s="132"/>
      <c r="IV202" s="132"/>
    </row>
    <row r="203" spans="1:256" s="37" customFormat="1" ht="82.5" customHeight="1" x14ac:dyDescent="0.15">
      <c r="A203" s="127">
        <v>171</v>
      </c>
      <c r="B203" s="178" t="s">
        <v>974</v>
      </c>
      <c r="C203" s="179" t="s">
        <v>909</v>
      </c>
      <c r="D203" s="179" t="s">
        <v>885</v>
      </c>
      <c r="E203" s="199">
        <v>138.51499999999999</v>
      </c>
      <c r="F203" s="200">
        <v>163.196</v>
      </c>
      <c r="G203" s="199">
        <v>118.378</v>
      </c>
      <c r="H203" s="91" t="s">
        <v>2137</v>
      </c>
      <c r="I203" s="128" t="s">
        <v>45</v>
      </c>
      <c r="J203" s="129" t="s">
        <v>2138</v>
      </c>
      <c r="K203" s="203">
        <v>0</v>
      </c>
      <c r="L203" s="199">
        <v>138.09200000000001</v>
      </c>
      <c r="M203" s="200">
        <v>138.09200000000001</v>
      </c>
      <c r="N203" s="149" t="s">
        <v>2123</v>
      </c>
      <c r="O203" s="179" t="s">
        <v>1409</v>
      </c>
      <c r="P203" s="178" t="s">
        <v>2139</v>
      </c>
      <c r="Q203" s="130"/>
      <c r="R203" s="179" t="s">
        <v>376</v>
      </c>
      <c r="S203" s="181" t="s">
        <v>0</v>
      </c>
      <c r="T203" s="133" t="s">
        <v>375</v>
      </c>
      <c r="U203" s="180">
        <v>166</v>
      </c>
      <c r="V203" s="131" t="s">
        <v>28</v>
      </c>
      <c r="W203" s="168"/>
      <c r="X203" s="168" t="s">
        <v>41</v>
      </c>
      <c r="Y203" s="126"/>
      <c r="Z203" s="132"/>
      <c r="AA203" s="132"/>
      <c r="AB203" s="132"/>
      <c r="AC203" s="132"/>
      <c r="AD203" s="132"/>
      <c r="AE203" s="132"/>
      <c r="AF203" s="132"/>
      <c r="AG203" s="132"/>
      <c r="AH203" s="132"/>
      <c r="AI203" s="132"/>
      <c r="AJ203" s="132"/>
      <c r="AK203" s="132"/>
      <c r="AL203" s="132"/>
      <c r="AM203" s="132"/>
      <c r="AN203" s="132"/>
      <c r="AO203" s="132"/>
      <c r="AP203" s="132"/>
      <c r="AQ203" s="132"/>
      <c r="AR203" s="132"/>
      <c r="AS203" s="132"/>
      <c r="AT203" s="132"/>
      <c r="AU203" s="132"/>
      <c r="AV203" s="132"/>
      <c r="AW203" s="132"/>
      <c r="AX203" s="132"/>
      <c r="AY203" s="132"/>
      <c r="AZ203" s="132"/>
      <c r="BA203" s="132"/>
      <c r="BB203" s="132"/>
      <c r="BC203" s="132"/>
      <c r="BD203" s="132"/>
      <c r="BE203" s="132"/>
      <c r="BF203" s="132"/>
      <c r="BG203" s="132"/>
      <c r="BH203" s="132"/>
      <c r="BI203" s="132"/>
      <c r="BJ203" s="132"/>
      <c r="BK203" s="132"/>
      <c r="BL203" s="132"/>
      <c r="BM203" s="132"/>
      <c r="BN203" s="132"/>
      <c r="BO203" s="132"/>
      <c r="BP203" s="132"/>
      <c r="BQ203" s="132"/>
      <c r="BR203" s="132"/>
      <c r="BS203" s="132"/>
      <c r="BT203" s="132"/>
      <c r="BU203" s="132"/>
      <c r="BV203" s="132"/>
      <c r="BW203" s="132"/>
      <c r="BX203" s="132"/>
      <c r="BY203" s="132"/>
      <c r="BZ203" s="132"/>
      <c r="CA203" s="132"/>
      <c r="CB203" s="132"/>
      <c r="CC203" s="132"/>
      <c r="CD203" s="132"/>
      <c r="CE203" s="132"/>
      <c r="CF203" s="132"/>
      <c r="CG203" s="132"/>
      <c r="CH203" s="132"/>
      <c r="CI203" s="132"/>
      <c r="CJ203" s="132"/>
      <c r="CK203" s="132"/>
      <c r="CL203" s="132"/>
      <c r="CM203" s="132"/>
      <c r="CN203" s="132"/>
      <c r="CO203" s="132"/>
      <c r="CP203" s="132"/>
      <c r="CQ203" s="132"/>
      <c r="CR203" s="132"/>
      <c r="CS203" s="132"/>
      <c r="CT203" s="132"/>
      <c r="CU203" s="132"/>
      <c r="CV203" s="132"/>
      <c r="CW203" s="132"/>
      <c r="CX203" s="132"/>
      <c r="CY203" s="132"/>
      <c r="CZ203" s="132"/>
      <c r="DA203" s="132"/>
      <c r="DB203" s="132"/>
      <c r="DC203" s="132"/>
      <c r="DD203" s="132"/>
      <c r="DE203" s="132"/>
      <c r="DF203" s="132"/>
      <c r="DG203" s="132"/>
      <c r="DH203" s="132"/>
      <c r="DI203" s="132"/>
      <c r="DJ203" s="132"/>
      <c r="DK203" s="132"/>
      <c r="DL203" s="132"/>
      <c r="DM203" s="132"/>
      <c r="DN203" s="132"/>
      <c r="DO203" s="132"/>
      <c r="DP203" s="132"/>
      <c r="DQ203" s="132"/>
      <c r="DR203" s="132"/>
      <c r="DS203" s="132"/>
      <c r="DT203" s="132"/>
      <c r="DU203" s="132"/>
      <c r="DV203" s="132"/>
      <c r="DW203" s="132"/>
      <c r="DX203" s="132"/>
      <c r="DY203" s="132"/>
      <c r="DZ203" s="132"/>
      <c r="EA203" s="132"/>
      <c r="EB203" s="132"/>
      <c r="EC203" s="132"/>
      <c r="ED203" s="132"/>
      <c r="EE203" s="132"/>
      <c r="EF203" s="132"/>
      <c r="EG203" s="132"/>
      <c r="EH203" s="132"/>
      <c r="EI203" s="132"/>
      <c r="EJ203" s="132"/>
      <c r="EK203" s="132"/>
      <c r="EL203" s="132"/>
      <c r="EM203" s="132"/>
      <c r="EN203" s="132"/>
      <c r="EO203" s="132"/>
      <c r="EP203" s="132"/>
      <c r="EQ203" s="132"/>
      <c r="ER203" s="132"/>
      <c r="ES203" s="132"/>
      <c r="ET203" s="132"/>
      <c r="EU203" s="132"/>
      <c r="EV203" s="132"/>
      <c r="EW203" s="132"/>
      <c r="EX203" s="132"/>
      <c r="EY203" s="132"/>
      <c r="EZ203" s="132"/>
      <c r="FA203" s="132"/>
      <c r="FB203" s="132"/>
      <c r="FC203" s="132"/>
      <c r="FD203" s="132"/>
      <c r="FE203" s="132"/>
      <c r="FF203" s="132"/>
      <c r="FG203" s="132"/>
      <c r="FH203" s="132"/>
      <c r="FI203" s="132"/>
      <c r="FJ203" s="132"/>
      <c r="FK203" s="132"/>
      <c r="FL203" s="132"/>
      <c r="FM203" s="132"/>
      <c r="FN203" s="132"/>
      <c r="FO203" s="132"/>
      <c r="FP203" s="132"/>
      <c r="FQ203" s="132"/>
      <c r="FR203" s="132"/>
      <c r="FS203" s="132"/>
      <c r="FT203" s="132"/>
      <c r="FU203" s="132"/>
      <c r="FV203" s="132"/>
      <c r="FW203" s="132"/>
      <c r="FX203" s="132"/>
      <c r="FY203" s="132"/>
      <c r="FZ203" s="132"/>
      <c r="GA203" s="132"/>
      <c r="GB203" s="132"/>
      <c r="GC203" s="132"/>
      <c r="GD203" s="132"/>
      <c r="GE203" s="132"/>
      <c r="GF203" s="132"/>
      <c r="GG203" s="132"/>
      <c r="GH203" s="132"/>
      <c r="GI203" s="132"/>
      <c r="GJ203" s="132"/>
      <c r="GK203" s="132"/>
      <c r="GL203" s="132"/>
      <c r="GM203" s="132"/>
      <c r="GN203" s="132"/>
      <c r="GO203" s="132"/>
      <c r="GP203" s="132"/>
      <c r="GQ203" s="132"/>
      <c r="GR203" s="132"/>
      <c r="GS203" s="132"/>
      <c r="GT203" s="132"/>
      <c r="GU203" s="132"/>
      <c r="GV203" s="132"/>
      <c r="GW203" s="132"/>
      <c r="GX203" s="132"/>
      <c r="GY203" s="132"/>
      <c r="GZ203" s="132"/>
      <c r="HA203" s="132"/>
      <c r="HB203" s="132"/>
      <c r="HC203" s="132"/>
      <c r="HD203" s="132"/>
      <c r="HE203" s="132"/>
      <c r="HF203" s="132"/>
      <c r="HG203" s="132"/>
      <c r="HH203" s="132"/>
      <c r="HI203" s="132"/>
      <c r="HJ203" s="132"/>
      <c r="HK203" s="132"/>
      <c r="HL203" s="132"/>
      <c r="HM203" s="132"/>
      <c r="HN203" s="132"/>
      <c r="HO203" s="132"/>
      <c r="HP203" s="132"/>
      <c r="HQ203" s="132"/>
      <c r="HR203" s="132"/>
      <c r="HS203" s="132"/>
      <c r="HT203" s="132"/>
      <c r="HU203" s="132"/>
      <c r="HV203" s="132"/>
      <c r="HW203" s="132"/>
      <c r="HX203" s="132"/>
      <c r="HY203" s="132"/>
      <c r="HZ203" s="132"/>
      <c r="IA203" s="132"/>
      <c r="IB203" s="132"/>
      <c r="IC203" s="132"/>
      <c r="ID203" s="132"/>
      <c r="IE203" s="132"/>
      <c r="IF203" s="132"/>
      <c r="IG203" s="132"/>
      <c r="IH203" s="132"/>
      <c r="II203" s="132"/>
      <c r="IJ203" s="132"/>
      <c r="IK203" s="132"/>
      <c r="IL203" s="132"/>
      <c r="IM203" s="132"/>
      <c r="IN203" s="132"/>
      <c r="IO203" s="132"/>
      <c r="IP203" s="132"/>
      <c r="IQ203" s="132"/>
      <c r="IR203" s="132"/>
      <c r="IS203" s="132"/>
      <c r="IT203" s="132"/>
      <c r="IU203" s="132"/>
      <c r="IV203" s="132"/>
    </row>
    <row r="204" spans="1:256" s="132" customFormat="1" ht="53.25" customHeight="1" x14ac:dyDescent="0.15">
      <c r="A204" s="127">
        <v>172</v>
      </c>
      <c r="B204" s="178" t="s">
        <v>345</v>
      </c>
      <c r="C204" s="179" t="s">
        <v>2222</v>
      </c>
      <c r="D204" s="179" t="s">
        <v>885</v>
      </c>
      <c r="E204" s="199">
        <v>168.791</v>
      </c>
      <c r="F204" s="199">
        <v>168.791</v>
      </c>
      <c r="G204" s="199">
        <v>148.85400000000001</v>
      </c>
      <c r="H204" s="119" t="s">
        <v>247</v>
      </c>
      <c r="I204" s="128" t="s">
        <v>22</v>
      </c>
      <c r="J204" s="178" t="s">
        <v>1232</v>
      </c>
      <c r="K204" s="203">
        <v>168.767</v>
      </c>
      <c r="L204" s="199">
        <v>173.86199999999999</v>
      </c>
      <c r="M204" s="200">
        <f t="shared" si="17"/>
        <v>5.0949999999999989</v>
      </c>
      <c r="N204" s="149">
        <v>0</v>
      </c>
      <c r="O204" s="179" t="s">
        <v>22</v>
      </c>
      <c r="P204" s="178" t="s">
        <v>2087</v>
      </c>
      <c r="Q204" s="130"/>
      <c r="R204" s="179" t="s">
        <v>374</v>
      </c>
      <c r="S204" s="181" t="s">
        <v>0</v>
      </c>
      <c r="T204" s="133" t="s">
        <v>373</v>
      </c>
      <c r="U204" s="180">
        <v>167</v>
      </c>
      <c r="V204" s="131"/>
      <c r="W204" s="168"/>
      <c r="X204" s="168"/>
      <c r="Y204" s="126"/>
    </row>
    <row r="205" spans="1:256" s="132" customFormat="1" ht="24.95" customHeight="1" x14ac:dyDescent="0.15">
      <c r="A205" s="26"/>
      <c r="B205" s="41" t="s">
        <v>86</v>
      </c>
      <c r="C205" s="31"/>
      <c r="D205" s="31"/>
      <c r="E205" s="205"/>
      <c r="F205" s="205"/>
      <c r="G205" s="205"/>
      <c r="H205" s="28"/>
      <c r="I205" s="29"/>
      <c r="J205" s="30"/>
      <c r="K205" s="204"/>
      <c r="L205" s="205"/>
      <c r="M205" s="205"/>
      <c r="N205" s="151"/>
      <c r="O205" s="31"/>
      <c r="P205" s="27"/>
      <c r="Q205" s="27"/>
      <c r="R205" s="27"/>
      <c r="S205" s="32"/>
      <c r="T205" s="32"/>
      <c r="U205" s="32"/>
      <c r="V205" s="32"/>
      <c r="W205" s="33"/>
      <c r="X205" s="33"/>
      <c r="Y205" s="34"/>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row>
    <row r="206" spans="1:256" s="132" customFormat="1" ht="24.95" customHeight="1" x14ac:dyDescent="0.15">
      <c r="A206" s="127"/>
      <c r="B206" s="177" t="s">
        <v>414</v>
      </c>
      <c r="C206" s="179"/>
      <c r="D206" s="179"/>
      <c r="E206" s="199"/>
      <c r="F206" s="200"/>
      <c r="G206" s="199"/>
      <c r="H206" s="123"/>
      <c r="I206" s="128"/>
      <c r="J206" s="129"/>
      <c r="K206" s="203"/>
      <c r="L206" s="199"/>
      <c r="M206" s="200"/>
      <c r="N206" s="149"/>
      <c r="O206" s="179"/>
      <c r="P206" s="178"/>
      <c r="Q206" s="130"/>
      <c r="R206" s="165" t="s">
        <v>188</v>
      </c>
      <c r="S206" s="181"/>
      <c r="T206" s="133"/>
      <c r="U206" s="64"/>
      <c r="V206" s="175"/>
      <c r="W206" s="176"/>
      <c r="X206" s="176"/>
      <c r="Y206" s="167"/>
    </row>
    <row r="207" spans="1:256" s="132" customFormat="1" ht="62.25" customHeight="1" x14ac:dyDescent="0.15">
      <c r="A207" s="373">
        <v>173</v>
      </c>
      <c r="B207" s="386" t="s">
        <v>404</v>
      </c>
      <c r="C207" s="312" t="s">
        <v>938</v>
      </c>
      <c r="D207" s="312" t="s">
        <v>881</v>
      </c>
      <c r="E207" s="199">
        <v>145201</v>
      </c>
      <c r="F207" s="200">
        <v>162745.53700000001</v>
      </c>
      <c r="G207" s="199">
        <v>160436.99</v>
      </c>
      <c r="H207" s="393" t="s">
        <v>247</v>
      </c>
      <c r="I207" s="342" t="s">
        <v>45</v>
      </c>
      <c r="J207" s="312" t="s">
        <v>1018</v>
      </c>
      <c r="K207" s="203">
        <v>144001</v>
      </c>
      <c r="L207" s="199">
        <v>163978</v>
      </c>
      <c r="M207" s="200">
        <f t="shared" ref="M207:M219" si="18">L207-K207</f>
        <v>19977</v>
      </c>
      <c r="N207" s="346">
        <v>0</v>
      </c>
      <c r="O207" s="312" t="s">
        <v>1409</v>
      </c>
      <c r="P207" s="312" t="s">
        <v>1838</v>
      </c>
      <c r="Q207" s="130" t="s">
        <v>1832</v>
      </c>
      <c r="R207" s="312" t="s">
        <v>188</v>
      </c>
      <c r="S207" s="175" t="s">
        <v>0</v>
      </c>
      <c r="T207" s="72" t="s">
        <v>413</v>
      </c>
      <c r="U207" s="380">
        <v>169</v>
      </c>
      <c r="V207" s="382" t="s">
        <v>69</v>
      </c>
      <c r="W207" s="384"/>
      <c r="X207" s="384"/>
      <c r="Y207" s="338"/>
    </row>
    <row r="208" spans="1:256" s="132" customFormat="1" ht="67.5" customHeight="1" x14ac:dyDescent="0.15">
      <c r="A208" s="374"/>
      <c r="B208" s="387"/>
      <c r="C208" s="391"/>
      <c r="D208" s="313"/>
      <c r="E208" s="199">
        <v>81</v>
      </c>
      <c r="F208" s="200">
        <v>116.286</v>
      </c>
      <c r="G208" s="199">
        <v>114.721</v>
      </c>
      <c r="H208" s="394"/>
      <c r="I208" s="343"/>
      <c r="J208" s="313"/>
      <c r="K208" s="213">
        <v>0</v>
      </c>
      <c r="L208" s="199">
        <v>0</v>
      </c>
      <c r="M208" s="200">
        <f t="shared" si="18"/>
        <v>0</v>
      </c>
      <c r="N208" s="347"/>
      <c r="O208" s="313"/>
      <c r="P208" s="313"/>
      <c r="Q208" s="130"/>
      <c r="R208" s="388"/>
      <c r="S208" s="181" t="s">
        <v>120</v>
      </c>
      <c r="T208" s="52" t="s">
        <v>413</v>
      </c>
      <c r="U208" s="389"/>
      <c r="V208" s="390"/>
      <c r="W208" s="372"/>
      <c r="X208" s="372"/>
      <c r="Y208" s="339"/>
    </row>
    <row r="209" spans="1:256" s="132" customFormat="1" ht="81.75" customHeight="1" x14ac:dyDescent="0.15">
      <c r="A209" s="127">
        <v>174</v>
      </c>
      <c r="B209" s="177" t="s">
        <v>403</v>
      </c>
      <c r="C209" s="179" t="s">
        <v>1011</v>
      </c>
      <c r="D209" s="179" t="s">
        <v>885</v>
      </c>
      <c r="E209" s="199">
        <v>71793</v>
      </c>
      <c r="F209" s="200">
        <v>82062.285000000003</v>
      </c>
      <c r="G209" s="199">
        <v>81805.864000000001</v>
      </c>
      <c r="H209" s="119" t="s">
        <v>2039</v>
      </c>
      <c r="I209" s="128" t="s">
        <v>45</v>
      </c>
      <c r="J209" s="129" t="s">
        <v>2043</v>
      </c>
      <c r="K209" s="203">
        <v>74840</v>
      </c>
      <c r="L209" s="199">
        <v>79405</v>
      </c>
      <c r="M209" s="200">
        <f t="shared" si="18"/>
        <v>4565</v>
      </c>
      <c r="N209" s="149">
        <v>0</v>
      </c>
      <c r="O209" s="179" t="s">
        <v>1409</v>
      </c>
      <c r="P209" s="178" t="s">
        <v>2044</v>
      </c>
      <c r="Q209" s="130"/>
      <c r="R209" s="165" t="s">
        <v>188</v>
      </c>
      <c r="S209" s="181" t="s">
        <v>0</v>
      </c>
      <c r="T209" s="133" t="s">
        <v>2045</v>
      </c>
      <c r="U209" s="174">
        <v>170</v>
      </c>
      <c r="V209" s="175"/>
      <c r="W209" s="176"/>
      <c r="X209" s="176"/>
      <c r="Y209" s="167"/>
    </row>
    <row r="210" spans="1:256" s="132" customFormat="1" ht="76.5" customHeight="1" x14ac:dyDescent="0.15">
      <c r="A210" s="127">
        <v>175</v>
      </c>
      <c r="B210" s="177" t="s">
        <v>402</v>
      </c>
      <c r="C210" s="179" t="s">
        <v>1011</v>
      </c>
      <c r="D210" s="179" t="s">
        <v>885</v>
      </c>
      <c r="E210" s="199">
        <v>138865</v>
      </c>
      <c r="F210" s="200">
        <v>175155.671</v>
      </c>
      <c r="G210" s="199">
        <v>174729.45699999999</v>
      </c>
      <c r="H210" s="119" t="s">
        <v>247</v>
      </c>
      <c r="I210" s="128" t="s">
        <v>45</v>
      </c>
      <c r="J210" s="129" t="s">
        <v>1019</v>
      </c>
      <c r="K210" s="203">
        <v>149771</v>
      </c>
      <c r="L210" s="199">
        <v>196207</v>
      </c>
      <c r="M210" s="200">
        <f t="shared" si="18"/>
        <v>46436</v>
      </c>
      <c r="N210" s="149">
        <v>0</v>
      </c>
      <c r="O210" s="179" t="s">
        <v>1409</v>
      </c>
      <c r="P210" s="178" t="s">
        <v>1839</v>
      </c>
      <c r="Q210" s="130" t="s">
        <v>1832</v>
      </c>
      <c r="R210" s="165" t="s">
        <v>188</v>
      </c>
      <c r="S210" s="181" t="s">
        <v>0</v>
      </c>
      <c r="T210" s="133" t="s">
        <v>412</v>
      </c>
      <c r="U210" s="174">
        <v>171</v>
      </c>
      <c r="V210" s="175"/>
      <c r="W210" s="176" t="s">
        <v>32</v>
      </c>
      <c r="X210" s="176"/>
      <c r="Y210" s="167"/>
    </row>
    <row r="211" spans="1:256" s="132" customFormat="1" ht="138.75" customHeight="1" x14ac:dyDescent="0.15">
      <c r="A211" s="127" t="s">
        <v>1403</v>
      </c>
      <c r="B211" s="177" t="s">
        <v>401</v>
      </c>
      <c r="C211" s="179" t="s">
        <v>941</v>
      </c>
      <c r="D211" s="179" t="s">
        <v>885</v>
      </c>
      <c r="E211" s="199">
        <v>52043</v>
      </c>
      <c r="F211" s="200">
        <v>68696.800000000003</v>
      </c>
      <c r="G211" s="199">
        <v>68640.551999999996</v>
      </c>
      <c r="H211" s="119" t="s">
        <v>247</v>
      </c>
      <c r="I211" s="128" t="s">
        <v>45</v>
      </c>
      <c r="J211" s="178" t="s">
        <v>1020</v>
      </c>
      <c r="K211" s="203">
        <v>53549</v>
      </c>
      <c r="L211" s="199">
        <v>66229</v>
      </c>
      <c r="M211" s="200">
        <f t="shared" si="18"/>
        <v>12680</v>
      </c>
      <c r="N211" s="149">
        <v>0</v>
      </c>
      <c r="O211" s="179" t="s">
        <v>1409</v>
      </c>
      <c r="P211" s="178" t="s">
        <v>1840</v>
      </c>
      <c r="Q211" s="130" t="s">
        <v>965</v>
      </c>
      <c r="R211" s="165" t="s">
        <v>188</v>
      </c>
      <c r="S211" s="181" t="s">
        <v>0</v>
      </c>
      <c r="T211" s="133" t="s">
        <v>865</v>
      </c>
      <c r="U211" s="174">
        <v>172</v>
      </c>
      <c r="V211" s="175"/>
      <c r="W211" s="176"/>
      <c r="X211" s="176" t="s">
        <v>41</v>
      </c>
      <c r="Y211" s="167"/>
    </row>
    <row r="212" spans="1:256" s="132" customFormat="1" ht="144.75" customHeight="1" x14ac:dyDescent="0.15">
      <c r="A212" s="127" t="s">
        <v>966</v>
      </c>
      <c r="B212" s="172" t="s">
        <v>175</v>
      </c>
      <c r="C212" s="179" t="s">
        <v>1012</v>
      </c>
      <c r="D212" s="179" t="s">
        <v>885</v>
      </c>
      <c r="E212" s="199">
        <v>21441</v>
      </c>
      <c r="F212" s="200">
        <v>21372.143</v>
      </c>
      <c r="G212" s="199">
        <v>21072.143</v>
      </c>
      <c r="H212" s="119" t="s">
        <v>247</v>
      </c>
      <c r="I212" s="128" t="s">
        <v>45</v>
      </c>
      <c r="J212" s="129" t="s">
        <v>1021</v>
      </c>
      <c r="K212" s="203">
        <v>22462</v>
      </c>
      <c r="L212" s="199">
        <v>25293</v>
      </c>
      <c r="M212" s="200">
        <f t="shared" si="18"/>
        <v>2831</v>
      </c>
      <c r="N212" s="149">
        <v>0</v>
      </c>
      <c r="O212" s="179" t="s">
        <v>1409</v>
      </c>
      <c r="P212" s="178" t="s">
        <v>2046</v>
      </c>
      <c r="Q212" s="177"/>
      <c r="R212" s="179" t="s">
        <v>188</v>
      </c>
      <c r="S212" s="181" t="s">
        <v>0</v>
      </c>
      <c r="T212" s="133" t="s">
        <v>190</v>
      </c>
      <c r="U212" s="174" t="s">
        <v>1013</v>
      </c>
      <c r="V212" s="175"/>
      <c r="W212" s="176"/>
      <c r="X212" s="176"/>
      <c r="Y212" s="167"/>
    </row>
    <row r="213" spans="1:256" s="132" customFormat="1" ht="77.25" customHeight="1" x14ac:dyDescent="0.15">
      <c r="A213" s="127">
        <v>177</v>
      </c>
      <c r="B213" s="177" t="s">
        <v>1014</v>
      </c>
      <c r="C213" s="179" t="s">
        <v>907</v>
      </c>
      <c r="D213" s="179" t="s">
        <v>885</v>
      </c>
      <c r="E213" s="199">
        <v>6716</v>
      </c>
      <c r="F213" s="200">
        <v>6716</v>
      </c>
      <c r="G213" s="199">
        <v>6694.6660000000002</v>
      </c>
      <c r="H213" s="119" t="s">
        <v>247</v>
      </c>
      <c r="I213" s="128" t="s">
        <v>45</v>
      </c>
      <c r="J213" s="129" t="s">
        <v>1022</v>
      </c>
      <c r="K213" s="203">
        <v>6864</v>
      </c>
      <c r="L213" s="199">
        <v>7166</v>
      </c>
      <c r="M213" s="200">
        <f t="shared" si="18"/>
        <v>302</v>
      </c>
      <c r="N213" s="149">
        <v>0</v>
      </c>
      <c r="O213" s="179" t="s">
        <v>1409</v>
      </c>
      <c r="P213" s="178" t="s">
        <v>1841</v>
      </c>
      <c r="Q213" s="130"/>
      <c r="R213" s="165" t="s">
        <v>189</v>
      </c>
      <c r="S213" s="181" t="s">
        <v>0</v>
      </c>
      <c r="T213" s="133" t="s">
        <v>411</v>
      </c>
      <c r="U213" s="174">
        <v>176</v>
      </c>
      <c r="V213" s="131" t="s">
        <v>69</v>
      </c>
      <c r="W213" s="176"/>
      <c r="X213" s="176" t="s">
        <v>41</v>
      </c>
      <c r="Y213" s="167"/>
    </row>
    <row r="214" spans="1:256" s="132" customFormat="1" ht="138" customHeight="1" x14ac:dyDescent="0.15">
      <c r="A214" s="127">
        <v>178</v>
      </c>
      <c r="B214" s="178" t="s">
        <v>967</v>
      </c>
      <c r="C214" s="179" t="s">
        <v>907</v>
      </c>
      <c r="D214" s="179" t="s">
        <v>900</v>
      </c>
      <c r="E214" s="199">
        <v>77.454999999999998</v>
      </c>
      <c r="F214" s="200">
        <v>77.454999999999998</v>
      </c>
      <c r="G214" s="199">
        <v>77.295000000000002</v>
      </c>
      <c r="H214" s="123" t="s">
        <v>1027</v>
      </c>
      <c r="I214" s="128" t="s">
        <v>68</v>
      </c>
      <c r="J214" s="129" t="s">
        <v>1016</v>
      </c>
      <c r="K214" s="203">
        <v>67.789000000000001</v>
      </c>
      <c r="L214" s="199">
        <v>0</v>
      </c>
      <c r="M214" s="200">
        <f t="shared" si="18"/>
        <v>-67.789000000000001</v>
      </c>
      <c r="N214" s="149">
        <v>0</v>
      </c>
      <c r="O214" s="179" t="s">
        <v>66</v>
      </c>
      <c r="P214" s="178" t="s">
        <v>2172</v>
      </c>
      <c r="Q214" s="130"/>
      <c r="R214" s="44" t="s">
        <v>189</v>
      </c>
      <c r="S214" s="131" t="s">
        <v>0</v>
      </c>
      <c r="T214" s="133" t="s">
        <v>406</v>
      </c>
      <c r="U214" s="180">
        <v>177</v>
      </c>
      <c r="V214" s="131" t="s">
        <v>27</v>
      </c>
      <c r="W214" s="168" t="s">
        <v>41</v>
      </c>
      <c r="X214" s="168"/>
      <c r="Y214" s="126"/>
    </row>
    <row r="215" spans="1:256" s="132" customFormat="1" ht="150" customHeight="1" x14ac:dyDescent="0.15">
      <c r="A215" s="127">
        <v>179</v>
      </c>
      <c r="B215" s="178" t="s">
        <v>400</v>
      </c>
      <c r="C215" s="179" t="s">
        <v>899</v>
      </c>
      <c r="D215" s="179" t="s">
        <v>899</v>
      </c>
      <c r="E215" s="199">
        <v>10.465999999999999</v>
      </c>
      <c r="F215" s="200">
        <v>10.465999999999999</v>
      </c>
      <c r="G215" s="199">
        <v>9.9359999999999999</v>
      </c>
      <c r="H215" s="123" t="s">
        <v>1028</v>
      </c>
      <c r="I215" s="128" t="s">
        <v>68</v>
      </c>
      <c r="J215" s="129" t="s">
        <v>1023</v>
      </c>
      <c r="K215" s="203">
        <v>0</v>
      </c>
      <c r="L215" s="199">
        <v>0</v>
      </c>
      <c r="M215" s="200">
        <f t="shared" si="18"/>
        <v>0</v>
      </c>
      <c r="N215" s="149">
        <v>0</v>
      </c>
      <c r="O215" s="179" t="s">
        <v>66</v>
      </c>
      <c r="P215" s="178" t="s">
        <v>1842</v>
      </c>
      <c r="Q215" s="130"/>
      <c r="R215" s="44" t="s">
        <v>188</v>
      </c>
      <c r="S215" s="131" t="s">
        <v>0</v>
      </c>
      <c r="T215" s="133" t="s">
        <v>406</v>
      </c>
      <c r="U215" s="57" t="s">
        <v>410</v>
      </c>
      <c r="V215" s="131" t="s">
        <v>26</v>
      </c>
      <c r="W215" s="168" t="s">
        <v>41</v>
      </c>
      <c r="X215" s="168"/>
      <c r="Y215" s="126"/>
    </row>
    <row r="216" spans="1:256" s="132" customFormat="1" ht="80.25" customHeight="1" x14ac:dyDescent="0.15">
      <c r="A216" s="127">
        <v>180</v>
      </c>
      <c r="B216" s="178" t="s">
        <v>399</v>
      </c>
      <c r="C216" s="179" t="s">
        <v>899</v>
      </c>
      <c r="D216" s="179" t="s">
        <v>883</v>
      </c>
      <c r="E216" s="199">
        <v>138.858</v>
      </c>
      <c r="F216" s="200">
        <v>138.858</v>
      </c>
      <c r="G216" s="199">
        <v>138.47399999999999</v>
      </c>
      <c r="H216" s="123" t="s">
        <v>1024</v>
      </c>
      <c r="I216" s="128" t="s">
        <v>44</v>
      </c>
      <c r="J216" s="129" t="s">
        <v>1025</v>
      </c>
      <c r="K216" s="203">
        <v>58.845999999999997</v>
      </c>
      <c r="L216" s="199">
        <v>80</v>
      </c>
      <c r="M216" s="200">
        <f t="shared" si="18"/>
        <v>21.154000000000003</v>
      </c>
      <c r="N216" s="149">
        <v>0</v>
      </c>
      <c r="O216" s="179" t="s">
        <v>1409</v>
      </c>
      <c r="P216" s="178" t="s">
        <v>1843</v>
      </c>
      <c r="Q216" s="130"/>
      <c r="R216" s="44" t="s">
        <v>188</v>
      </c>
      <c r="S216" s="131" t="s">
        <v>0</v>
      </c>
      <c r="T216" s="133" t="s">
        <v>406</v>
      </c>
      <c r="U216" s="57" t="s">
        <v>409</v>
      </c>
      <c r="V216" s="131" t="s">
        <v>26</v>
      </c>
      <c r="W216" s="168" t="s">
        <v>41</v>
      </c>
      <c r="X216" s="168"/>
      <c r="Y216" s="126"/>
    </row>
    <row r="217" spans="1:256" s="37" customFormat="1" ht="80.25" customHeight="1" x14ac:dyDescent="0.15">
      <c r="A217" s="127">
        <v>181</v>
      </c>
      <c r="B217" s="178" t="s">
        <v>398</v>
      </c>
      <c r="C217" s="179" t="s">
        <v>899</v>
      </c>
      <c r="D217" s="179" t="s">
        <v>900</v>
      </c>
      <c r="E217" s="199">
        <v>61.704000000000001</v>
      </c>
      <c r="F217" s="200">
        <v>61.704000000000001</v>
      </c>
      <c r="G217" s="199">
        <v>61.646000000000001</v>
      </c>
      <c r="H217" s="123" t="s">
        <v>1033</v>
      </c>
      <c r="I217" s="128" t="s">
        <v>68</v>
      </c>
      <c r="J217" s="178" t="s">
        <v>1016</v>
      </c>
      <c r="K217" s="203">
        <v>75.400000000000006</v>
      </c>
      <c r="L217" s="199">
        <v>0</v>
      </c>
      <c r="M217" s="200">
        <f t="shared" si="18"/>
        <v>-75.400000000000006</v>
      </c>
      <c r="N217" s="149">
        <v>0</v>
      </c>
      <c r="O217" s="179" t="s">
        <v>66</v>
      </c>
      <c r="P217" s="178" t="s">
        <v>1844</v>
      </c>
      <c r="Q217" s="130"/>
      <c r="R217" s="44" t="s">
        <v>188</v>
      </c>
      <c r="S217" s="131" t="s">
        <v>0</v>
      </c>
      <c r="T217" s="133" t="s">
        <v>406</v>
      </c>
      <c r="U217" s="57" t="s">
        <v>408</v>
      </c>
      <c r="V217" s="131" t="s">
        <v>27</v>
      </c>
      <c r="W217" s="168" t="s">
        <v>41</v>
      </c>
      <c r="X217" s="168"/>
      <c r="Y217" s="126"/>
      <c r="Z217" s="132"/>
      <c r="AA217" s="132"/>
      <c r="AB217" s="132"/>
      <c r="AC217" s="132"/>
      <c r="AD217" s="132"/>
      <c r="AE217" s="132"/>
      <c r="AF217" s="132"/>
      <c r="AG217" s="132"/>
      <c r="AH217" s="132"/>
      <c r="AI217" s="132"/>
      <c r="AJ217" s="132"/>
      <c r="AK217" s="132"/>
      <c r="AL217" s="132"/>
      <c r="AM217" s="132"/>
      <c r="AN217" s="132"/>
      <c r="AO217" s="132"/>
      <c r="AP217" s="132"/>
      <c r="AQ217" s="132"/>
      <c r="AR217" s="132"/>
      <c r="AS217" s="132"/>
      <c r="AT217" s="132"/>
      <c r="AU217" s="132"/>
      <c r="AV217" s="132"/>
      <c r="AW217" s="132"/>
      <c r="AX217" s="132"/>
      <c r="AY217" s="132"/>
      <c r="AZ217" s="132"/>
      <c r="BA217" s="132"/>
      <c r="BB217" s="132"/>
      <c r="BC217" s="132"/>
      <c r="BD217" s="132"/>
      <c r="BE217" s="132"/>
      <c r="BF217" s="132"/>
      <c r="BG217" s="132"/>
      <c r="BH217" s="132"/>
      <c r="BI217" s="132"/>
      <c r="BJ217" s="132"/>
      <c r="BK217" s="132"/>
      <c r="BL217" s="132"/>
      <c r="BM217" s="132"/>
      <c r="BN217" s="132"/>
      <c r="BO217" s="132"/>
      <c r="BP217" s="132"/>
      <c r="BQ217" s="132"/>
      <c r="BR217" s="132"/>
      <c r="BS217" s="132"/>
      <c r="BT217" s="132"/>
      <c r="BU217" s="132"/>
      <c r="BV217" s="132"/>
      <c r="BW217" s="132"/>
      <c r="BX217" s="132"/>
      <c r="BY217" s="132"/>
      <c r="BZ217" s="132"/>
      <c r="CA217" s="132"/>
      <c r="CB217" s="132"/>
      <c r="CC217" s="132"/>
      <c r="CD217" s="132"/>
      <c r="CE217" s="132"/>
      <c r="CF217" s="132"/>
      <c r="CG217" s="132"/>
      <c r="CH217" s="132"/>
      <c r="CI217" s="132"/>
      <c r="CJ217" s="132"/>
      <c r="CK217" s="132"/>
      <c r="CL217" s="132"/>
      <c r="CM217" s="132"/>
      <c r="CN217" s="132"/>
      <c r="CO217" s="132"/>
      <c r="CP217" s="132"/>
      <c r="CQ217" s="132"/>
      <c r="CR217" s="132"/>
      <c r="CS217" s="132"/>
      <c r="CT217" s="132"/>
      <c r="CU217" s="132"/>
      <c r="CV217" s="132"/>
      <c r="CW217" s="132"/>
      <c r="CX217" s="132"/>
      <c r="CY217" s="132"/>
      <c r="CZ217" s="132"/>
      <c r="DA217" s="132"/>
      <c r="DB217" s="132"/>
      <c r="DC217" s="132"/>
      <c r="DD217" s="132"/>
      <c r="DE217" s="132"/>
      <c r="DF217" s="132"/>
      <c r="DG217" s="132"/>
      <c r="DH217" s="132"/>
      <c r="DI217" s="132"/>
      <c r="DJ217" s="132"/>
      <c r="DK217" s="132"/>
      <c r="DL217" s="132"/>
      <c r="DM217" s="132"/>
      <c r="DN217" s="132"/>
      <c r="DO217" s="132"/>
      <c r="DP217" s="132"/>
      <c r="DQ217" s="132"/>
      <c r="DR217" s="132"/>
      <c r="DS217" s="132"/>
      <c r="DT217" s="132"/>
      <c r="DU217" s="132"/>
      <c r="DV217" s="132"/>
      <c r="DW217" s="132"/>
      <c r="DX217" s="132"/>
      <c r="DY217" s="132"/>
      <c r="DZ217" s="132"/>
      <c r="EA217" s="132"/>
      <c r="EB217" s="132"/>
      <c r="EC217" s="132"/>
      <c r="ED217" s="132"/>
      <c r="EE217" s="132"/>
      <c r="EF217" s="132"/>
      <c r="EG217" s="132"/>
      <c r="EH217" s="132"/>
      <c r="EI217" s="132"/>
      <c r="EJ217" s="132"/>
      <c r="EK217" s="132"/>
      <c r="EL217" s="132"/>
      <c r="EM217" s="132"/>
      <c r="EN217" s="132"/>
      <c r="EO217" s="132"/>
      <c r="EP217" s="132"/>
      <c r="EQ217" s="132"/>
      <c r="ER217" s="132"/>
      <c r="ES217" s="132"/>
      <c r="ET217" s="132"/>
      <c r="EU217" s="132"/>
      <c r="EV217" s="132"/>
      <c r="EW217" s="132"/>
      <c r="EX217" s="132"/>
      <c r="EY217" s="132"/>
      <c r="EZ217" s="132"/>
      <c r="FA217" s="132"/>
      <c r="FB217" s="132"/>
      <c r="FC217" s="132"/>
      <c r="FD217" s="132"/>
      <c r="FE217" s="132"/>
      <c r="FF217" s="132"/>
      <c r="FG217" s="132"/>
      <c r="FH217" s="132"/>
      <c r="FI217" s="132"/>
      <c r="FJ217" s="132"/>
      <c r="FK217" s="132"/>
      <c r="FL217" s="132"/>
      <c r="FM217" s="132"/>
      <c r="FN217" s="132"/>
      <c r="FO217" s="132"/>
      <c r="FP217" s="132"/>
      <c r="FQ217" s="132"/>
      <c r="FR217" s="132"/>
      <c r="FS217" s="132"/>
      <c r="FT217" s="132"/>
      <c r="FU217" s="132"/>
      <c r="FV217" s="132"/>
      <c r="FW217" s="132"/>
      <c r="FX217" s="132"/>
      <c r="FY217" s="132"/>
      <c r="FZ217" s="132"/>
      <c r="GA217" s="132"/>
      <c r="GB217" s="132"/>
      <c r="GC217" s="132"/>
      <c r="GD217" s="132"/>
      <c r="GE217" s="132"/>
      <c r="GF217" s="132"/>
      <c r="GG217" s="132"/>
      <c r="GH217" s="132"/>
      <c r="GI217" s="132"/>
      <c r="GJ217" s="132"/>
      <c r="GK217" s="132"/>
      <c r="GL217" s="132"/>
      <c r="GM217" s="132"/>
      <c r="GN217" s="132"/>
      <c r="GO217" s="132"/>
      <c r="GP217" s="132"/>
      <c r="GQ217" s="132"/>
      <c r="GR217" s="132"/>
      <c r="GS217" s="132"/>
      <c r="GT217" s="132"/>
      <c r="GU217" s="132"/>
      <c r="GV217" s="132"/>
      <c r="GW217" s="132"/>
      <c r="GX217" s="132"/>
      <c r="GY217" s="132"/>
      <c r="GZ217" s="132"/>
      <c r="HA217" s="132"/>
      <c r="HB217" s="132"/>
      <c r="HC217" s="132"/>
      <c r="HD217" s="132"/>
      <c r="HE217" s="132"/>
      <c r="HF217" s="132"/>
      <c r="HG217" s="132"/>
      <c r="HH217" s="132"/>
      <c r="HI217" s="132"/>
      <c r="HJ217" s="132"/>
      <c r="HK217" s="132"/>
      <c r="HL217" s="132"/>
      <c r="HM217" s="132"/>
      <c r="HN217" s="132"/>
      <c r="HO217" s="132"/>
      <c r="HP217" s="132"/>
      <c r="HQ217" s="132"/>
      <c r="HR217" s="132"/>
      <c r="HS217" s="132"/>
      <c r="HT217" s="132"/>
      <c r="HU217" s="132"/>
      <c r="HV217" s="132"/>
      <c r="HW217" s="132"/>
      <c r="HX217" s="132"/>
      <c r="HY217" s="132"/>
      <c r="HZ217" s="132"/>
      <c r="IA217" s="132"/>
      <c r="IB217" s="132"/>
      <c r="IC217" s="132"/>
      <c r="ID217" s="132"/>
      <c r="IE217" s="132"/>
      <c r="IF217" s="132"/>
      <c r="IG217" s="132"/>
      <c r="IH217" s="132"/>
      <c r="II217" s="132"/>
      <c r="IJ217" s="132"/>
      <c r="IK217" s="132"/>
      <c r="IL217" s="132"/>
      <c r="IM217" s="132"/>
      <c r="IN217" s="132"/>
      <c r="IO217" s="132"/>
      <c r="IP217" s="132"/>
      <c r="IQ217" s="132"/>
      <c r="IR217" s="132"/>
      <c r="IS217" s="132"/>
      <c r="IT217" s="132"/>
      <c r="IU217" s="132"/>
      <c r="IV217" s="132"/>
    </row>
    <row r="218" spans="1:256" s="37" customFormat="1" ht="94.5" customHeight="1" x14ac:dyDescent="0.15">
      <c r="A218" s="127">
        <v>182</v>
      </c>
      <c r="B218" s="178" t="s">
        <v>397</v>
      </c>
      <c r="C218" s="179" t="s">
        <v>899</v>
      </c>
      <c r="D218" s="179" t="s">
        <v>899</v>
      </c>
      <c r="E218" s="199">
        <v>9.2530000000000001</v>
      </c>
      <c r="F218" s="200">
        <v>9.2530000000000001</v>
      </c>
      <c r="G218" s="199">
        <v>9.1910000000000007</v>
      </c>
      <c r="H218" s="123" t="s">
        <v>1034</v>
      </c>
      <c r="I218" s="128" t="s">
        <v>68</v>
      </c>
      <c r="J218" s="129" t="s">
        <v>1023</v>
      </c>
      <c r="K218" s="203">
        <v>0</v>
      </c>
      <c r="L218" s="199">
        <v>0</v>
      </c>
      <c r="M218" s="200">
        <f t="shared" si="18"/>
        <v>0</v>
      </c>
      <c r="N218" s="149">
        <v>0</v>
      </c>
      <c r="O218" s="179" t="s">
        <v>66</v>
      </c>
      <c r="P218" s="178" t="s">
        <v>2173</v>
      </c>
      <c r="Q218" s="130"/>
      <c r="R218" s="44" t="s">
        <v>188</v>
      </c>
      <c r="S218" s="131" t="s">
        <v>0</v>
      </c>
      <c r="T218" s="133" t="s">
        <v>406</v>
      </c>
      <c r="U218" s="57" t="s">
        <v>407</v>
      </c>
      <c r="V218" s="131" t="s">
        <v>26</v>
      </c>
      <c r="W218" s="168" t="s">
        <v>41</v>
      </c>
      <c r="X218" s="168"/>
      <c r="Y218" s="126"/>
      <c r="Z218" s="132"/>
      <c r="AA218" s="132"/>
      <c r="AB218" s="132"/>
      <c r="AC218" s="132"/>
      <c r="AD218" s="132"/>
      <c r="AE218" s="132"/>
      <c r="AF218" s="132"/>
      <c r="AG218" s="132"/>
      <c r="AH218" s="132"/>
      <c r="AI218" s="132"/>
      <c r="AJ218" s="132"/>
      <c r="AK218" s="132"/>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c r="CH218" s="132"/>
      <c r="CI218" s="132"/>
      <c r="CJ218" s="132"/>
      <c r="CK218" s="132"/>
      <c r="CL218" s="132"/>
      <c r="CM218" s="132"/>
      <c r="CN218" s="132"/>
      <c r="CO218" s="132"/>
      <c r="CP218" s="132"/>
      <c r="CQ218" s="132"/>
      <c r="CR218" s="132"/>
      <c r="CS218" s="132"/>
      <c r="CT218" s="132"/>
      <c r="CU218" s="132"/>
      <c r="CV218" s="132"/>
      <c r="CW218" s="132"/>
      <c r="CX218" s="132"/>
      <c r="CY218" s="132"/>
      <c r="CZ218" s="132"/>
      <c r="DA218" s="132"/>
      <c r="DB218" s="132"/>
      <c r="DC218" s="132"/>
      <c r="DD218" s="132"/>
      <c r="DE218" s="132"/>
      <c r="DF218" s="132"/>
      <c r="DG218" s="132"/>
      <c r="DH218" s="132"/>
      <c r="DI218" s="132"/>
      <c r="DJ218" s="132"/>
      <c r="DK218" s="132"/>
      <c r="DL218" s="132"/>
      <c r="DM218" s="132"/>
      <c r="DN218" s="132"/>
      <c r="DO218" s="132"/>
      <c r="DP218" s="132"/>
      <c r="DQ218" s="132"/>
      <c r="DR218" s="132"/>
      <c r="DS218" s="132"/>
      <c r="DT218" s="132"/>
      <c r="DU218" s="132"/>
      <c r="DV218" s="132"/>
      <c r="DW218" s="132"/>
      <c r="DX218" s="132"/>
      <c r="DY218" s="132"/>
      <c r="DZ218" s="132"/>
      <c r="EA218" s="132"/>
      <c r="EB218" s="132"/>
      <c r="EC218" s="132"/>
      <c r="ED218" s="132"/>
      <c r="EE218" s="132"/>
      <c r="EF218" s="132"/>
      <c r="EG218" s="132"/>
      <c r="EH218" s="132"/>
      <c r="EI218" s="132"/>
      <c r="EJ218" s="132"/>
      <c r="EK218" s="132"/>
      <c r="EL218" s="132"/>
      <c r="EM218" s="132"/>
      <c r="EN218" s="132"/>
      <c r="EO218" s="132"/>
      <c r="EP218" s="132"/>
      <c r="EQ218" s="132"/>
      <c r="ER218" s="132"/>
      <c r="ES218" s="132"/>
      <c r="ET218" s="132"/>
      <c r="EU218" s="132"/>
      <c r="EV218" s="132"/>
      <c r="EW218" s="132"/>
      <c r="EX218" s="132"/>
      <c r="EY218" s="132"/>
      <c r="EZ218" s="132"/>
      <c r="FA218" s="132"/>
      <c r="FB218" s="132"/>
      <c r="FC218" s="132"/>
      <c r="FD218" s="132"/>
      <c r="FE218" s="132"/>
      <c r="FF218" s="132"/>
      <c r="FG218" s="132"/>
      <c r="FH218" s="132"/>
      <c r="FI218" s="132"/>
      <c r="FJ218" s="132"/>
      <c r="FK218" s="132"/>
      <c r="FL218" s="132"/>
      <c r="FM218" s="132"/>
      <c r="FN218" s="132"/>
      <c r="FO218" s="132"/>
      <c r="FP218" s="132"/>
      <c r="FQ218" s="132"/>
      <c r="FR218" s="132"/>
      <c r="FS218" s="132"/>
      <c r="FT218" s="132"/>
      <c r="FU218" s="132"/>
      <c r="FV218" s="132"/>
      <c r="FW218" s="132"/>
      <c r="FX218" s="132"/>
      <c r="FY218" s="132"/>
      <c r="FZ218" s="132"/>
      <c r="GA218" s="132"/>
      <c r="GB218" s="132"/>
      <c r="GC218" s="132"/>
      <c r="GD218" s="132"/>
      <c r="GE218" s="132"/>
      <c r="GF218" s="132"/>
      <c r="GG218" s="132"/>
      <c r="GH218" s="132"/>
      <c r="GI218" s="132"/>
      <c r="GJ218" s="132"/>
      <c r="GK218" s="132"/>
      <c r="GL218" s="132"/>
      <c r="GM218" s="132"/>
      <c r="GN218" s="132"/>
      <c r="GO218" s="132"/>
      <c r="GP218" s="132"/>
      <c r="GQ218" s="132"/>
      <c r="GR218" s="132"/>
      <c r="GS218" s="132"/>
      <c r="GT218" s="132"/>
      <c r="GU218" s="132"/>
      <c r="GV218" s="132"/>
      <c r="GW218" s="132"/>
      <c r="GX218" s="132"/>
      <c r="GY218" s="132"/>
      <c r="GZ218" s="132"/>
      <c r="HA218" s="132"/>
      <c r="HB218" s="132"/>
      <c r="HC218" s="132"/>
      <c r="HD218" s="132"/>
      <c r="HE218" s="132"/>
      <c r="HF218" s="132"/>
      <c r="HG218" s="132"/>
      <c r="HH218" s="132"/>
      <c r="HI218" s="132"/>
      <c r="HJ218" s="132"/>
      <c r="HK218" s="132"/>
      <c r="HL218" s="132"/>
      <c r="HM218" s="132"/>
      <c r="HN218" s="132"/>
      <c r="HO218" s="132"/>
      <c r="HP218" s="132"/>
      <c r="HQ218" s="132"/>
      <c r="HR218" s="132"/>
      <c r="HS218" s="132"/>
      <c r="HT218" s="132"/>
      <c r="HU218" s="132"/>
      <c r="HV218" s="132"/>
      <c r="HW218" s="132"/>
      <c r="HX218" s="132"/>
      <c r="HY218" s="132"/>
      <c r="HZ218" s="132"/>
      <c r="IA218" s="132"/>
      <c r="IB218" s="132"/>
      <c r="IC218" s="132"/>
      <c r="ID218" s="132"/>
      <c r="IE218" s="132"/>
      <c r="IF218" s="132"/>
      <c r="IG218" s="132"/>
      <c r="IH218" s="132"/>
      <c r="II218" s="132"/>
      <c r="IJ218" s="132"/>
      <c r="IK218" s="132"/>
      <c r="IL218" s="132"/>
      <c r="IM218" s="132"/>
      <c r="IN218" s="132"/>
      <c r="IO218" s="132"/>
      <c r="IP218" s="132"/>
      <c r="IQ218" s="132"/>
      <c r="IR218" s="132"/>
      <c r="IS218" s="132"/>
      <c r="IT218" s="132"/>
      <c r="IU218" s="132"/>
      <c r="IV218" s="132"/>
    </row>
    <row r="219" spans="1:256" s="132" customFormat="1" ht="67.5" customHeight="1" x14ac:dyDescent="0.15">
      <c r="A219" s="127">
        <v>183</v>
      </c>
      <c r="B219" s="178" t="s">
        <v>396</v>
      </c>
      <c r="C219" s="179" t="s">
        <v>899</v>
      </c>
      <c r="D219" s="179" t="s">
        <v>903</v>
      </c>
      <c r="E219" s="199">
        <v>112.747</v>
      </c>
      <c r="F219" s="200">
        <v>112.747</v>
      </c>
      <c r="G219" s="199">
        <v>104.977</v>
      </c>
      <c r="H219" s="123" t="s">
        <v>1035</v>
      </c>
      <c r="I219" s="128" t="s">
        <v>45</v>
      </c>
      <c r="J219" s="129" t="s">
        <v>1036</v>
      </c>
      <c r="K219" s="203">
        <v>134.16900000000001</v>
      </c>
      <c r="L219" s="199">
        <v>200</v>
      </c>
      <c r="M219" s="200">
        <f t="shared" si="18"/>
        <v>65.830999999999989</v>
      </c>
      <c r="N219" s="149">
        <v>0</v>
      </c>
      <c r="O219" s="179" t="s">
        <v>1409</v>
      </c>
      <c r="P219" s="178" t="s">
        <v>1845</v>
      </c>
      <c r="Q219" s="130" t="s">
        <v>1846</v>
      </c>
      <c r="R219" s="44" t="s">
        <v>188</v>
      </c>
      <c r="S219" s="131" t="s">
        <v>0</v>
      </c>
      <c r="T219" s="133" t="s">
        <v>406</v>
      </c>
      <c r="U219" s="57" t="s">
        <v>405</v>
      </c>
      <c r="V219" s="131" t="s">
        <v>26</v>
      </c>
      <c r="W219" s="168" t="s">
        <v>41</v>
      </c>
      <c r="X219" s="168"/>
      <c r="Y219" s="126"/>
    </row>
    <row r="220" spans="1:256" s="132" customFormat="1" ht="24.95" customHeight="1" x14ac:dyDescent="0.15">
      <c r="A220" s="26"/>
      <c r="B220" s="41" t="s">
        <v>87</v>
      </c>
      <c r="C220" s="31"/>
      <c r="D220" s="31"/>
      <c r="E220" s="205"/>
      <c r="F220" s="205"/>
      <c r="G220" s="205"/>
      <c r="H220" s="28"/>
      <c r="I220" s="29"/>
      <c r="J220" s="30"/>
      <c r="K220" s="204"/>
      <c r="L220" s="205"/>
      <c r="M220" s="205"/>
      <c r="N220" s="151"/>
      <c r="O220" s="31"/>
      <c r="P220" s="27"/>
      <c r="Q220" s="27"/>
      <c r="R220" s="27"/>
      <c r="S220" s="32"/>
      <c r="T220" s="32"/>
      <c r="U220" s="32"/>
      <c r="V220" s="32"/>
      <c r="W220" s="33"/>
      <c r="X220" s="33"/>
      <c r="Y220" s="34"/>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row>
    <row r="221" spans="1:256" s="132" customFormat="1" ht="99" customHeight="1" x14ac:dyDescent="0.15">
      <c r="A221" s="127">
        <v>184</v>
      </c>
      <c r="B221" s="178" t="s">
        <v>2152</v>
      </c>
      <c r="C221" s="179" t="s">
        <v>910</v>
      </c>
      <c r="D221" s="179" t="s">
        <v>885</v>
      </c>
      <c r="E221" s="202">
        <v>3750.4229999999998</v>
      </c>
      <c r="F221" s="200">
        <v>3750.4229999999998</v>
      </c>
      <c r="G221" s="199">
        <v>1907.881128</v>
      </c>
      <c r="H221" s="178" t="s">
        <v>1279</v>
      </c>
      <c r="I221" s="128" t="s">
        <v>45</v>
      </c>
      <c r="J221" s="129" t="s">
        <v>1280</v>
      </c>
      <c r="K221" s="201">
        <v>3529.5720000000001</v>
      </c>
      <c r="L221" s="199">
        <v>3072.36</v>
      </c>
      <c r="M221" s="200">
        <f>L221-K221</f>
        <v>-457.21199999999999</v>
      </c>
      <c r="N221" s="149">
        <v>-457.21199999999999</v>
      </c>
      <c r="O221" s="179" t="s">
        <v>21</v>
      </c>
      <c r="P221" s="178" t="s">
        <v>2153</v>
      </c>
      <c r="Q221" s="130"/>
      <c r="R221" s="179" t="s">
        <v>183</v>
      </c>
      <c r="S221" s="181" t="s">
        <v>116</v>
      </c>
      <c r="T221" s="133" t="s">
        <v>430</v>
      </c>
      <c r="U221" s="180">
        <v>181</v>
      </c>
      <c r="V221" s="131" t="s">
        <v>28</v>
      </c>
      <c r="W221" s="168" t="s">
        <v>41</v>
      </c>
      <c r="X221" s="168"/>
      <c r="Y221" s="126"/>
    </row>
    <row r="222" spans="1:256" s="132" customFormat="1" ht="66" customHeight="1" x14ac:dyDescent="0.15">
      <c r="A222" s="127">
        <v>185</v>
      </c>
      <c r="B222" s="178" t="s">
        <v>422</v>
      </c>
      <c r="C222" s="179" t="s">
        <v>960</v>
      </c>
      <c r="D222" s="179" t="s">
        <v>885</v>
      </c>
      <c r="E222" s="202">
        <v>720</v>
      </c>
      <c r="F222" s="200">
        <v>720</v>
      </c>
      <c r="G222" s="199">
        <v>720</v>
      </c>
      <c r="H222" s="119" t="s">
        <v>247</v>
      </c>
      <c r="I222" s="128" t="s">
        <v>45</v>
      </c>
      <c r="J222" s="178" t="s">
        <v>1281</v>
      </c>
      <c r="K222" s="201">
        <v>720</v>
      </c>
      <c r="L222" s="199">
        <v>720</v>
      </c>
      <c r="M222" s="200">
        <f t="shared" ref="M222:M229" si="19">L222-K222</f>
        <v>0</v>
      </c>
      <c r="N222" s="149">
        <v>0</v>
      </c>
      <c r="O222" s="179" t="s">
        <v>1409</v>
      </c>
      <c r="P222" s="178" t="s">
        <v>1516</v>
      </c>
      <c r="Q222" s="130"/>
      <c r="R222" s="179" t="s">
        <v>183</v>
      </c>
      <c r="S222" s="181" t="s">
        <v>427</v>
      </c>
      <c r="T222" s="133" t="s">
        <v>429</v>
      </c>
      <c r="U222" s="180">
        <v>182</v>
      </c>
      <c r="V222" s="131" t="s">
        <v>69</v>
      </c>
      <c r="W222" s="168"/>
      <c r="X222" s="168" t="s">
        <v>41</v>
      </c>
      <c r="Y222" s="126"/>
    </row>
    <row r="223" spans="1:256" s="132" customFormat="1" ht="111.75" customHeight="1" x14ac:dyDescent="0.15">
      <c r="A223" s="127">
        <v>186</v>
      </c>
      <c r="B223" s="178" t="s">
        <v>421</v>
      </c>
      <c r="C223" s="179" t="s">
        <v>957</v>
      </c>
      <c r="D223" s="179" t="s">
        <v>885</v>
      </c>
      <c r="E223" s="202">
        <v>64.441000000000003</v>
      </c>
      <c r="F223" s="200">
        <v>64.441000000000003</v>
      </c>
      <c r="G223" s="199">
        <v>39.107571999999998</v>
      </c>
      <c r="H223" s="178" t="s">
        <v>1282</v>
      </c>
      <c r="I223" s="128" t="s">
        <v>45</v>
      </c>
      <c r="J223" s="129" t="s">
        <v>1283</v>
      </c>
      <c r="K223" s="201">
        <v>22.818000000000001</v>
      </c>
      <c r="L223" s="199">
        <v>20.184000000000001</v>
      </c>
      <c r="M223" s="200">
        <f t="shared" si="19"/>
        <v>-2.6340000000000003</v>
      </c>
      <c r="N223" s="149">
        <v>0</v>
      </c>
      <c r="O223" s="179" t="s">
        <v>1409</v>
      </c>
      <c r="P223" s="178" t="s">
        <v>1517</v>
      </c>
      <c r="Q223" s="130"/>
      <c r="R223" s="179" t="s">
        <v>183</v>
      </c>
      <c r="S223" s="181" t="s">
        <v>427</v>
      </c>
      <c r="T223" s="133" t="s">
        <v>429</v>
      </c>
      <c r="U223" s="180">
        <v>183</v>
      </c>
      <c r="V223" s="131" t="s">
        <v>28</v>
      </c>
      <c r="W223" s="168"/>
      <c r="X223" s="168" t="s">
        <v>41</v>
      </c>
      <c r="Y223" s="126" t="s">
        <v>41</v>
      </c>
    </row>
    <row r="224" spans="1:256" s="132" customFormat="1" ht="93" customHeight="1" x14ac:dyDescent="0.15">
      <c r="A224" s="127">
        <v>187</v>
      </c>
      <c r="B224" s="178" t="s">
        <v>420</v>
      </c>
      <c r="C224" s="179" t="s">
        <v>960</v>
      </c>
      <c r="D224" s="179" t="s">
        <v>885</v>
      </c>
      <c r="E224" s="202">
        <v>3624.3110000000001</v>
      </c>
      <c r="F224" s="200">
        <v>3624.3110000000001</v>
      </c>
      <c r="G224" s="199">
        <v>3282.9325669999998</v>
      </c>
      <c r="H224" s="178" t="s">
        <v>1284</v>
      </c>
      <c r="I224" s="128" t="s">
        <v>45</v>
      </c>
      <c r="J224" s="129" t="s">
        <v>1285</v>
      </c>
      <c r="K224" s="201">
        <v>3680.76</v>
      </c>
      <c r="L224" s="199">
        <v>3686.654</v>
      </c>
      <c r="M224" s="200">
        <f t="shared" si="19"/>
        <v>5.8939999999997781</v>
      </c>
      <c r="N224" s="149">
        <v>0</v>
      </c>
      <c r="O224" s="179" t="s">
        <v>1409</v>
      </c>
      <c r="P224" s="178" t="s">
        <v>1518</v>
      </c>
      <c r="Q224" s="130"/>
      <c r="R224" s="179" t="s">
        <v>183</v>
      </c>
      <c r="S224" s="181" t="s">
        <v>427</v>
      </c>
      <c r="T224" s="133" t="s">
        <v>429</v>
      </c>
      <c r="U224" s="180">
        <v>184</v>
      </c>
      <c r="V224" s="131" t="s">
        <v>28</v>
      </c>
      <c r="W224" s="168"/>
      <c r="X224" s="168" t="s">
        <v>41</v>
      </c>
      <c r="Y224" s="126"/>
    </row>
    <row r="225" spans="1:256" s="132" customFormat="1" ht="66.75" customHeight="1" x14ac:dyDescent="0.15">
      <c r="A225" s="127">
        <v>188</v>
      </c>
      <c r="B225" s="178" t="s">
        <v>419</v>
      </c>
      <c r="C225" s="179" t="s">
        <v>923</v>
      </c>
      <c r="D225" s="179" t="s">
        <v>885</v>
      </c>
      <c r="E225" s="202">
        <v>1008.292</v>
      </c>
      <c r="F225" s="200">
        <v>1008.292</v>
      </c>
      <c r="G225" s="199">
        <v>994.29520000000002</v>
      </c>
      <c r="H225" s="119" t="s">
        <v>247</v>
      </c>
      <c r="I225" s="128" t="s">
        <v>45</v>
      </c>
      <c r="J225" s="129" t="s">
        <v>1350</v>
      </c>
      <c r="K225" s="201">
        <v>999.54100000000005</v>
      </c>
      <c r="L225" s="199">
        <v>1035.046</v>
      </c>
      <c r="M225" s="200">
        <f t="shared" si="19"/>
        <v>35.504999999999995</v>
      </c>
      <c r="N225" s="149">
        <v>0</v>
      </c>
      <c r="O225" s="179" t="s">
        <v>1409</v>
      </c>
      <c r="P225" s="178" t="s">
        <v>1519</v>
      </c>
      <c r="Q225" s="130"/>
      <c r="R225" s="179" t="s">
        <v>183</v>
      </c>
      <c r="S225" s="181" t="s">
        <v>427</v>
      </c>
      <c r="T225" s="133" t="s">
        <v>429</v>
      </c>
      <c r="U225" s="180">
        <v>185</v>
      </c>
      <c r="V225" s="131" t="s">
        <v>46</v>
      </c>
      <c r="W225" s="168"/>
      <c r="X225" s="168" t="s">
        <v>41</v>
      </c>
      <c r="Y225" s="126"/>
    </row>
    <row r="226" spans="1:256" s="132" customFormat="1" ht="84.75" customHeight="1" x14ac:dyDescent="0.15">
      <c r="A226" s="127">
        <v>189</v>
      </c>
      <c r="B226" s="178" t="s">
        <v>418</v>
      </c>
      <c r="C226" s="179" t="s">
        <v>924</v>
      </c>
      <c r="D226" s="179" t="s">
        <v>885</v>
      </c>
      <c r="E226" s="202">
        <v>40</v>
      </c>
      <c r="F226" s="200">
        <v>40</v>
      </c>
      <c r="G226" s="199">
        <v>31.335836</v>
      </c>
      <c r="H226" s="119" t="s">
        <v>247</v>
      </c>
      <c r="I226" s="128" t="s">
        <v>45</v>
      </c>
      <c r="J226" s="178" t="s">
        <v>1286</v>
      </c>
      <c r="K226" s="201">
        <v>20</v>
      </c>
      <c r="L226" s="199">
        <v>30</v>
      </c>
      <c r="M226" s="200">
        <f t="shared" si="19"/>
        <v>10</v>
      </c>
      <c r="N226" s="149">
        <v>0</v>
      </c>
      <c r="O226" s="179" t="s">
        <v>1409</v>
      </c>
      <c r="P226" s="178" t="s">
        <v>1520</v>
      </c>
      <c r="Q226" s="130"/>
      <c r="R226" s="179" t="s">
        <v>183</v>
      </c>
      <c r="S226" s="181" t="s">
        <v>427</v>
      </c>
      <c r="T226" s="133" t="s">
        <v>429</v>
      </c>
      <c r="U226" s="180">
        <v>186</v>
      </c>
      <c r="V226" s="131"/>
      <c r="W226" s="168"/>
      <c r="X226" s="168" t="s">
        <v>41</v>
      </c>
      <c r="Y226" s="126"/>
    </row>
    <row r="227" spans="1:256" s="37" customFormat="1" ht="99" customHeight="1" x14ac:dyDescent="0.15">
      <c r="A227" s="127">
        <v>190</v>
      </c>
      <c r="B227" s="178" t="s">
        <v>417</v>
      </c>
      <c r="C227" s="179" t="s">
        <v>893</v>
      </c>
      <c r="D227" s="179" t="s">
        <v>885</v>
      </c>
      <c r="E227" s="202">
        <v>6892.9110000000001</v>
      </c>
      <c r="F227" s="200">
        <v>6892.9110000000001</v>
      </c>
      <c r="G227" s="199">
        <v>6892.9110000000001</v>
      </c>
      <c r="H227" s="119" t="s">
        <v>247</v>
      </c>
      <c r="I227" s="128" t="s">
        <v>45</v>
      </c>
      <c r="J227" s="129" t="s">
        <v>1287</v>
      </c>
      <c r="K227" s="201">
        <v>6657.893</v>
      </c>
      <c r="L227" s="199">
        <v>7305.8280000000004</v>
      </c>
      <c r="M227" s="200">
        <f t="shared" si="19"/>
        <v>647.9350000000004</v>
      </c>
      <c r="N227" s="149">
        <v>0</v>
      </c>
      <c r="O227" s="179" t="s">
        <v>1409</v>
      </c>
      <c r="P227" s="178" t="s">
        <v>1521</v>
      </c>
      <c r="Q227" s="130"/>
      <c r="R227" s="179" t="s">
        <v>183</v>
      </c>
      <c r="S227" s="181" t="s">
        <v>427</v>
      </c>
      <c r="T227" s="133" t="s">
        <v>428</v>
      </c>
      <c r="U227" s="180">
        <v>187</v>
      </c>
      <c r="V227" s="131"/>
      <c r="W227" s="168"/>
      <c r="X227" s="168" t="s">
        <v>41</v>
      </c>
      <c r="Y227" s="126"/>
      <c r="Z227" s="132"/>
      <c r="AA227" s="132"/>
      <c r="AB227" s="132"/>
      <c r="AC227" s="132"/>
      <c r="AD227" s="132"/>
      <c r="AE227" s="132"/>
      <c r="AF227" s="132"/>
      <c r="AG227" s="132"/>
      <c r="AH227" s="132"/>
      <c r="AI227" s="132"/>
      <c r="AJ227" s="132"/>
      <c r="AK227" s="132"/>
      <c r="AL227" s="132"/>
      <c r="AM227" s="132"/>
      <c r="AN227" s="132"/>
      <c r="AO227" s="132"/>
      <c r="AP227" s="132"/>
      <c r="AQ227" s="132"/>
      <c r="AR227" s="132"/>
      <c r="AS227" s="132"/>
      <c r="AT227" s="132"/>
      <c r="AU227" s="132"/>
      <c r="AV227" s="132"/>
      <c r="AW227" s="132"/>
      <c r="AX227" s="132"/>
      <c r="AY227" s="132"/>
      <c r="AZ227" s="132"/>
      <c r="BA227" s="132"/>
      <c r="BB227" s="132"/>
      <c r="BC227" s="132"/>
      <c r="BD227" s="132"/>
      <c r="BE227" s="132"/>
      <c r="BF227" s="132"/>
      <c r="BG227" s="132"/>
      <c r="BH227" s="132"/>
      <c r="BI227" s="132"/>
      <c r="BJ227" s="132"/>
      <c r="BK227" s="132"/>
      <c r="BL227" s="132"/>
      <c r="BM227" s="132"/>
      <c r="BN227" s="132"/>
      <c r="BO227" s="132"/>
      <c r="BP227" s="132"/>
      <c r="BQ227" s="132"/>
      <c r="BR227" s="132"/>
      <c r="BS227" s="132"/>
      <c r="BT227" s="132"/>
      <c r="BU227" s="132"/>
      <c r="BV227" s="132"/>
      <c r="BW227" s="132"/>
      <c r="BX227" s="132"/>
      <c r="BY227" s="132"/>
      <c r="BZ227" s="132"/>
      <c r="CA227" s="132"/>
      <c r="CB227" s="132"/>
      <c r="CC227" s="132"/>
      <c r="CD227" s="132"/>
      <c r="CE227" s="132"/>
      <c r="CF227" s="132"/>
      <c r="CG227" s="132"/>
      <c r="CH227" s="132"/>
      <c r="CI227" s="132"/>
      <c r="CJ227" s="132"/>
      <c r="CK227" s="132"/>
      <c r="CL227" s="132"/>
      <c r="CM227" s="132"/>
      <c r="CN227" s="132"/>
      <c r="CO227" s="132"/>
      <c r="CP227" s="132"/>
      <c r="CQ227" s="132"/>
      <c r="CR227" s="132"/>
      <c r="CS227" s="132"/>
      <c r="CT227" s="132"/>
      <c r="CU227" s="132"/>
      <c r="CV227" s="132"/>
      <c r="CW227" s="132"/>
      <c r="CX227" s="132"/>
      <c r="CY227" s="132"/>
      <c r="CZ227" s="132"/>
      <c r="DA227" s="132"/>
      <c r="DB227" s="132"/>
      <c r="DC227" s="132"/>
      <c r="DD227" s="132"/>
      <c r="DE227" s="132"/>
      <c r="DF227" s="132"/>
      <c r="DG227" s="132"/>
      <c r="DH227" s="132"/>
      <c r="DI227" s="132"/>
      <c r="DJ227" s="132"/>
      <c r="DK227" s="132"/>
      <c r="DL227" s="132"/>
      <c r="DM227" s="132"/>
      <c r="DN227" s="132"/>
      <c r="DO227" s="132"/>
      <c r="DP227" s="132"/>
      <c r="DQ227" s="132"/>
      <c r="DR227" s="132"/>
      <c r="DS227" s="132"/>
      <c r="DT227" s="132"/>
      <c r="DU227" s="132"/>
      <c r="DV227" s="132"/>
      <c r="DW227" s="132"/>
      <c r="DX227" s="132"/>
      <c r="DY227" s="132"/>
      <c r="DZ227" s="132"/>
      <c r="EA227" s="132"/>
      <c r="EB227" s="132"/>
      <c r="EC227" s="132"/>
      <c r="ED227" s="132"/>
      <c r="EE227" s="132"/>
      <c r="EF227" s="132"/>
      <c r="EG227" s="132"/>
      <c r="EH227" s="132"/>
      <c r="EI227" s="132"/>
      <c r="EJ227" s="132"/>
      <c r="EK227" s="132"/>
      <c r="EL227" s="132"/>
      <c r="EM227" s="132"/>
      <c r="EN227" s="132"/>
      <c r="EO227" s="132"/>
      <c r="EP227" s="132"/>
      <c r="EQ227" s="132"/>
      <c r="ER227" s="132"/>
      <c r="ES227" s="132"/>
      <c r="ET227" s="132"/>
      <c r="EU227" s="132"/>
      <c r="EV227" s="132"/>
      <c r="EW227" s="132"/>
      <c r="EX227" s="132"/>
      <c r="EY227" s="132"/>
      <c r="EZ227" s="132"/>
      <c r="FA227" s="132"/>
      <c r="FB227" s="132"/>
      <c r="FC227" s="132"/>
      <c r="FD227" s="132"/>
      <c r="FE227" s="132"/>
      <c r="FF227" s="132"/>
      <c r="FG227" s="132"/>
      <c r="FH227" s="132"/>
      <c r="FI227" s="132"/>
      <c r="FJ227" s="132"/>
      <c r="FK227" s="132"/>
      <c r="FL227" s="132"/>
      <c r="FM227" s="132"/>
      <c r="FN227" s="132"/>
      <c r="FO227" s="132"/>
      <c r="FP227" s="132"/>
      <c r="FQ227" s="132"/>
      <c r="FR227" s="132"/>
      <c r="FS227" s="132"/>
      <c r="FT227" s="132"/>
      <c r="FU227" s="132"/>
      <c r="FV227" s="132"/>
      <c r="FW227" s="132"/>
      <c r="FX227" s="132"/>
      <c r="FY227" s="132"/>
      <c r="FZ227" s="132"/>
      <c r="GA227" s="132"/>
      <c r="GB227" s="132"/>
      <c r="GC227" s="132"/>
      <c r="GD227" s="132"/>
      <c r="GE227" s="132"/>
      <c r="GF227" s="132"/>
      <c r="GG227" s="132"/>
      <c r="GH227" s="132"/>
      <c r="GI227" s="132"/>
      <c r="GJ227" s="132"/>
      <c r="GK227" s="132"/>
      <c r="GL227" s="132"/>
      <c r="GM227" s="132"/>
      <c r="GN227" s="132"/>
      <c r="GO227" s="132"/>
      <c r="GP227" s="132"/>
      <c r="GQ227" s="132"/>
      <c r="GR227" s="132"/>
      <c r="GS227" s="132"/>
      <c r="GT227" s="132"/>
      <c r="GU227" s="132"/>
      <c r="GV227" s="132"/>
      <c r="GW227" s="132"/>
      <c r="GX227" s="132"/>
      <c r="GY227" s="132"/>
      <c r="GZ227" s="132"/>
      <c r="HA227" s="132"/>
      <c r="HB227" s="132"/>
      <c r="HC227" s="132"/>
      <c r="HD227" s="132"/>
      <c r="HE227" s="132"/>
      <c r="HF227" s="132"/>
      <c r="HG227" s="132"/>
      <c r="HH227" s="132"/>
      <c r="HI227" s="132"/>
      <c r="HJ227" s="132"/>
      <c r="HK227" s="132"/>
      <c r="HL227" s="132"/>
      <c r="HM227" s="132"/>
      <c r="HN227" s="132"/>
      <c r="HO227" s="132"/>
      <c r="HP227" s="132"/>
      <c r="HQ227" s="132"/>
      <c r="HR227" s="132"/>
      <c r="HS227" s="132"/>
      <c r="HT227" s="132"/>
      <c r="HU227" s="132"/>
      <c r="HV227" s="132"/>
      <c r="HW227" s="132"/>
      <c r="HX227" s="132"/>
      <c r="HY227" s="132"/>
      <c r="HZ227" s="132"/>
      <c r="IA227" s="132"/>
      <c r="IB227" s="132"/>
      <c r="IC227" s="132"/>
      <c r="ID227" s="132"/>
      <c r="IE227" s="132"/>
      <c r="IF227" s="132"/>
      <c r="IG227" s="132"/>
      <c r="IH227" s="132"/>
      <c r="II227" s="132"/>
      <c r="IJ227" s="132"/>
      <c r="IK227" s="132"/>
      <c r="IL227" s="132"/>
      <c r="IM227" s="132"/>
      <c r="IN227" s="132"/>
      <c r="IO227" s="132"/>
      <c r="IP227" s="132"/>
      <c r="IQ227" s="132"/>
      <c r="IR227" s="132"/>
      <c r="IS227" s="132"/>
      <c r="IT227" s="132"/>
      <c r="IU227" s="132"/>
      <c r="IV227" s="132"/>
    </row>
    <row r="228" spans="1:256" s="37" customFormat="1" ht="72" customHeight="1" x14ac:dyDescent="0.15">
      <c r="A228" s="127">
        <v>191</v>
      </c>
      <c r="B228" s="178" t="s">
        <v>416</v>
      </c>
      <c r="C228" s="179" t="s">
        <v>893</v>
      </c>
      <c r="D228" s="179" t="s">
        <v>885</v>
      </c>
      <c r="E228" s="202">
        <v>403.99599999999998</v>
      </c>
      <c r="F228" s="200">
        <v>403.99599999999998</v>
      </c>
      <c r="G228" s="199">
        <v>316.46159999999998</v>
      </c>
      <c r="H228" s="119" t="s">
        <v>247</v>
      </c>
      <c r="I228" s="128" t="s">
        <v>45</v>
      </c>
      <c r="J228" s="129" t="s">
        <v>1288</v>
      </c>
      <c r="K228" s="201">
        <v>542.64200000000005</v>
      </c>
      <c r="L228" s="199">
        <v>475.79599999999999</v>
      </c>
      <c r="M228" s="200">
        <f t="shared" si="19"/>
        <v>-66.84600000000006</v>
      </c>
      <c r="N228" s="149">
        <v>0</v>
      </c>
      <c r="O228" s="179" t="s">
        <v>1409</v>
      </c>
      <c r="P228" s="178" t="s">
        <v>1522</v>
      </c>
      <c r="Q228" s="130"/>
      <c r="R228" s="179" t="s">
        <v>183</v>
      </c>
      <c r="S228" s="181" t="s">
        <v>427</v>
      </c>
      <c r="T228" s="133" t="s">
        <v>426</v>
      </c>
      <c r="U228" s="180">
        <v>188</v>
      </c>
      <c r="V228" s="131"/>
      <c r="W228" s="168"/>
      <c r="X228" s="168" t="s">
        <v>41</v>
      </c>
      <c r="Y228" s="126"/>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2"/>
      <c r="CA228" s="132"/>
      <c r="CB228" s="132"/>
      <c r="CC228" s="132"/>
      <c r="CD228" s="132"/>
      <c r="CE228" s="132"/>
      <c r="CF228" s="132"/>
      <c r="CG228" s="132"/>
      <c r="CH228" s="132"/>
      <c r="CI228" s="132"/>
      <c r="CJ228" s="132"/>
      <c r="CK228" s="132"/>
      <c r="CL228" s="132"/>
      <c r="CM228" s="132"/>
      <c r="CN228" s="132"/>
      <c r="CO228" s="132"/>
      <c r="CP228" s="132"/>
      <c r="CQ228" s="132"/>
      <c r="CR228" s="132"/>
      <c r="CS228" s="132"/>
      <c r="CT228" s="132"/>
      <c r="CU228" s="132"/>
      <c r="CV228" s="132"/>
      <c r="CW228" s="132"/>
      <c r="CX228" s="132"/>
      <c r="CY228" s="132"/>
      <c r="CZ228" s="132"/>
      <c r="DA228" s="132"/>
      <c r="DB228" s="132"/>
      <c r="DC228" s="132"/>
      <c r="DD228" s="132"/>
      <c r="DE228" s="132"/>
      <c r="DF228" s="132"/>
      <c r="DG228" s="132"/>
      <c r="DH228" s="132"/>
      <c r="DI228" s="132"/>
      <c r="DJ228" s="132"/>
      <c r="DK228" s="132"/>
      <c r="DL228" s="132"/>
      <c r="DM228" s="132"/>
      <c r="DN228" s="132"/>
      <c r="DO228" s="132"/>
      <c r="DP228" s="132"/>
      <c r="DQ228" s="132"/>
      <c r="DR228" s="132"/>
      <c r="DS228" s="132"/>
      <c r="DT228" s="132"/>
      <c r="DU228" s="132"/>
      <c r="DV228" s="132"/>
      <c r="DW228" s="132"/>
      <c r="DX228" s="132"/>
      <c r="DY228" s="132"/>
      <c r="DZ228" s="132"/>
      <c r="EA228" s="132"/>
      <c r="EB228" s="132"/>
      <c r="EC228" s="132"/>
      <c r="ED228" s="132"/>
      <c r="EE228" s="132"/>
      <c r="EF228" s="132"/>
      <c r="EG228" s="132"/>
      <c r="EH228" s="132"/>
      <c r="EI228" s="132"/>
      <c r="EJ228" s="132"/>
      <c r="EK228" s="132"/>
      <c r="EL228" s="132"/>
      <c r="EM228" s="132"/>
      <c r="EN228" s="132"/>
      <c r="EO228" s="132"/>
      <c r="EP228" s="132"/>
      <c r="EQ228" s="132"/>
      <c r="ER228" s="132"/>
      <c r="ES228" s="132"/>
      <c r="ET228" s="132"/>
      <c r="EU228" s="132"/>
      <c r="EV228" s="132"/>
      <c r="EW228" s="132"/>
      <c r="EX228" s="132"/>
      <c r="EY228" s="132"/>
      <c r="EZ228" s="132"/>
      <c r="FA228" s="132"/>
      <c r="FB228" s="132"/>
      <c r="FC228" s="132"/>
      <c r="FD228" s="132"/>
      <c r="FE228" s="132"/>
      <c r="FF228" s="132"/>
      <c r="FG228" s="132"/>
      <c r="FH228" s="132"/>
      <c r="FI228" s="132"/>
      <c r="FJ228" s="132"/>
      <c r="FK228" s="132"/>
      <c r="FL228" s="132"/>
      <c r="FM228" s="132"/>
      <c r="FN228" s="132"/>
      <c r="FO228" s="132"/>
      <c r="FP228" s="132"/>
      <c r="FQ228" s="132"/>
      <c r="FR228" s="132"/>
      <c r="FS228" s="132"/>
      <c r="FT228" s="132"/>
      <c r="FU228" s="132"/>
      <c r="FV228" s="132"/>
      <c r="FW228" s="132"/>
      <c r="FX228" s="132"/>
      <c r="FY228" s="132"/>
      <c r="FZ228" s="132"/>
      <c r="GA228" s="132"/>
      <c r="GB228" s="132"/>
      <c r="GC228" s="132"/>
      <c r="GD228" s="132"/>
      <c r="GE228" s="132"/>
      <c r="GF228" s="132"/>
      <c r="GG228" s="132"/>
      <c r="GH228" s="132"/>
      <c r="GI228" s="132"/>
      <c r="GJ228" s="132"/>
      <c r="GK228" s="132"/>
      <c r="GL228" s="132"/>
      <c r="GM228" s="132"/>
      <c r="GN228" s="132"/>
      <c r="GO228" s="132"/>
      <c r="GP228" s="132"/>
      <c r="GQ228" s="132"/>
      <c r="GR228" s="132"/>
      <c r="GS228" s="132"/>
      <c r="GT228" s="132"/>
      <c r="GU228" s="132"/>
      <c r="GV228" s="132"/>
      <c r="GW228" s="132"/>
      <c r="GX228" s="132"/>
      <c r="GY228" s="132"/>
      <c r="GZ228" s="132"/>
      <c r="HA228" s="132"/>
      <c r="HB228" s="132"/>
      <c r="HC228" s="132"/>
      <c r="HD228" s="132"/>
      <c r="HE228" s="132"/>
      <c r="HF228" s="132"/>
      <c r="HG228" s="132"/>
      <c r="HH228" s="132"/>
      <c r="HI228" s="132"/>
      <c r="HJ228" s="132"/>
      <c r="HK228" s="132"/>
      <c r="HL228" s="132"/>
      <c r="HM228" s="132"/>
      <c r="HN228" s="132"/>
      <c r="HO228" s="132"/>
      <c r="HP228" s="132"/>
      <c r="HQ228" s="132"/>
      <c r="HR228" s="132"/>
      <c r="HS228" s="132"/>
      <c r="HT228" s="132"/>
      <c r="HU228" s="132"/>
      <c r="HV228" s="132"/>
      <c r="HW228" s="132"/>
      <c r="HX228" s="132"/>
      <c r="HY228" s="132"/>
      <c r="HZ228" s="132"/>
      <c r="IA228" s="132"/>
      <c r="IB228" s="132"/>
      <c r="IC228" s="132"/>
      <c r="ID228" s="132"/>
      <c r="IE228" s="132"/>
      <c r="IF228" s="132"/>
      <c r="IG228" s="132"/>
      <c r="IH228" s="132"/>
      <c r="II228" s="132"/>
      <c r="IJ228" s="132"/>
      <c r="IK228" s="132"/>
      <c r="IL228" s="132"/>
      <c r="IM228" s="132"/>
      <c r="IN228" s="132"/>
      <c r="IO228" s="132"/>
      <c r="IP228" s="132"/>
      <c r="IQ228" s="132"/>
      <c r="IR228" s="132"/>
      <c r="IS228" s="132"/>
      <c r="IT228" s="132"/>
      <c r="IU228" s="132"/>
      <c r="IV228" s="132"/>
    </row>
    <row r="229" spans="1:256" s="132" customFormat="1" ht="114.75" customHeight="1" x14ac:dyDescent="0.15">
      <c r="A229" s="127">
        <v>192</v>
      </c>
      <c r="B229" s="178" t="s">
        <v>415</v>
      </c>
      <c r="C229" s="179" t="s">
        <v>899</v>
      </c>
      <c r="D229" s="179" t="s">
        <v>885</v>
      </c>
      <c r="E229" s="202">
        <v>57.996000000000002</v>
      </c>
      <c r="F229" s="200">
        <v>57.996000000000002</v>
      </c>
      <c r="G229" s="199">
        <v>57.99</v>
      </c>
      <c r="H229" s="91" t="s">
        <v>1289</v>
      </c>
      <c r="I229" s="128" t="s">
        <v>45</v>
      </c>
      <c r="J229" s="129" t="s">
        <v>1290</v>
      </c>
      <c r="K229" s="201">
        <v>58.052999999999997</v>
      </c>
      <c r="L229" s="199">
        <v>62.746000000000002</v>
      </c>
      <c r="M229" s="200">
        <f t="shared" si="19"/>
        <v>4.6930000000000049</v>
      </c>
      <c r="N229" s="149">
        <v>0</v>
      </c>
      <c r="O229" s="179" t="s">
        <v>1409</v>
      </c>
      <c r="P229" s="178" t="s">
        <v>1523</v>
      </c>
      <c r="Q229" s="130"/>
      <c r="R229" s="44" t="s">
        <v>183</v>
      </c>
      <c r="S229" s="131" t="s">
        <v>425</v>
      </c>
      <c r="T229" s="120" t="s">
        <v>424</v>
      </c>
      <c r="U229" s="57" t="s">
        <v>423</v>
      </c>
      <c r="V229" s="131" t="s">
        <v>26</v>
      </c>
      <c r="W229" s="168" t="s">
        <v>41</v>
      </c>
      <c r="X229" s="168"/>
      <c r="Y229" s="126"/>
    </row>
    <row r="230" spans="1:256" s="132" customFormat="1" ht="24.95" customHeight="1" x14ac:dyDescent="0.15">
      <c r="A230" s="26"/>
      <c r="B230" s="41" t="s">
        <v>88</v>
      </c>
      <c r="C230" s="31"/>
      <c r="D230" s="31"/>
      <c r="E230" s="205"/>
      <c r="F230" s="205"/>
      <c r="G230" s="205"/>
      <c r="H230" s="28"/>
      <c r="I230" s="29"/>
      <c r="J230" s="30"/>
      <c r="K230" s="204"/>
      <c r="L230" s="205"/>
      <c r="M230" s="205"/>
      <c r="N230" s="151"/>
      <c r="O230" s="31"/>
      <c r="P230" s="27"/>
      <c r="Q230" s="27"/>
      <c r="R230" s="27"/>
      <c r="S230" s="32"/>
      <c r="T230" s="32"/>
      <c r="U230" s="32"/>
      <c r="V230" s="32"/>
      <c r="W230" s="33"/>
      <c r="X230" s="33"/>
      <c r="Y230" s="34"/>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row>
    <row r="231" spans="1:256" s="132" customFormat="1" ht="77.25" customHeight="1" x14ac:dyDescent="0.15">
      <c r="A231" s="127">
        <v>193</v>
      </c>
      <c r="B231" s="178" t="s">
        <v>435</v>
      </c>
      <c r="C231" s="179" t="s">
        <v>2223</v>
      </c>
      <c r="D231" s="179" t="s">
        <v>885</v>
      </c>
      <c r="E231" s="202">
        <v>220.846</v>
      </c>
      <c r="F231" s="200">
        <v>220.846</v>
      </c>
      <c r="G231" s="199">
        <v>215.075084</v>
      </c>
      <c r="H231" s="119" t="s">
        <v>247</v>
      </c>
      <c r="I231" s="128" t="s">
        <v>45</v>
      </c>
      <c r="J231" s="129" t="s">
        <v>1291</v>
      </c>
      <c r="K231" s="201">
        <v>239.53</v>
      </c>
      <c r="L231" s="199">
        <v>293.39999999999998</v>
      </c>
      <c r="M231" s="200">
        <f t="shared" ref="M231:M235" si="20">L231-K231</f>
        <v>53.869999999999976</v>
      </c>
      <c r="N231" s="149">
        <v>0</v>
      </c>
      <c r="O231" s="179" t="s">
        <v>1409</v>
      </c>
      <c r="P231" s="178" t="s">
        <v>1524</v>
      </c>
      <c r="Q231" s="130"/>
      <c r="R231" s="179" t="s">
        <v>183</v>
      </c>
      <c r="S231" s="181" t="s">
        <v>185</v>
      </c>
      <c r="T231" s="133" t="s">
        <v>440</v>
      </c>
      <c r="U231" s="180">
        <v>189</v>
      </c>
      <c r="V231" s="131" t="s">
        <v>69</v>
      </c>
      <c r="W231" s="168" t="s">
        <v>41</v>
      </c>
      <c r="X231" s="168"/>
      <c r="Y231" s="126"/>
    </row>
    <row r="232" spans="1:256" s="132" customFormat="1" ht="78" customHeight="1" x14ac:dyDescent="0.15">
      <c r="A232" s="127">
        <v>194</v>
      </c>
      <c r="B232" s="178" t="s">
        <v>434</v>
      </c>
      <c r="C232" s="179" t="s">
        <v>2224</v>
      </c>
      <c r="D232" s="179" t="s">
        <v>885</v>
      </c>
      <c r="E232" s="202">
        <f>928.454</f>
        <v>928.45399999999995</v>
      </c>
      <c r="F232" s="200">
        <v>928.45399999999995</v>
      </c>
      <c r="G232" s="199">
        <v>928.45399999999995</v>
      </c>
      <c r="H232" s="119" t="s">
        <v>247</v>
      </c>
      <c r="I232" s="128" t="s">
        <v>45</v>
      </c>
      <c r="J232" s="129" t="s">
        <v>1292</v>
      </c>
      <c r="K232" s="201">
        <f>926.604</f>
        <v>926.60400000000004</v>
      </c>
      <c r="L232" s="199">
        <v>2440.9319999999998</v>
      </c>
      <c r="M232" s="200">
        <f t="shared" si="20"/>
        <v>1514.3279999999997</v>
      </c>
      <c r="N232" s="149">
        <v>0</v>
      </c>
      <c r="O232" s="179" t="s">
        <v>1409</v>
      </c>
      <c r="P232" s="178" t="s">
        <v>1525</v>
      </c>
      <c r="Q232" s="130" t="s">
        <v>1526</v>
      </c>
      <c r="R232" s="179" t="s">
        <v>183</v>
      </c>
      <c r="S232" s="181" t="s">
        <v>185</v>
      </c>
      <c r="T232" s="133" t="s">
        <v>439</v>
      </c>
      <c r="U232" s="55">
        <v>190</v>
      </c>
      <c r="V232" s="131"/>
      <c r="W232" s="168"/>
      <c r="X232" s="168" t="s">
        <v>41</v>
      </c>
      <c r="Y232" s="126"/>
    </row>
    <row r="233" spans="1:256" s="37" customFormat="1" ht="95.25" customHeight="1" x14ac:dyDescent="0.15">
      <c r="A233" s="127">
        <v>195</v>
      </c>
      <c r="B233" s="178" t="s">
        <v>433</v>
      </c>
      <c r="C233" s="179" t="s">
        <v>2224</v>
      </c>
      <c r="D233" s="179" t="s">
        <v>885</v>
      </c>
      <c r="E233" s="202">
        <f>297.301</f>
        <v>297.30099999999999</v>
      </c>
      <c r="F233" s="200">
        <v>305.89731999999998</v>
      </c>
      <c r="G233" s="199">
        <v>278.48493999999999</v>
      </c>
      <c r="H233" s="119" t="s">
        <v>247</v>
      </c>
      <c r="I233" s="128" t="s">
        <v>45</v>
      </c>
      <c r="J233" s="129" t="s">
        <v>1293</v>
      </c>
      <c r="K233" s="201">
        <f>886.028</f>
        <v>886.02800000000002</v>
      </c>
      <c r="L233" s="199">
        <v>3726.53</v>
      </c>
      <c r="M233" s="200">
        <f t="shared" si="20"/>
        <v>2840.5020000000004</v>
      </c>
      <c r="N233" s="149">
        <v>0</v>
      </c>
      <c r="O233" s="179" t="s">
        <v>1409</v>
      </c>
      <c r="P233" s="178" t="s">
        <v>1527</v>
      </c>
      <c r="Q233" s="130" t="s">
        <v>1526</v>
      </c>
      <c r="R233" s="179" t="s">
        <v>183</v>
      </c>
      <c r="S233" s="181" t="s">
        <v>185</v>
      </c>
      <c r="T233" s="133" t="s">
        <v>438</v>
      </c>
      <c r="U233" s="55">
        <v>191</v>
      </c>
      <c r="V233" s="131"/>
      <c r="W233" s="168"/>
      <c r="X233" s="168" t="s">
        <v>41</v>
      </c>
      <c r="Y233" s="126"/>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c r="AV233" s="132"/>
      <c r="AW233" s="132"/>
      <c r="AX233" s="132"/>
      <c r="AY233" s="132"/>
      <c r="AZ233" s="132"/>
      <c r="BA233" s="132"/>
      <c r="BB233" s="132"/>
      <c r="BC233" s="132"/>
      <c r="BD233" s="132"/>
      <c r="BE233" s="132"/>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132"/>
      <c r="CA233" s="132"/>
      <c r="CB233" s="132"/>
      <c r="CC233" s="132"/>
      <c r="CD233" s="132"/>
      <c r="CE233" s="132"/>
      <c r="CF233" s="132"/>
      <c r="CG233" s="132"/>
      <c r="CH233" s="132"/>
      <c r="CI233" s="132"/>
      <c r="CJ233" s="132"/>
      <c r="CK233" s="132"/>
      <c r="CL233" s="132"/>
      <c r="CM233" s="132"/>
      <c r="CN233" s="132"/>
      <c r="CO233" s="132"/>
      <c r="CP233" s="132"/>
      <c r="CQ233" s="132"/>
      <c r="CR233" s="132"/>
      <c r="CS233" s="132"/>
      <c r="CT233" s="132"/>
      <c r="CU233" s="132"/>
      <c r="CV233" s="132"/>
      <c r="CW233" s="132"/>
      <c r="CX233" s="132"/>
      <c r="CY233" s="132"/>
      <c r="CZ233" s="132"/>
      <c r="DA233" s="132"/>
      <c r="DB233" s="132"/>
      <c r="DC233" s="132"/>
      <c r="DD233" s="132"/>
      <c r="DE233" s="132"/>
      <c r="DF233" s="132"/>
      <c r="DG233" s="132"/>
      <c r="DH233" s="132"/>
      <c r="DI233" s="132"/>
      <c r="DJ233" s="132"/>
      <c r="DK233" s="132"/>
      <c r="DL233" s="132"/>
      <c r="DM233" s="132"/>
      <c r="DN233" s="132"/>
      <c r="DO233" s="132"/>
      <c r="DP233" s="132"/>
      <c r="DQ233" s="132"/>
      <c r="DR233" s="132"/>
      <c r="DS233" s="132"/>
      <c r="DT233" s="132"/>
      <c r="DU233" s="132"/>
      <c r="DV233" s="132"/>
      <c r="DW233" s="132"/>
      <c r="DX233" s="132"/>
      <c r="DY233" s="132"/>
      <c r="DZ233" s="132"/>
      <c r="EA233" s="132"/>
      <c r="EB233" s="132"/>
      <c r="EC233" s="132"/>
      <c r="ED233" s="132"/>
      <c r="EE233" s="132"/>
      <c r="EF233" s="132"/>
      <c r="EG233" s="132"/>
      <c r="EH233" s="132"/>
      <c r="EI233" s="132"/>
      <c r="EJ233" s="132"/>
      <c r="EK233" s="132"/>
      <c r="EL233" s="132"/>
      <c r="EM233" s="132"/>
      <c r="EN233" s="132"/>
      <c r="EO233" s="132"/>
      <c r="EP233" s="132"/>
      <c r="EQ233" s="132"/>
      <c r="ER233" s="132"/>
      <c r="ES233" s="132"/>
      <c r="ET233" s="132"/>
      <c r="EU233" s="132"/>
      <c r="EV233" s="132"/>
      <c r="EW233" s="132"/>
      <c r="EX233" s="132"/>
      <c r="EY233" s="132"/>
      <c r="EZ233" s="132"/>
      <c r="FA233" s="132"/>
      <c r="FB233" s="132"/>
      <c r="FC233" s="132"/>
      <c r="FD233" s="132"/>
      <c r="FE233" s="132"/>
      <c r="FF233" s="132"/>
      <c r="FG233" s="132"/>
      <c r="FH233" s="132"/>
      <c r="FI233" s="132"/>
      <c r="FJ233" s="132"/>
      <c r="FK233" s="132"/>
      <c r="FL233" s="132"/>
      <c r="FM233" s="132"/>
      <c r="FN233" s="132"/>
      <c r="FO233" s="132"/>
      <c r="FP233" s="132"/>
      <c r="FQ233" s="132"/>
      <c r="FR233" s="132"/>
      <c r="FS233" s="132"/>
      <c r="FT233" s="132"/>
      <c r="FU233" s="132"/>
      <c r="FV233" s="132"/>
      <c r="FW233" s="132"/>
      <c r="FX233" s="132"/>
      <c r="FY233" s="132"/>
      <c r="FZ233" s="132"/>
      <c r="GA233" s="132"/>
      <c r="GB233" s="132"/>
      <c r="GC233" s="132"/>
      <c r="GD233" s="132"/>
      <c r="GE233" s="132"/>
      <c r="GF233" s="132"/>
      <c r="GG233" s="132"/>
      <c r="GH233" s="132"/>
      <c r="GI233" s="132"/>
      <c r="GJ233" s="132"/>
      <c r="GK233" s="132"/>
      <c r="GL233" s="132"/>
      <c r="GM233" s="132"/>
      <c r="GN233" s="132"/>
      <c r="GO233" s="132"/>
      <c r="GP233" s="132"/>
      <c r="GQ233" s="132"/>
      <c r="GR233" s="132"/>
      <c r="GS233" s="132"/>
      <c r="GT233" s="132"/>
      <c r="GU233" s="132"/>
      <c r="GV233" s="132"/>
      <c r="GW233" s="132"/>
      <c r="GX233" s="132"/>
      <c r="GY233" s="132"/>
      <c r="GZ233" s="132"/>
      <c r="HA233" s="132"/>
      <c r="HB233" s="132"/>
      <c r="HC233" s="132"/>
      <c r="HD233" s="132"/>
      <c r="HE233" s="132"/>
      <c r="HF233" s="132"/>
      <c r="HG233" s="132"/>
      <c r="HH233" s="132"/>
      <c r="HI233" s="132"/>
      <c r="HJ233" s="132"/>
      <c r="HK233" s="132"/>
      <c r="HL233" s="132"/>
      <c r="HM233" s="132"/>
      <c r="HN233" s="132"/>
      <c r="HO233" s="132"/>
      <c r="HP233" s="132"/>
      <c r="HQ233" s="132"/>
      <c r="HR233" s="132"/>
      <c r="HS233" s="132"/>
      <c r="HT233" s="132"/>
      <c r="HU233" s="132"/>
      <c r="HV233" s="132"/>
      <c r="HW233" s="132"/>
      <c r="HX233" s="132"/>
      <c r="HY233" s="132"/>
      <c r="HZ233" s="132"/>
      <c r="IA233" s="132"/>
      <c r="IB233" s="132"/>
      <c r="IC233" s="132"/>
      <c r="ID233" s="132"/>
      <c r="IE233" s="132"/>
      <c r="IF233" s="132"/>
      <c r="IG233" s="132"/>
      <c r="IH233" s="132"/>
      <c r="II233" s="132"/>
      <c r="IJ233" s="132"/>
      <c r="IK233" s="132"/>
      <c r="IL233" s="132"/>
      <c r="IM233" s="132"/>
      <c r="IN233" s="132"/>
      <c r="IO233" s="132"/>
      <c r="IP233" s="132"/>
      <c r="IQ233" s="132"/>
      <c r="IR233" s="132"/>
      <c r="IS233" s="132"/>
      <c r="IT233" s="132"/>
      <c r="IU233" s="132"/>
      <c r="IV233" s="132"/>
    </row>
    <row r="234" spans="1:256" s="37" customFormat="1" ht="80.25" customHeight="1" x14ac:dyDescent="0.15">
      <c r="A234" s="127">
        <v>196</v>
      </c>
      <c r="B234" s="178" t="s">
        <v>432</v>
      </c>
      <c r="C234" s="179" t="s">
        <v>2225</v>
      </c>
      <c r="D234" s="179" t="s">
        <v>885</v>
      </c>
      <c r="E234" s="202">
        <v>828.37800000000004</v>
      </c>
      <c r="F234" s="200">
        <v>828.37800000000004</v>
      </c>
      <c r="G234" s="199">
        <v>828.37800000000004</v>
      </c>
      <c r="H234" s="119" t="s">
        <v>247</v>
      </c>
      <c r="I234" s="128" t="s">
        <v>45</v>
      </c>
      <c r="J234" s="129" t="s">
        <v>1294</v>
      </c>
      <c r="K234" s="201">
        <v>1174.096</v>
      </c>
      <c r="L234" s="199">
        <v>2440.9319999999998</v>
      </c>
      <c r="M234" s="200">
        <f t="shared" si="20"/>
        <v>1266.8359999999998</v>
      </c>
      <c r="N234" s="149">
        <v>0</v>
      </c>
      <c r="O234" s="179" t="s">
        <v>1409</v>
      </c>
      <c r="P234" s="178" t="s">
        <v>1528</v>
      </c>
      <c r="Q234" s="130" t="s">
        <v>1529</v>
      </c>
      <c r="R234" s="179" t="s">
        <v>183</v>
      </c>
      <c r="S234" s="181" t="s">
        <v>185</v>
      </c>
      <c r="T234" s="133" t="s">
        <v>437</v>
      </c>
      <c r="U234" s="180">
        <v>192</v>
      </c>
      <c r="V234" s="131"/>
      <c r="W234" s="168"/>
      <c r="X234" s="168" t="s">
        <v>41</v>
      </c>
      <c r="Y234" s="75"/>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c r="CH234" s="132"/>
      <c r="CI234" s="132"/>
      <c r="CJ234" s="132"/>
      <c r="CK234" s="132"/>
      <c r="CL234" s="132"/>
      <c r="CM234" s="132"/>
      <c r="CN234" s="132"/>
      <c r="CO234" s="132"/>
      <c r="CP234" s="132"/>
      <c r="CQ234" s="132"/>
      <c r="CR234" s="132"/>
      <c r="CS234" s="132"/>
      <c r="CT234" s="132"/>
      <c r="CU234" s="132"/>
      <c r="CV234" s="132"/>
      <c r="CW234" s="132"/>
      <c r="CX234" s="132"/>
      <c r="CY234" s="132"/>
      <c r="CZ234" s="132"/>
      <c r="DA234" s="132"/>
      <c r="DB234" s="132"/>
      <c r="DC234" s="132"/>
      <c r="DD234" s="132"/>
      <c r="DE234" s="132"/>
      <c r="DF234" s="132"/>
      <c r="DG234" s="132"/>
      <c r="DH234" s="132"/>
      <c r="DI234" s="132"/>
      <c r="DJ234" s="132"/>
      <c r="DK234" s="132"/>
      <c r="DL234" s="132"/>
      <c r="DM234" s="132"/>
      <c r="DN234" s="132"/>
      <c r="DO234" s="132"/>
      <c r="DP234" s="132"/>
      <c r="DQ234" s="132"/>
      <c r="DR234" s="132"/>
      <c r="DS234" s="132"/>
      <c r="DT234" s="132"/>
      <c r="DU234" s="132"/>
      <c r="DV234" s="132"/>
      <c r="DW234" s="132"/>
      <c r="DX234" s="132"/>
      <c r="DY234" s="132"/>
      <c r="DZ234" s="132"/>
      <c r="EA234" s="132"/>
      <c r="EB234" s="132"/>
      <c r="EC234" s="132"/>
      <c r="ED234" s="132"/>
      <c r="EE234" s="132"/>
      <c r="EF234" s="132"/>
      <c r="EG234" s="132"/>
      <c r="EH234" s="132"/>
      <c r="EI234" s="132"/>
      <c r="EJ234" s="132"/>
      <c r="EK234" s="132"/>
      <c r="EL234" s="132"/>
      <c r="EM234" s="132"/>
      <c r="EN234" s="132"/>
      <c r="EO234" s="132"/>
      <c r="EP234" s="132"/>
      <c r="EQ234" s="132"/>
      <c r="ER234" s="132"/>
      <c r="ES234" s="132"/>
      <c r="ET234" s="132"/>
      <c r="EU234" s="132"/>
      <c r="EV234" s="132"/>
      <c r="EW234" s="132"/>
      <c r="EX234" s="132"/>
      <c r="EY234" s="132"/>
      <c r="EZ234" s="132"/>
      <c r="FA234" s="132"/>
      <c r="FB234" s="132"/>
      <c r="FC234" s="132"/>
      <c r="FD234" s="132"/>
      <c r="FE234" s="132"/>
      <c r="FF234" s="132"/>
      <c r="FG234" s="132"/>
      <c r="FH234" s="132"/>
      <c r="FI234" s="132"/>
      <c r="FJ234" s="132"/>
      <c r="FK234" s="132"/>
      <c r="FL234" s="132"/>
      <c r="FM234" s="132"/>
      <c r="FN234" s="132"/>
      <c r="FO234" s="132"/>
      <c r="FP234" s="132"/>
      <c r="FQ234" s="132"/>
      <c r="FR234" s="132"/>
      <c r="FS234" s="132"/>
      <c r="FT234" s="132"/>
      <c r="FU234" s="132"/>
      <c r="FV234" s="132"/>
      <c r="FW234" s="132"/>
      <c r="FX234" s="132"/>
      <c r="FY234" s="132"/>
      <c r="FZ234" s="132"/>
      <c r="GA234" s="132"/>
      <c r="GB234" s="132"/>
      <c r="GC234" s="132"/>
      <c r="GD234" s="132"/>
      <c r="GE234" s="132"/>
      <c r="GF234" s="132"/>
      <c r="GG234" s="132"/>
      <c r="GH234" s="132"/>
      <c r="GI234" s="132"/>
      <c r="GJ234" s="132"/>
      <c r="GK234" s="132"/>
      <c r="GL234" s="132"/>
      <c r="GM234" s="132"/>
      <c r="GN234" s="132"/>
      <c r="GO234" s="132"/>
      <c r="GP234" s="132"/>
      <c r="GQ234" s="132"/>
      <c r="GR234" s="132"/>
      <c r="GS234" s="132"/>
      <c r="GT234" s="132"/>
      <c r="GU234" s="132"/>
      <c r="GV234" s="132"/>
      <c r="GW234" s="132"/>
      <c r="GX234" s="132"/>
      <c r="GY234" s="132"/>
      <c r="GZ234" s="132"/>
      <c r="HA234" s="132"/>
      <c r="HB234" s="132"/>
      <c r="HC234" s="132"/>
      <c r="HD234" s="132"/>
      <c r="HE234" s="132"/>
      <c r="HF234" s="132"/>
      <c r="HG234" s="132"/>
      <c r="HH234" s="132"/>
      <c r="HI234" s="132"/>
      <c r="HJ234" s="132"/>
      <c r="HK234" s="132"/>
      <c r="HL234" s="132"/>
      <c r="HM234" s="132"/>
      <c r="HN234" s="132"/>
      <c r="HO234" s="132"/>
      <c r="HP234" s="132"/>
      <c r="HQ234" s="132"/>
      <c r="HR234" s="132"/>
      <c r="HS234" s="132"/>
      <c r="HT234" s="132"/>
      <c r="HU234" s="132"/>
      <c r="HV234" s="132"/>
      <c r="HW234" s="132"/>
      <c r="HX234" s="132"/>
      <c r="HY234" s="132"/>
      <c r="HZ234" s="132"/>
      <c r="IA234" s="132"/>
      <c r="IB234" s="132"/>
      <c r="IC234" s="132"/>
      <c r="ID234" s="132"/>
      <c r="IE234" s="132"/>
      <c r="IF234" s="132"/>
      <c r="IG234" s="132"/>
      <c r="IH234" s="132"/>
      <c r="II234" s="132"/>
      <c r="IJ234" s="132"/>
      <c r="IK234" s="132"/>
      <c r="IL234" s="132"/>
      <c r="IM234" s="132"/>
      <c r="IN234" s="132"/>
      <c r="IO234" s="132"/>
      <c r="IP234" s="132"/>
      <c r="IQ234" s="132"/>
      <c r="IR234" s="132"/>
      <c r="IS234" s="132"/>
      <c r="IT234" s="132"/>
      <c r="IU234" s="132"/>
      <c r="IV234" s="132"/>
    </row>
    <row r="235" spans="1:256" s="132" customFormat="1" ht="88.5" customHeight="1" x14ac:dyDescent="0.15">
      <c r="A235" s="127">
        <v>197</v>
      </c>
      <c r="B235" s="178" t="s">
        <v>431</v>
      </c>
      <c r="C235" s="179" t="s">
        <v>2225</v>
      </c>
      <c r="D235" s="179" t="s">
        <v>885</v>
      </c>
      <c r="E235" s="202">
        <v>2428.578</v>
      </c>
      <c r="F235" s="200">
        <v>2428.578</v>
      </c>
      <c r="G235" s="199">
        <v>2386.295689</v>
      </c>
      <c r="H235" s="119" t="s">
        <v>247</v>
      </c>
      <c r="I235" s="128" t="s">
        <v>45</v>
      </c>
      <c r="J235" s="129" t="s">
        <v>1295</v>
      </c>
      <c r="K235" s="201">
        <v>2841.4360000000001</v>
      </c>
      <c r="L235" s="199">
        <v>3726.53</v>
      </c>
      <c r="M235" s="200">
        <f t="shared" si="20"/>
        <v>885.09400000000005</v>
      </c>
      <c r="N235" s="149">
        <v>0</v>
      </c>
      <c r="O235" s="179" t="s">
        <v>1409</v>
      </c>
      <c r="P235" s="178" t="s">
        <v>1530</v>
      </c>
      <c r="Q235" s="130" t="s">
        <v>1529</v>
      </c>
      <c r="R235" s="179" t="s">
        <v>183</v>
      </c>
      <c r="S235" s="181" t="s">
        <v>185</v>
      </c>
      <c r="T235" s="133" t="s">
        <v>436</v>
      </c>
      <c r="U235" s="180">
        <v>193</v>
      </c>
      <c r="V235" s="131"/>
      <c r="W235" s="168"/>
      <c r="X235" s="168" t="s">
        <v>41</v>
      </c>
      <c r="Y235" s="75"/>
    </row>
    <row r="236" spans="1:256" s="132" customFormat="1" ht="24.95" customHeight="1" x14ac:dyDescent="0.15">
      <c r="A236" s="26"/>
      <c r="B236" s="41" t="s">
        <v>89</v>
      </c>
      <c r="C236" s="31"/>
      <c r="D236" s="31"/>
      <c r="E236" s="205"/>
      <c r="F236" s="205"/>
      <c r="G236" s="205"/>
      <c r="H236" s="28"/>
      <c r="I236" s="29"/>
      <c r="J236" s="30"/>
      <c r="K236" s="204"/>
      <c r="L236" s="205"/>
      <c r="M236" s="205"/>
      <c r="N236" s="151"/>
      <c r="O236" s="31"/>
      <c r="P236" s="27"/>
      <c r="Q236" s="27"/>
      <c r="R236" s="27"/>
      <c r="S236" s="32"/>
      <c r="T236" s="32"/>
      <c r="U236" s="32"/>
      <c r="V236" s="32"/>
      <c r="W236" s="33"/>
      <c r="X236" s="33"/>
      <c r="Y236" s="34"/>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row>
    <row r="237" spans="1:256" s="132" customFormat="1" ht="61.5" customHeight="1" x14ac:dyDescent="0.15">
      <c r="A237" s="127">
        <v>198</v>
      </c>
      <c r="B237" s="178" t="s">
        <v>454</v>
      </c>
      <c r="C237" s="179" t="s">
        <v>906</v>
      </c>
      <c r="D237" s="179" t="s">
        <v>885</v>
      </c>
      <c r="E237" s="199">
        <v>32.002000000000002</v>
      </c>
      <c r="F237" s="200">
        <v>32.002000000000002</v>
      </c>
      <c r="G237" s="199">
        <v>27.037478</v>
      </c>
      <c r="H237" s="119" t="s">
        <v>247</v>
      </c>
      <c r="I237" s="128" t="s">
        <v>45</v>
      </c>
      <c r="J237" s="129" t="s">
        <v>1231</v>
      </c>
      <c r="K237" s="203">
        <v>32.329000000000001</v>
      </c>
      <c r="L237" s="199">
        <v>33.692999999999998</v>
      </c>
      <c r="M237" s="200">
        <f t="shared" ref="M237:M250" si="21">L237-K237</f>
        <v>1.3639999999999972</v>
      </c>
      <c r="N237" s="149">
        <v>0</v>
      </c>
      <c r="O237" s="179" t="s">
        <v>1409</v>
      </c>
      <c r="P237" s="178" t="s">
        <v>1410</v>
      </c>
      <c r="Q237" s="130"/>
      <c r="R237" s="179" t="s">
        <v>463</v>
      </c>
      <c r="S237" s="181" t="s">
        <v>0</v>
      </c>
      <c r="T237" s="133" t="s">
        <v>462</v>
      </c>
      <c r="U237" s="180">
        <v>194</v>
      </c>
      <c r="V237" s="131"/>
      <c r="W237" s="168"/>
      <c r="X237" s="168"/>
      <c r="Y237" s="126"/>
    </row>
    <row r="238" spans="1:256" s="132" customFormat="1" ht="181.5" customHeight="1" x14ac:dyDescent="0.15">
      <c r="A238" s="127">
        <v>199</v>
      </c>
      <c r="B238" s="178" t="s">
        <v>453</v>
      </c>
      <c r="C238" s="179" t="s">
        <v>991</v>
      </c>
      <c r="D238" s="179" t="s">
        <v>885</v>
      </c>
      <c r="E238" s="199">
        <v>5033.808</v>
      </c>
      <c r="F238" s="200">
        <v>4432.6530000000002</v>
      </c>
      <c r="G238" s="199">
        <v>3959.527</v>
      </c>
      <c r="H238" s="97" t="s">
        <v>2088</v>
      </c>
      <c r="I238" s="128" t="s">
        <v>45</v>
      </c>
      <c r="J238" s="178" t="s">
        <v>2089</v>
      </c>
      <c r="K238" s="203">
        <v>3316.2779999999998</v>
      </c>
      <c r="L238" s="199">
        <v>3906.63</v>
      </c>
      <c r="M238" s="200">
        <f>L238-K238</f>
        <v>590.35200000000032</v>
      </c>
      <c r="N238" s="149">
        <v>0</v>
      </c>
      <c r="O238" s="179" t="s">
        <v>1409</v>
      </c>
      <c r="P238" s="178" t="s">
        <v>2090</v>
      </c>
      <c r="Q238" s="130" t="s">
        <v>2091</v>
      </c>
      <c r="R238" s="179" t="s">
        <v>456</v>
      </c>
      <c r="S238" s="181" t="s">
        <v>0</v>
      </c>
      <c r="T238" s="133" t="s">
        <v>461</v>
      </c>
      <c r="U238" s="180">
        <v>195</v>
      </c>
      <c r="V238" s="131" t="s">
        <v>28</v>
      </c>
      <c r="W238" s="168"/>
      <c r="X238" s="168"/>
      <c r="Y238" s="126"/>
    </row>
    <row r="239" spans="1:256" s="132" customFormat="1" ht="121.5" customHeight="1" x14ac:dyDescent="0.15">
      <c r="A239" s="127">
        <v>200</v>
      </c>
      <c r="B239" s="178" t="s">
        <v>452</v>
      </c>
      <c r="C239" s="179" t="s">
        <v>991</v>
      </c>
      <c r="D239" s="179" t="s">
        <v>885</v>
      </c>
      <c r="E239" s="199">
        <v>30542.401000000002</v>
      </c>
      <c r="F239" s="200">
        <v>29631.759999999998</v>
      </c>
      <c r="G239" s="199">
        <v>29315.936000000002</v>
      </c>
      <c r="H239" s="119" t="s">
        <v>247</v>
      </c>
      <c r="I239" s="128" t="s">
        <v>45</v>
      </c>
      <c r="J239" s="129" t="s">
        <v>1399</v>
      </c>
      <c r="K239" s="203">
        <v>21562.187000000002</v>
      </c>
      <c r="L239" s="199">
        <v>33834.383000000002</v>
      </c>
      <c r="M239" s="200">
        <f t="shared" si="21"/>
        <v>12272.196</v>
      </c>
      <c r="N239" s="149">
        <v>-624.51</v>
      </c>
      <c r="O239" s="179" t="s">
        <v>21</v>
      </c>
      <c r="P239" s="53" t="s">
        <v>1429</v>
      </c>
      <c r="Q239" s="130" t="s">
        <v>2092</v>
      </c>
      <c r="R239" s="179" t="s">
        <v>456</v>
      </c>
      <c r="S239" s="181" t="s">
        <v>0</v>
      </c>
      <c r="T239" s="133" t="s">
        <v>460</v>
      </c>
      <c r="U239" s="180">
        <v>196</v>
      </c>
      <c r="V239" s="131"/>
      <c r="W239" s="168"/>
      <c r="X239" s="168"/>
      <c r="Y239" s="126"/>
    </row>
    <row r="240" spans="1:256" s="132" customFormat="1" ht="80.25" customHeight="1" x14ac:dyDescent="0.15">
      <c r="A240" s="127">
        <v>201</v>
      </c>
      <c r="B240" s="178" t="s">
        <v>451</v>
      </c>
      <c r="C240" s="179" t="s">
        <v>991</v>
      </c>
      <c r="D240" s="179" t="s">
        <v>899</v>
      </c>
      <c r="E240" s="199">
        <v>2629.2429999999999</v>
      </c>
      <c r="F240" s="200">
        <v>2629.2429999999999</v>
      </c>
      <c r="G240" s="199">
        <v>2629.1689999999999</v>
      </c>
      <c r="H240" s="119" t="s">
        <v>247</v>
      </c>
      <c r="I240" s="128" t="s">
        <v>68</v>
      </c>
      <c r="J240" s="129" t="s">
        <v>1400</v>
      </c>
      <c r="K240" s="203">
        <v>0</v>
      </c>
      <c r="L240" s="199">
        <v>0</v>
      </c>
      <c r="M240" s="200">
        <f t="shared" si="21"/>
        <v>0</v>
      </c>
      <c r="N240" s="149">
        <v>0</v>
      </c>
      <c r="O240" s="179" t="s">
        <v>66</v>
      </c>
      <c r="P240" s="178" t="s">
        <v>1430</v>
      </c>
      <c r="Q240" s="130"/>
      <c r="R240" s="179" t="s">
        <v>456</v>
      </c>
      <c r="S240" s="181" t="s">
        <v>459</v>
      </c>
      <c r="T240" s="133" t="s">
        <v>458</v>
      </c>
      <c r="U240" s="180">
        <v>197</v>
      </c>
      <c r="V240" s="131"/>
      <c r="W240" s="168"/>
      <c r="X240" s="168"/>
      <c r="Y240" s="126"/>
    </row>
    <row r="241" spans="1:256" s="132" customFormat="1" ht="78.75" customHeight="1" x14ac:dyDescent="0.15">
      <c r="A241" s="127">
        <v>202</v>
      </c>
      <c r="B241" s="178" t="s">
        <v>450</v>
      </c>
      <c r="C241" s="179" t="s">
        <v>991</v>
      </c>
      <c r="D241" s="179" t="s">
        <v>885</v>
      </c>
      <c r="E241" s="199">
        <v>13272.682000000001</v>
      </c>
      <c r="F241" s="200">
        <v>13911.409492999999</v>
      </c>
      <c r="G241" s="199">
        <v>13782.099</v>
      </c>
      <c r="H241" s="119" t="s">
        <v>247</v>
      </c>
      <c r="I241" s="128" t="s">
        <v>45</v>
      </c>
      <c r="J241" s="129" t="s">
        <v>1401</v>
      </c>
      <c r="K241" s="203">
        <v>5152.57</v>
      </c>
      <c r="L241" s="199">
        <v>3519.665</v>
      </c>
      <c r="M241" s="200">
        <f t="shared" si="21"/>
        <v>-1632.9049999999997</v>
      </c>
      <c r="N241" s="149">
        <v>0</v>
      </c>
      <c r="O241" s="179" t="s">
        <v>1409</v>
      </c>
      <c r="P241" s="178" t="s">
        <v>1431</v>
      </c>
      <c r="Q241" s="130"/>
      <c r="R241" s="179" t="s">
        <v>456</v>
      </c>
      <c r="S241" s="181" t="s">
        <v>0</v>
      </c>
      <c r="T241" s="133" t="s">
        <v>455</v>
      </c>
      <c r="U241" s="180">
        <v>198</v>
      </c>
      <c r="V241" s="131"/>
      <c r="W241" s="168"/>
      <c r="X241" s="168"/>
      <c r="Y241" s="126"/>
    </row>
    <row r="242" spans="1:256" s="132" customFormat="1" ht="104.25" customHeight="1" x14ac:dyDescent="0.15">
      <c r="A242" s="127">
        <v>203</v>
      </c>
      <c r="B242" s="178" t="s">
        <v>449</v>
      </c>
      <c r="C242" s="179" t="s">
        <v>991</v>
      </c>
      <c r="D242" s="179" t="s">
        <v>885</v>
      </c>
      <c r="E242" s="199">
        <v>30829.600999999999</v>
      </c>
      <c r="F242" s="200">
        <v>32323.508000000002</v>
      </c>
      <c r="G242" s="199">
        <v>32201.733466999998</v>
      </c>
      <c r="H242" s="119" t="s">
        <v>247</v>
      </c>
      <c r="I242" s="128" t="s">
        <v>45</v>
      </c>
      <c r="J242" s="129" t="s">
        <v>1188</v>
      </c>
      <c r="K242" s="203">
        <v>30297.786</v>
      </c>
      <c r="L242" s="199">
        <v>27064.580999999998</v>
      </c>
      <c r="M242" s="200">
        <f t="shared" si="21"/>
        <v>-3233.2050000000017</v>
      </c>
      <c r="N242" s="149">
        <v>-190.148</v>
      </c>
      <c r="O242" s="179" t="s">
        <v>21</v>
      </c>
      <c r="P242" s="178" t="s">
        <v>1432</v>
      </c>
      <c r="Q242" s="130" t="s">
        <v>2093</v>
      </c>
      <c r="R242" s="179" t="s">
        <v>456</v>
      </c>
      <c r="S242" s="181" t="s">
        <v>0</v>
      </c>
      <c r="T242" s="133" t="s">
        <v>455</v>
      </c>
      <c r="U242" s="180">
        <v>199</v>
      </c>
      <c r="V242" s="131"/>
      <c r="W242" s="168"/>
      <c r="X242" s="168"/>
      <c r="Y242" s="126"/>
    </row>
    <row r="243" spans="1:256" s="132" customFormat="1" ht="131.25" customHeight="1" x14ac:dyDescent="0.15">
      <c r="A243" s="127">
        <v>204</v>
      </c>
      <c r="B243" s="178" t="s">
        <v>448</v>
      </c>
      <c r="C243" s="179" t="s">
        <v>991</v>
      </c>
      <c r="D243" s="179" t="s">
        <v>885</v>
      </c>
      <c r="E243" s="199">
        <v>8710.3109999999997</v>
      </c>
      <c r="F243" s="200">
        <v>8710.3109999999997</v>
      </c>
      <c r="G243" s="199">
        <v>8468.9454399999995</v>
      </c>
      <c r="H243" s="119" t="s">
        <v>247</v>
      </c>
      <c r="I243" s="128" t="s">
        <v>45</v>
      </c>
      <c r="J243" s="178" t="s">
        <v>2105</v>
      </c>
      <c r="K243" s="203">
        <v>9073.3639999999996</v>
      </c>
      <c r="L243" s="199">
        <v>9965.3819999999996</v>
      </c>
      <c r="M243" s="200">
        <f t="shared" si="21"/>
        <v>892.01800000000003</v>
      </c>
      <c r="N243" s="149">
        <v>0</v>
      </c>
      <c r="O243" s="179" t="s">
        <v>1409</v>
      </c>
      <c r="P243" s="178" t="s">
        <v>1433</v>
      </c>
      <c r="Q243" s="130" t="s">
        <v>2094</v>
      </c>
      <c r="R243" s="179" t="s">
        <v>456</v>
      </c>
      <c r="S243" s="181" t="s">
        <v>0</v>
      </c>
      <c r="T243" s="133" t="s">
        <v>455</v>
      </c>
      <c r="U243" s="180">
        <v>200</v>
      </c>
      <c r="V243" s="131"/>
      <c r="W243" s="168"/>
      <c r="X243" s="168"/>
      <c r="Y243" s="126"/>
    </row>
    <row r="244" spans="1:256" s="132" customFormat="1" ht="78" customHeight="1" x14ac:dyDescent="0.15">
      <c r="A244" s="127">
        <v>205</v>
      </c>
      <c r="B244" s="178" t="s">
        <v>447</v>
      </c>
      <c r="C244" s="179" t="s">
        <v>991</v>
      </c>
      <c r="D244" s="179" t="s">
        <v>885</v>
      </c>
      <c r="E244" s="199">
        <v>7724.1260000000002</v>
      </c>
      <c r="F244" s="200">
        <v>7779.2089999999998</v>
      </c>
      <c r="G244" s="199">
        <v>7244.7659999999996</v>
      </c>
      <c r="H244" s="119" t="s">
        <v>247</v>
      </c>
      <c r="I244" s="128" t="s">
        <v>45</v>
      </c>
      <c r="J244" s="129" t="s">
        <v>1189</v>
      </c>
      <c r="K244" s="203">
        <v>8435.1290000000008</v>
      </c>
      <c r="L244" s="199">
        <v>9222.6929999999993</v>
      </c>
      <c r="M244" s="200">
        <f t="shared" si="21"/>
        <v>787.56399999999849</v>
      </c>
      <c r="N244" s="149">
        <v>0</v>
      </c>
      <c r="O244" s="179" t="s">
        <v>1409</v>
      </c>
      <c r="P244" s="178" t="s">
        <v>1536</v>
      </c>
      <c r="Q244" s="130" t="s">
        <v>2095</v>
      </c>
      <c r="R244" s="179" t="s">
        <v>456</v>
      </c>
      <c r="S244" s="181" t="s">
        <v>0</v>
      </c>
      <c r="T244" s="133" t="s">
        <v>455</v>
      </c>
      <c r="U244" s="180">
        <v>201</v>
      </c>
      <c r="V244" s="131"/>
      <c r="W244" s="168"/>
      <c r="X244" s="168"/>
      <c r="Y244" s="126"/>
    </row>
    <row r="245" spans="1:256" s="132" customFormat="1" ht="67.5" customHeight="1" x14ac:dyDescent="0.15">
      <c r="A245" s="127">
        <v>206</v>
      </c>
      <c r="B245" s="178" t="s">
        <v>446</v>
      </c>
      <c r="C245" s="179" t="s">
        <v>991</v>
      </c>
      <c r="D245" s="179" t="s">
        <v>885</v>
      </c>
      <c r="E245" s="199">
        <v>102.392</v>
      </c>
      <c r="F245" s="200">
        <v>102.392</v>
      </c>
      <c r="G245" s="199">
        <v>97.542000000000002</v>
      </c>
      <c r="H245" s="119" t="s">
        <v>247</v>
      </c>
      <c r="I245" s="128" t="s">
        <v>45</v>
      </c>
      <c r="J245" s="129" t="s">
        <v>1189</v>
      </c>
      <c r="K245" s="203">
        <v>99.756</v>
      </c>
      <c r="L245" s="199">
        <v>153.422</v>
      </c>
      <c r="M245" s="200">
        <f t="shared" si="21"/>
        <v>53.665999999999997</v>
      </c>
      <c r="N245" s="149">
        <v>0</v>
      </c>
      <c r="O245" s="179" t="s">
        <v>1409</v>
      </c>
      <c r="P245" s="178" t="s">
        <v>1536</v>
      </c>
      <c r="Q245" s="130" t="s">
        <v>2096</v>
      </c>
      <c r="R245" s="179" t="s">
        <v>456</v>
      </c>
      <c r="S245" s="181" t="s">
        <v>0</v>
      </c>
      <c r="T245" s="133" t="s">
        <v>455</v>
      </c>
      <c r="U245" s="180">
        <v>202</v>
      </c>
      <c r="V245" s="131"/>
      <c r="W245" s="168"/>
      <c r="X245" s="168"/>
      <c r="Y245" s="126"/>
    </row>
    <row r="246" spans="1:256" s="132" customFormat="1" ht="106.5" customHeight="1" x14ac:dyDescent="0.15">
      <c r="A246" s="127">
        <v>207</v>
      </c>
      <c r="B246" s="178" t="s">
        <v>445</v>
      </c>
      <c r="C246" s="179" t="s">
        <v>991</v>
      </c>
      <c r="D246" s="179" t="s">
        <v>885</v>
      </c>
      <c r="E246" s="199">
        <v>4348.2169999999996</v>
      </c>
      <c r="F246" s="200">
        <v>2992.0336320000001</v>
      </c>
      <c r="G246" s="199">
        <v>2951.2190000000001</v>
      </c>
      <c r="H246" s="119" t="s">
        <v>247</v>
      </c>
      <c r="I246" s="128" t="s">
        <v>45</v>
      </c>
      <c r="J246" s="129" t="s">
        <v>1190</v>
      </c>
      <c r="K246" s="203">
        <v>824.99800000000005</v>
      </c>
      <c r="L246" s="199">
        <v>2956.7820000000002</v>
      </c>
      <c r="M246" s="200">
        <f t="shared" si="21"/>
        <v>2131.7840000000001</v>
      </c>
      <c r="N246" s="154">
        <v>-907.06200000000001</v>
      </c>
      <c r="O246" s="179" t="s">
        <v>21</v>
      </c>
      <c r="P246" s="178" t="s">
        <v>1434</v>
      </c>
      <c r="Q246" s="130" t="s">
        <v>2097</v>
      </c>
      <c r="R246" s="179" t="s">
        <v>456</v>
      </c>
      <c r="S246" s="181" t="s">
        <v>0</v>
      </c>
      <c r="T246" s="133" t="s">
        <v>457</v>
      </c>
      <c r="U246" s="180">
        <v>203</v>
      </c>
      <c r="V246" s="131"/>
      <c r="W246" s="168"/>
      <c r="X246" s="168"/>
      <c r="Y246" s="126"/>
    </row>
    <row r="247" spans="1:256" s="132" customFormat="1" ht="102.75" customHeight="1" x14ac:dyDescent="0.15">
      <c r="A247" s="127">
        <v>208</v>
      </c>
      <c r="B247" s="178" t="s">
        <v>444</v>
      </c>
      <c r="C247" s="179" t="s">
        <v>991</v>
      </c>
      <c r="D247" s="179" t="s">
        <v>885</v>
      </c>
      <c r="E247" s="199">
        <v>4834.4809999999998</v>
      </c>
      <c r="F247" s="200">
        <v>5477.5349999999999</v>
      </c>
      <c r="G247" s="199">
        <v>5425.366</v>
      </c>
      <c r="H247" s="119" t="s">
        <v>2098</v>
      </c>
      <c r="I247" s="128" t="s">
        <v>45</v>
      </c>
      <c r="J247" s="129" t="s">
        <v>2099</v>
      </c>
      <c r="K247" s="203">
        <v>3568.7420000000002</v>
      </c>
      <c r="L247" s="199">
        <v>6983.2820000000002</v>
      </c>
      <c r="M247" s="200">
        <f>L247-K247</f>
        <v>3414.54</v>
      </c>
      <c r="N247" s="149">
        <v>-443.94900000000001</v>
      </c>
      <c r="O247" s="179" t="s">
        <v>21</v>
      </c>
      <c r="P247" s="178" t="s">
        <v>2100</v>
      </c>
      <c r="Q247" s="130" t="s">
        <v>2101</v>
      </c>
      <c r="R247" s="179" t="s">
        <v>456</v>
      </c>
      <c r="S247" s="181" t="s">
        <v>0</v>
      </c>
      <c r="T247" s="133" t="s">
        <v>455</v>
      </c>
      <c r="U247" s="180">
        <v>204</v>
      </c>
      <c r="V247" s="131"/>
      <c r="W247" s="168"/>
      <c r="X247" s="168"/>
      <c r="Y247" s="126"/>
    </row>
    <row r="248" spans="1:256" s="37" customFormat="1" ht="140.25" customHeight="1" x14ac:dyDescent="0.15">
      <c r="A248" s="127">
        <v>209</v>
      </c>
      <c r="B248" s="178" t="s">
        <v>443</v>
      </c>
      <c r="C248" s="179" t="s">
        <v>991</v>
      </c>
      <c r="D248" s="179" t="s">
        <v>885</v>
      </c>
      <c r="E248" s="199">
        <v>1785.3710000000001</v>
      </c>
      <c r="F248" s="200">
        <v>1785.3710000000001</v>
      </c>
      <c r="G248" s="199">
        <v>1746.9380000000001</v>
      </c>
      <c r="H248" s="119" t="s">
        <v>247</v>
      </c>
      <c r="I248" s="128" t="s">
        <v>45</v>
      </c>
      <c r="J248" s="129" t="s">
        <v>1191</v>
      </c>
      <c r="K248" s="203">
        <v>1646.4670000000001</v>
      </c>
      <c r="L248" s="199">
        <v>1710.662</v>
      </c>
      <c r="M248" s="200">
        <f t="shared" si="21"/>
        <v>64.194999999999936</v>
      </c>
      <c r="N248" s="149">
        <v>-7.2809999999999997</v>
      </c>
      <c r="O248" s="179" t="s">
        <v>21</v>
      </c>
      <c r="P248" s="178" t="s">
        <v>1435</v>
      </c>
      <c r="Q248" s="130" t="s">
        <v>2102</v>
      </c>
      <c r="R248" s="179" t="s">
        <v>456</v>
      </c>
      <c r="S248" s="181" t="s">
        <v>0</v>
      </c>
      <c r="T248" s="133" t="s">
        <v>455</v>
      </c>
      <c r="U248" s="180">
        <v>205</v>
      </c>
      <c r="V248" s="131"/>
      <c r="W248" s="168"/>
      <c r="X248" s="168"/>
      <c r="Y248" s="126"/>
      <c r="Z248" s="132"/>
      <c r="AA248" s="132"/>
      <c r="AB248" s="132"/>
      <c r="AC248" s="132"/>
      <c r="AD248" s="132"/>
      <c r="AE248" s="132"/>
      <c r="AF248" s="132"/>
      <c r="AG248" s="132"/>
      <c r="AH248" s="132"/>
      <c r="AI248" s="132"/>
      <c r="AJ248" s="132"/>
      <c r="AK248" s="132"/>
      <c r="AL248" s="132"/>
      <c r="AM248" s="132"/>
      <c r="AN248" s="132"/>
      <c r="AO248" s="132"/>
      <c r="AP248" s="132"/>
      <c r="AQ248" s="132"/>
      <c r="AR248" s="132"/>
      <c r="AS248" s="132"/>
      <c r="AT248" s="132"/>
      <c r="AU248" s="132"/>
      <c r="AV248" s="132"/>
      <c r="AW248" s="132"/>
      <c r="AX248" s="132"/>
      <c r="AY248" s="132"/>
      <c r="AZ248" s="132"/>
      <c r="BA248" s="132"/>
      <c r="BB248" s="132"/>
      <c r="BC248" s="132"/>
      <c r="BD248" s="132"/>
      <c r="BE248" s="132"/>
      <c r="BF248" s="132"/>
      <c r="BG248" s="132"/>
      <c r="BH248" s="132"/>
      <c r="BI248" s="132"/>
      <c r="BJ248" s="132"/>
      <c r="BK248" s="132"/>
      <c r="BL248" s="132"/>
      <c r="BM248" s="132"/>
      <c r="BN248" s="132"/>
      <c r="BO248" s="132"/>
      <c r="BP248" s="132"/>
      <c r="BQ248" s="132"/>
      <c r="BR248" s="132"/>
      <c r="BS248" s="132"/>
      <c r="BT248" s="132"/>
      <c r="BU248" s="132"/>
      <c r="BV248" s="132"/>
      <c r="BW248" s="132"/>
      <c r="BX248" s="132"/>
      <c r="BY248" s="132"/>
      <c r="BZ248" s="132"/>
      <c r="CA248" s="132"/>
      <c r="CB248" s="132"/>
      <c r="CC248" s="132"/>
      <c r="CD248" s="132"/>
      <c r="CE248" s="132"/>
      <c r="CF248" s="132"/>
      <c r="CG248" s="132"/>
      <c r="CH248" s="132"/>
      <c r="CI248" s="132"/>
      <c r="CJ248" s="132"/>
      <c r="CK248" s="132"/>
      <c r="CL248" s="132"/>
      <c r="CM248" s="132"/>
      <c r="CN248" s="132"/>
      <c r="CO248" s="132"/>
      <c r="CP248" s="132"/>
      <c r="CQ248" s="132"/>
      <c r="CR248" s="132"/>
      <c r="CS248" s="132"/>
      <c r="CT248" s="132"/>
      <c r="CU248" s="132"/>
      <c r="CV248" s="132"/>
      <c r="CW248" s="132"/>
      <c r="CX248" s="132"/>
      <c r="CY248" s="132"/>
      <c r="CZ248" s="132"/>
      <c r="DA248" s="132"/>
      <c r="DB248" s="132"/>
      <c r="DC248" s="132"/>
      <c r="DD248" s="132"/>
      <c r="DE248" s="132"/>
      <c r="DF248" s="132"/>
      <c r="DG248" s="132"/>
      <c r="DH248" s="132"/>
      <c r="DI248" s="132"/>
      <c r="DJ248" s="132"/>
      <c r="DK248" s="132"/>
      <c r="DL248" s="132"/>
      <c r="DM248" s="132"/>
      <c r="DN248" s="132"/>
      <c r="DO248" s="132"/>
      <c r="DP248" s="132"/>
      <c r="DQ248" s="132"/>
      <c r="DR248" s="132"/>
      <c r="DS248" s="132"/>
      <c r="DT248" s="132"/>
      <c r="DU248" s="132"/>
      <c r="DV248" s="132"/>
      <c r="DW248" s="132"/>
      <c r="DX248" s="132"/>
      <c r="DY248" s="132"/>
      <c r="DZ248" s="132"/>
      <c r="EA248" s="132"/>
      <c r="EB248" s="132"/>
      <c r="EC248" s="132"/>
      <c r="ED248" s="132"/>
      <c r="EE248" s="132"/>
      <c r="EF248" s="132"/>
      <c r="EG248" s="132"/>
      <c r="EH248" s="132"/>
      <c r="EI248" s="132"/>
      <c r="EJ248" s="132"/>
      <c r="EK248" s="132"/>
      <c r="EL248" s="132"/>
      <c r="EM248" s="132"/>
      <c r="EN248" s="132"/>
      <c r="EO248" s="132"/>
      <c r="EP248" s="132"/>
      <c r="EQ248" s="132"/>
      <c r="ER248" s="132"/>
      <c r="ES248" s="132"/>
      <c r="ET248" s="132"/>
      <c r="EU248" s="132"/>
      <c r="EV248" s="132"/>
      <c r="EW248" s="132"/>
      <c r="EX248" s="132"/>
      <c r="EY248" s="132"/>
      <c r="EZ248" s="132"/>
      <c r="FA248" s="132"/>
      <c r="FB248" s="132"/>
      <c r="FC248" s="132"/>
      <c r="FD248" s="132"/>
      <c r="FE248" s="132"/>
      <c r="FF248" s="132"/>
      <c r="FG248" s="132"/>
      <c r="FH248" s="132"/>
      <c r="FI248" s="132"/>
      <c r="FJ248" s="132"/>
      <c r="FK248" s="132"/>
      <c r="FL248" s="132"/>
      <c r="FM248" s="132"/>
      <c r="FN248" s="132"/>
      <c r="FO248" s="132"/>
      <c r="FP248" s="132"/>
      <c r="FQ248" s="132"/>
      <c r="FR248" s="132"/>
      <c r="FS248" s="132"/>
      <c r="FT248" s="132"/>
      <c r="FU248" s="132"/>
      <c r="FV248" s="132"/>
      <c r="FW248" s="132"/>
      <c r="FX248" s="132"/>
      <c r="FY248" s="132"/>
      <c r="FZ248" s="132"/>
      <c r="GA248" s="132"/>
      <c r="GB248" s="132"/>
      <c r="GC248" s="132"/>
      <c r="GD248" s="132"/>
      <c r="GE248" s="132"/>
      <c r="GF248" s="132"/>
      <c r="GG248" s="132"/>
      <c r="GH248" s="132"/>
      <c r="GI248" s="132"/>
      <c r="GJ248" s="132"/>
      <c r="GK248" s="132"/>
      <c r="GL248" s="132"/>
      <c r="GM248" s="132"/>
      <c r="GN248" s="132"/>
      <c r="GO248" s="132"/>
      <c r="GP248" s="132"/>
      <c r="GQ248" s="132"/>
      <c r="GR248" s="132"/>
      <c r="GS248" s="132"/>
      <c r="GT248" s="132"/>
      <c r="GU248" s="132"/>
      <c r="GV248" s="132"/>
      <c r="GW248" s="132"/>
      <c r="GX248" s="132"/>
      <c r="GY248" s="132"/>
      <c r="GZ248" s="132"/>
      <c r="HA248" s="132"/>
      <c r="HB248" s="132"/>
      <c r="HC248" s="132"/>
      <c r="HD248" s="132"/>
      <c r="HE248" s="132"/>
      <c r="HF248" s="132"/>
      <c r="HG248" s="132"/>
      <c r="HH248" s="132"/>
      <c r="HI248" s="132"/>
      <c r="HJ248" s="132"/>
      <c r="HK248" s="132"/>
      <c r="HL248" s="132"/>
      <c r="HM248" s="132"/>
      <c r="HN248" s="132"/>
      <c r="HO248" s="132"/>
      <c r="HP248" s="132"/>
      <c r="HQ248" s="132"/>
      <c r="HR248" s="132"/>
      <c r="HS248" s="132"/>
      <c r="HT248" s="132"/>
      <c r="HU248" s="132"/>
      <c r="HV248" s="132"/>
      <c r="HW248" s="132"/>
      <c r="HX248" s="132"/>
      <c r="HY248" s="132"/>
      <c r="HZ248" s="132"/>
      <c r="IA248" s="132"/>
      <c r="IB248" s="132"/>
      <c r="IC248" s="132"/>
      <c r="ID248" s="132"/>
      <c r="IE248" s="132"/>
      <c r="IF248" s="132"/>
      <c r="IG248" s="132"/>
      <c r="IH248" s="132"/>
      <c r="II248" s="132"/>
      <c r="IJ248" s="132"/>
      <c r="IK248" s="132"/>
      <c r="IL248" s="132"/>
      <c r="IM248" s="132"/>
      <c r="IN248" s="132"/>
      <c r="IO248" s="132"/>
      <c r="IP248" s="132"/>
      <c r="IQ248" s="132"/>
      <c r="IR248" s="132"/>
      <c r="IS248" s="132"/>
      <c r="IT248" s="132"/>
      <c r="IU248" s="132"/>
      <c r="IV248" s="132"/>
    </row>
    <row r="249" spans="1:256" s="37" customFormat="1" ht="87" customHeight="1" x14ac:dyDescent="0.15">
      <c r="A249" s="127">
        <v>210</v>
      </c>
      <c r="B249" s="178" t="s">
        <v>442</v>
      </c>
      <c r="C249" s="179" t="s">
        <v>991</v>
      </c>
      <c r="D249" s="179" t="s">
        <v>885</v>
      </c>
      <c r="E249" s="199">
        <v>1010.675</v>
      </c>
      <c r="F249" s="199">
        <v>1012.542</v>
      </c>
      <c r="G249" s="199">
        <v>1000.671</v>
      </c>
      <c r="H249" s="119" t="s">
        <v>247</v>
      </c>
      <c r="I249" s="128" t="s">
        <v>45</v>
      </c>
      <c r="J249" s="129" t="s">
        <v>1192</v>
      </c>
      <c r="K249" s="203">
        <v>854.21900000000005</v>
      </c>
      <c r="L249" s="199">
        <v>1001.184</v>
      </c>
      <c r="M249" s="200">
        <f t="shared" si="21"/>
        <v>146.96499999999992</v>
      </c>
      <c r="N249" s="149">
        <v>-4.6150000000000002</v>
      </c>
      <c r="O249" s="179" t="s">
        <v>21</v>
      </c>
      <c r="P249" s="178" t="s">
        <v>1537</v>
      </c>
      <c r="Q249" s="130" t="s">
        <v>2103</v>
      </c>
      <c r="R249" s="179" t="s">
        <v>456</v>
      </c>
      <c r="S249" s="181" t="s">
        <v>0</v>
      </c>
      <c r="T249" s="133" t="s">
        <v>455</v>
      </c>
      <c r="U249" s="180">
        <v>206</v>
      </c>
      <c r="V249" s="131"/>
      <c r="W249" s="168"/>
      <c r="X249" s="168"/>
      <c r="Y249" s="126"/>
      <c r="Z249" s="132"/>
      <c r="AA249" s="132"/>
      <c r="AB249" s="132"/>
      <c r="AC249" s="132"/>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c r="CH249" s="132"/>
      <c r="CI249" s="132"/>
      <c r="CJ249" s="132"/>
      <c r="CK249" s="132"/>
      <c r="CL249" s="132"/>
      <c r="CM249" s="132"/>
      <c r="CN249" s="132"/>
      <c r="CO249" s="132"/>
      <c r="CP249" s="132"/>
      <c r="CQ249" s="132"/>
      <c r="CR249" s="132"/>
      <c r="CS249" s="132"/>
      <c r="CT249" s="132"/>
      <c r="CU249" s="132"/>
      <c r="CV249" s="132"/>
      <c r="CW249" s="132"/>
      <c r="CX249" s="132"/>
      <c r="CY249" s="132"/>
      <c r="CZ249" s="132"/>
      <c r="DA249" s="132"/>
      <c r="DB249" s="132"/>
      <c r="DC249" s="132"/>
      <c r="DD249" s="132"/>
      <c r="DE249" s="132"/>
      <c r="DF249" s="132"/>
      <c r="DG249" s="132"/>
      <c r="DH249" s="132"/>
      <c r="DI249" s="132"/>
      <c r="DJ249" s="132"/>
      <c r="DK249" s="132"/>
      <c r="DL249" s="132"/>
      <c r="DM249" s="132"/>
      <c r="DN249" s="132"/>
      <c r="DO249" s="132"/>
      <c r="DP249" s="132"/>
      <c r="DQ249" s="132"/>
      <c r="DR249" s="132"/>
      <c r="DS249" s="132"/>
      <c r="DT249" s="132"/>
      <c r="DU249" s="132"/>
      <c r="DV249" s="132"/>
      <c r="DW249" s="132"/>
      <c r="DX249" s="132"/>
      <c r="DY249" s="132"/>
      <c r="DZ249" s="132"/>
      <c r="EA249" s="132"/>
      <c r="EB249" s="132"/>
      <c r="EC249" s="132"/>
      <c r="ED249" s="132"/>
      <c r="EE249" s="132"/>
      <c r="EF249" s="132"/>
      <c r="EG249" s="132"/>
      <c r="EH249" s="132"/>
      <c r="EI249" s="132"/>
      <c r="EJ249" s="132"/>
      <c r="EK249" s="132"/>
      <c r="EL249" s="132"/>
      <c r="EM249" s="132"/>
      <c r="EN249" s="132"/>
      <c r="EO249" s="132"/>
      <c r="EP249" s="132"/>
      <c r="EQ249" s="132"/>
      <c r="ER249" s="132"/>
      <c r="ES249" s="132"/>
      <c r="ET249" s="132"/>
      <c r="EU249" s="132"/>
      <c r="EV249" s="132"/>
      <c r="EW249" s="132"/>
      <c r="EX249" s="132"/>
      <c r="EY249" s="132"/>
      <c r="EZ249" s="132"/>
      <c r="FA249" s="132"/>
      <c r="FB249" s="132"/>
      <c r="FC249" s="132"/>
      <c r="FD249" s="132"/>
      <c r="FE249" s="132"/>
      <c r="FF249" s="132"/>
      <c r="FG249" s="132"/>
      <c r="FH249" s="132"/>
      <c r="FI249" s="132"/>
      <c r="FJ249" s="132"/>
      <c r="FK249" s="132"/>
      <c r="FL249" s="132"/>
      <c r="FM249" s="132"/>
      <c r="FN249" s="132"/>
      <c r="FO249" s="132"/>
      <c r="FP249" s="132"/>
      <c r="FQ249" s="132"/>
      <c r="FR249" s="132"/>
      <c r="FS249" s="132"/>
      <c r="FT249" s="132"/>
      <c r="FU249" s="132"/>
      <c r="FV249" s="132"/>
      <c r="FW249" s="132"/>
      <c r="FX249" s="132"/>
      <c r="FY249" s="132"/>
      <c r="FZ249" s="132"/>
      <c r="GA249" s="132"/>
      <c r="GB249" s="132"/>
      <c r="GC249" s="132"/>
      <c r="GD249" s="132"/>
      <c r="GE249" s="132"/>
      <c r="GF249" s="132"/>
      <c r="GG249" s="132"/>
      <c r="GH249" s="132"/>
      <c r="GI249" s="132"/>
      <c r="GJ249" s="132"/>
      <c r="GK249" s="132"/>
      <c r="GL249" s="132"/>
      <c r="GM249" s="132"/>
      <c r="GN249" s="132"/>
      <c r="GO249" s="132"/>
      <c r="GP249" s="132"/>
      <c r="GQ249" s="132"/>
      <c r="GR249" s="132"/>
      <c r="GS249" s="132"/>
      <c r="GT249" s="132"/>
      <c r="GU249" s="132"/>
      <c r="GV249" s="132"/>
      <c r="GW249" s="132"/>
      <c r="GX249" s="132"/>
      <c r="GY249" s="132"/>
      <c r="GZ249" s="132"/>
      <c r="HA249" s="132"/>
      <c r="HB249" s="132"/>
      <c r="HC249" s="132"/>
      <c r="HD249" s="132"/>
      <c r="HE249" s="132"/>
      <c r="HF249" s="132"/>
      <c r="HG249" s="132"/>
      <c r="HH249" s="132"/>
      <c r="HI249" s="132"/>
      <c r="HJ249" s="132"/>
      <c r="HK249" s="132"/>
      <c r="HL249" s="132"/>
      <c r="HM249" s="132"/>
      <c r="HN249" s="132"/>
      <c r="HO249" s="132"/>
      <c r="HP249" s="132"/>
      <c r="HQ249" s="132"/>
      <c r="HR249" s="132"/>
      <c r="HS249" s="132"/>
      <c r="HT249" s="132"/>
      <c r="HU249" s="132"/>
      <c r="HV249" s="132"/>
      <c r="HW249" s="132"/>
      <c r="HX249" s="132"/>
      <c r="HY249" s="132"/>
      <c r="HZ249" s="132"/>
      <c r="IA249" s="132"/>
      <c r="IB249" s="132"/>
      <c r="IC249" s="132"/>
      <c r="ID249" s="132"/>
      <c r="IE249" s="132"/>
      <c r="IF249" s="132"/>
      <c r="IG249" s="132"/>
      <c r="IH249" s="132"/>
      <c r="II249" s="132"/>
      <c r="IJ249" s="132"/>
      <c r="IK249" s="132"/>
      <c r="IL249" s="132"/>
      <c r="IM249" s="132"/>
      <c r="IN249" s="132"/>
      <c r="IO249" s="132"/>
      <c r="IP249" s="132"/>
      <c r="IQ249" s="132"/>
      <c r="IR249" s="132"/>
      <c r="IS249" s="132"/>
      <c r="IT249" s="132"/>
      <c r="IU249" s="132"/>
      <c r="IV249" s="132"/>
    </row>
    <row r="250" spans="1:256" s="132" customFormat="1" ht="183" customHeight="1" x14ac:dyDescent="0.15">
      <c r="A250" s="127">
        <v>211</v>
      </c>
      <c r="B250" s="178" t="s">
        <v>441</v>
      </c>
      <c r="C250" s="179" t="s">
        <v>991</v>
      </c>
      <c r="D250" s="179" t="s">
        <v>885</v>
      </c>
      <c r="E250" s="199">
        <v>748.73699999999997</v>
      </c>
      <c r="F250" s="199">
        <v>748.73699999999997</v>
      </c>
      <c r="G250" s="199">
        <v>740.88199999999995</v>
      </c>
      <c r="H250" s="91" t="s">
        <v>1193</v>
      </c>
      <c r="I250" s="128" t="s">
        <v>44</v>
      </c>
      <c r="J250" s="178" t="s">
        <v>1391</v>
      </c>
      <c r="K250" s="203">
        <v>1153.7919999999999</v>
      </c>
      <c r="L250" s="199">
        <v>1648.848</v>
      </c>
      <c r="M250" s="200">
        <f t="shared" si="21"/>
        <v>495.05600000000004</v>
      </c>
      <c r="N250" s="149">
        <v>-11.087</v>
      </c>
      <c r="O250" s="179" t="s">
        <v>21</v>
      </c>
      <c r="P250" s="178" t="s">
        <v>1538</v>
      </c>
      <c r="Q250" s="130" t="s">
        <v>2104</v>
      </c>
      <c r="R250" s="179" t="s">
        <v>456</v>
      </c>
      <c r="S250" s="181" t="s">
        <v>0</v>
      </c>
      <c r="T250" s="133" t="s">
        <v>455</v>
      </c>
      <c r="U250" s="180">
        <v>207</v>
      </c>
      <c r="V250" s="131" t="s">
        <v>28</v>
      </c>
      <c r="W250" s="168"/>
      <c r="X250" s="168"/>
      <c r="Y250" s="126"/>
    </row>
    <row r="251" spans="1:256" s="132" customFormat="1" ht="24.95" customHeight="1" x14ac:dyDescent="0.15">
      <c r="A251" s="26"/>
      <c r="B251" s="41" t="s">
        <v>90</v>
      </c>
      <c r="C251" s="31"/>
      <c r="D251" s="31"/>
      <c r="E251" s="205"/>
      <c r="F251" s="205"/>
      <c r="G251" s="205"/>
      <c r="H251" s="28"/>
      <c r="I251" s="29"/>
      <c r="J251" s="30"/>
      <c r="K251" s="204"/>
      <c r="L251" s="205"/>
      <c r="M251" s="205"/>
      <c r="N251" s="151"/>
      <c r="O251" s="31"/>
      <c r="P251" s="27"/>
      <c r="Q251" s="27"/>
      <c r="R251" s="27"/>
      <c r="S251" s="32"/>
      <c r="T251" s="32"/>
      <c r="U251" s="32"/>
      <c r="V251" s="32"/>
      <c r="W251" s="33"/>
      <c r="X251" s="33"/>
      <c r="Y251" s="34"/>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row>
    <row r="252" spans="1:256" s="132" customFormat="1" ht="78.75" customHeight="1" x14ac:dyDescent="0.15">
      <c r="A252" s="127">
        <v>212</v>
      </c>
      <c r="B252" s="98" t="s">
        <v>479</v>
      </c>
      <c r="C252" s="179" t="s">
        <v>990</v>
      </c>
      <c r="D252" s="179" t="s">
        <v>885</v>
      </c>
      <c r="E252" s="199">
        <v>235.59</v>
      </c>
      <c r="F252" s="199">
        <v>160.13</v>
      </c>
      <c r="G252" s="199">
        <v>136.715</v>
      </c>
      <c r="H252" s="123" t="s">
        <v>247</v>
      </c>
      <c r="I252" s="128" t="s">
        <v>45</v>
      </c>
      <c r="J252" s="129" t="s">
        <v>1311</v>
      </c>
      <c r="K252" s="203">
        <v>8.1739999999999995</v>
      </c>
      <c r="L252" s="199">
        <v>15</v>
      </c>
      <c r="M252" s="200">
        <f t="shared" ref="M252:M269" si="22">L252-K252</f>
        <v>6.8260000000000005</v>
      </c>
      <c r="N252" s="149">
        <v>0</v>
      </c>
      <c r="O252" s="179" t="s">
        <v>1409</v>
      </c>
      <c r="P252" s="178" t="s">
        <v>1549</v>
      </c>
      <c r="Q252" s="130" t="s">
        <v>2167</v>
      </c>
      <c r="R252" s="179" t="s">
        <v>151</v>
      </c>
      <c r="S252" s="168" t="s">
        <v>0</v>
      </c>
      <c r="T252" s="65" t="s">
        <v>496</v>
      </c>
      <c r="U252" s="180">
        <v>208</v>
      </c>
      <c r="V252" s="131" t="s">
        <v>46</v>
      </c>
      <c r="W252" s="168" t="s">
        <v>41</v>
      </c>
      <c r="X252" s="168" t="s">
        <v>41</v>
      </c>
      <c r="Y252" s="126"/>
    </row>
    <row r="253" spans="1:256" s="132" customFormat="1" ht="58.5" customHeight="1" x14ac:dyDescent="0.15">
      <c r="A253" s="127">
        <v>213</v>
      </c>
      <c r="B253" s="178" t="s">
        <v>478</v>
      </c>
      <c r="C253" s="179" t="s">
        <v>899</v>
      </c>
      <c r="D253" s="179" t="s">
        <v>899</v>
      </c>
      <c r="E253" s="202">
        <v>25.457000000000001</v>
      </c>
      <c r="F253" s="199">
        <v>25.457000000000001</v>
      </c>
      <c r="G253" s="199">
        <v>25.399915</v>
      </c>
      <c r="H253" s="123" t="s">
        <v>1312</v>
      </c>
      <c r="I253" s="128" t="s">
        <v>68</v>
      </c>
      <c r="J253" s="178" t="s">
        <v>1313</v>
      </c>
      <c r="K253" s="201">
        <v>0</v>
      </c>
      <c r="L253" s="199">
        <v>0</v>
      </c>
      <c r="M253" s="200">
        <f t="shared" si="22"/>
        <v>0</v>
      </c>
      <c r="N253" s="149">
        <v>0</v>
      </c>
      <c r="O253" s="179" t="s">
        <v>66</v>
      </c>
      <c r="P253" s="178" t="s">
        <v>1548</v>
      </c>
      <c r="Q253" s="130"/>
      <c r="R253" s="44" t="s">
        <v>494</v>
      </c>
      <c r="S253" s="131" t="s">
        <v>0</v>
      </c>
      <c r="T253" s="62" t="s">
        <v>487</v>
      </c>
      <c r="U253" s="57" t="s">
        <v>495</v>
      </c>
      <c r="V253" s="131" t="s">
        <v>26</v>
      </c>
      <c r="W253" s="168"/>
      <c r="X253" s="168"/>
      <c r="Y253" s="126"/>
    </row>
    <row r="254" spans="1:256" s="132" customFormat="1" ht="75" customHeight="1" x14ac:dyDescent="0.15">
      <c r="A254" s="127">
        <v>214</v>
      </c>
      <c r="B254" s="178" t="s">
        <v>477</v>
      </c>
      <c r="C254" s="179" t="s">
        <v>899</v>
      </c>
      <c r="D254" s="179" t="s">
        <v>885</v>
      </c>
      <c r="E254" s="202">
        <v>25</v>
      </c>
      <c r="F254" s="199">
        <v>25</v>
      </c>
      <c r="G254" s="199">
        <v>24.175158</v>
      </c>
      <c r="H254" s="123" t="s">
        <v>1314</v>
      </c>
      <c r="I254" s="128" t="s">
        <v>45</v>
      </c>
      <c r="J254" s="129" t="s">
        <v>1315</v>
      </c>
      <c r="K254" s="201">
        <v>40.72</v>
      </c>
      <c r="L254" s="199">
        <v>16</v>
      </c>
      <c r="M254" s="200">
        <f t="shared" si="22"/>
        <v>-24.72</v>
      </c>
      <c r="N254" s="149">
        <v>0</v>
      </c>
      <c r="O254" s="179" t="s">
        <v>1409</v>
      </c>
      <c r="P254" s="178" t="s">
        <v>1547</v>
      </c>
      <c r="Q254" s="130" t="s">
        <v>2168</v>
      </c>
      <c r="R254" s="44" t="s">
        <v>494</v>
      </c>
      <c r="S254" s="131" t="s">
        <v>0</v>
      </c>
      <c r="T254" s="62" t="s">
        <v>487</v>
      </c>
      <c r="U254" s="57" t="s">
        <v>493</v>
      </c>
      <c r="V254" s="131" t="s">
        <v>26</v>
      </c>
      <c r="W254" s="168" t="s">
        <v>41</v>
      </c>
      <c r="X254" s="168"/>
      <c r="Y254" s="126"/>
    </row>
    <row r="255" spans="1:256" s="132" customFormat="1" ht="90" customHeight="1" x14ac:dyDescent="0.15">
      <c r="A255" s="127">
        <v>215</v>
      </c>
      <c r="B255" s="178" t="s">
        <v>476</v>
      </c>
      <c r="C255" s="179" t="s">
        <v>924</v>
      </c>
      <c r="D255" s="179" t="s">
        <v>885</v>
      </c>
      <c r="E255" s="202">
        <v>20.152000000000001</v>
      </c>
      <c r="F255" s="200">
        <v>20.152000000000001</v>
      </c>
      <c r="G255" s="199">
        <v>18.34</v>
      </c>
      <c r="H255" s="119" t="s">
        <v>247</v>
      </c>
      <c r="I255" s="128" t="s">
        <v>45</v>
      </c>
      <c r="J255" s="129" t="s">
        <v>1159</v>
      </c>
      <c r="K255" s="201">
        <v>64.292000000000002</v>
      </c>
      <c r="L255" s="202">
        <v>100.14100000000001</v>
      </c>
      <c r="M255" s="200">
        <f t="shared" si="22"/>
        <v>35.849000000000004</v>
      </c>
      <c r="N255" s="149">
        <v>0</v>
      </c>
      <c r="O255" s="179" t="s">
        <v>1409</v>
      </c>
      <c r="P255" s="178" t="s">
        <v>1570</v>
      </c>
      <c r="Q255" s="130" t="s">
        <v>1569</v>
      </c>
      <c r="R255" s="179" t="s">
        <v>168</v>
      </c>
      <c r="S255" s="181" t="s">
        <v>0</v>
      </c>
      <c r="T255" s="120" t="s">
        <v>492</v>
      </c>
      <c r="U255" s="180">
        <v>209</v>
      </c>
      <c r="V255" s="131"/>
      <c r="W255" s="168" t="s">
        <v>41</v>
      </c>
      <c r="X255" s="168"/>
      <c r="Y255" s="126"/>
    </row>
    <row r="256" spans="1:256" s="132" customFormat="1" ht="162.75" customHeight="1" x14ac:dyDescent="0.15">
      <c r="A256" s="127">
        <v>216</v>
      </c>
      <c r="B256" s="178" t="s">
        <v>475</v>
      </c>
      <c r="C256" s="179" t="s">
        <v>906</v>
      </c>
      <c r="D256" s="179" t="s">
        <v>885</v>
      </c>
      <c r="E256" s="202">
        <v>31.03</v>
      </c>
      <c r="F256" s="200">
        <v>31.03</v>
      </c>
      <c r="G256" s="199">
        <v>29.408999999999999</v>
      </c>
      <c r="H256" s="119" t="s">
        <v>247</v>
      </c>
      <c r="I256" s="128" t="s">
        <v>45</v>
      </c>
      <c r="J256" s="129" t="s">
        <v>1159</v>
      </c>
      <c r="K256" s="201">
        <v>33.854999999999997</v>
      </c>
      <c r="L256" s="202">
        <v>34.243000000000002</v>
      </c>
      <c r="M256" s="200">
        <f t="shared" si="22"/>
        <v>0.38800000000000523</v>
      </c>
      <c r="N256" s="149">
        <v>-11.537000000000001</v>
      </c>
      <c r="O256" s="179" t="s">
        <v>21</v>
      </c>
      <c r="P256" s="178" t="s">
        <v>1568</v>
      </c>
      <c r="Q256" s="130"/>
      <c r="R256" s="179" t="s">
        <v>168</v>
      </c>
      <c r="S256" s="181" t="s">
        <v>0</v>
      </c>
      <c r="T256" s="120" t="s">
        <v>491</v>
      </c>
      <c r="U256" s="180">
        <v>210</v>
      </c>
      <c r="V256" s="131" t="s">
        <v>69</v>
      </c>
      <c r="W256" s="168" t="s">
        <v>41</v>
      </c>
      <c r="X256" s="168"/>
      <c r="Y256" s="126"/>
    </row>
    <row r="257" spans="1:256" s="132" customFormat="1" ht="73.5" customHeight="1" x14ac:dyDescent="0.15">
      <c r="A257" s="127">
        <v>217</v>
      </c>
      <c r="B257" s="178" t="s">
        <v>474</v>
      </c>
      <c r="C257" s="179" t="s">
        <v>907</v>
      </c>
      <c r="D257" s="179" t="s">
        <v>899</v>
      </c>
      <c r="E257" s="202">
        <v>51.527999999999999</v>
      </c>
      <c r="F257" s="200">
        <v>51.527999999999999</v>
      </c>
      <c r="G257" s="199">
        <v>47.908999999999999</v>
      </c>
      <c r="H257" s="119" t="s">
        <v>2117</v>
      </c>
      <c r="I257" s="128" t="s">
        <v>68</v>
      </c>
      <c r="J257" s="129" t="s">
        <v>2118</v>
      </c>
      <c r="K257" s="201">
        <v>0</v>
      </c>
      <c r="L257" s="199">
        <v>0</v>
      </c>
      <c r="M257" s="202">
        <f>L257-K257</f>
        <v>0</v>
      </c>
      <c r="N257" s="149">
        <v>0</v>
      </c>
      <c r="O257" s="179" t="s">
        <v>66</v>
      </c>
      <c r="P257" s="178" t="s">
        <v>1567</v>
      </c>
      <c r="Q257" s="134"/>
      <c r="R257" s="56" t="s">
        <v>239</v>
      </c>
      <c r="S257" s="40" t="s">
        <v>0</v>
      </c>
      <c r="T257" s="135" t="s">
        <v>491</v>
      </c>
      <c r="U257" s="174">
        <v>211</v>
      </c>
      <c r="V257" s="131" t="s">
        <v>69</v>
      </c>
      <c r="W257" s="168" t="s">
        <v>41</v>
      </c>
      <c r="X257" s="176"/>
      <c r="Y257" s="167"/>
    </row>
    <row r="258" spans="1:256" s="132" customFormat="1" ht="110.25" customHeight="1" x14ac:dyDescent="0.15">
      <c r="A258" s="127">
        <v>218</v>
      </c>
      <c r="B258" s="53" t="s">
        <v>473</v>
      </c>
      <c r="C258" s="179" t="s">
        <v>908</v>
      </c>
      <c r="D258" s="179" t="s">
        <v>885</v>
      </c>
      <c r="E258" s="202">
        <v>176393.88800000001</v>
      </c>
      <c r="F258" s="200">
        <v>202546.60703300001</v>
      </c>
      <c r="G258" s="199">
        <v>201060.06160700001</v>
      </c>
      <c r="H258" s="119" t="s">
        <v>247</v>
      </c>
      <c r="I258" s="128" t="s">
        <v>45</v>
      </c>
      <c r="J258" s="178" t="s">
        <v>1352</v>
      </c>
      <c r="K258" s="201">
        <v>173956.77100000001</v>
      </c>
      <c r="L258" s="199">
        <v>210914.36799999999</v>
      </c>
      <c r="M258" s="200">
        <f t="shared" si="22"/>
        <v>36957.59699999998</v>
      </c>
      <c r="N258" s="152" t="s">
        <v>247</v>
      </c>
      <c r="O258" s="179" t="s">
        <v>1409</v>
      </c>
      <c r="P258" s="178" t="s">
        <v>1496</v>
      </c>
      <c r="Q258" s="130" t="s">
        <v>1495</v>
      </c>
      <c r="R258" s="49" t="s">
        <v>165</v>
      </c>
      <c r="S258" s="181" t="s">
        <v>0</v>
      </c>
      <c r="T258" s="120" t="s">
        <v>490</v>
      </c>
      <c r="U258" s="174">
        <v>212</v>
      </c>
      <c r="V258" s="175"/>
      <c r="W258" s="168" t="s">
        <v>41</v>
      </c>
      <c r="X258" s="176" t="s">
        <v>41</v>
      </c>
      <c r="Y258" s="167"/>
    </row>
    <row r="259" spans="1:256" s="132" customFormat="1" ht="59.25" customHeight="1" x14ac:dyDescent="0.15">
      <c r="A259" s="127">
        <v>219</v>
      </c>
      <c r="B259" s="178" t="s">
        <v>858</v>
      </c>
      <c r="C259" s="179" t="s">
        <v>906</v>
      </c>
      <c r="D259" s="179" t="s">
        <v>907</v>
      </c>
      <c r="E259" s="215" t="s">
        <v>247</v>
      </c>
      <c r="F259" s="199">
        <v>49</v>
      </c>
      <c r="G259" s="199">
        <v>49</v>
      </c>
      <c r="H259" s="119" t="s">
        <v>247</v>
      </c>
      <c r="I259" s="128" t="s">
        <v>68</v>
      </c>
      <c r="J259" s="129" t="s">
        <v>1353</v>
      </c>
      <c r="K259" s="214">
        <v>0</v>
      </c>
      <c r="L259" s="215">
        <v>0</v>
      </c>
      <c r="M259" s="200">
        <f t="shared" si="22"/>
        <v>0</v>
      </c>
      <c r="N259" s="152" t="s">
        <v>247</v>
      </c>
      <c r="O259" s="179" t="s">
        <v>66</v>
      </c>
      <c r="P259" s="178" t="s">
        <v>1494</v>
      </c>
      <c r="Q259" s="130"/>
      <c r="R259" s="44" t="s">
        <v>165</v>
      </c>
      <c r="S259" s="181" t="s">
        <v>0</v>
      </c>
      <c r="T259" s="120" t="s">
        <v>484</v>
      </c>
      <c r="U259" s="180">
        <v>213</v>
      </c>
      <c r="V259" s="131"/>
      <c r="W259" s="168"/>
      <c r="X259" s="168"/>
      <c r="Y259" s="126"/>
    </row>
    <row r="260" spans="1:256" s="132" customFormat="1" ht="150.75" customHeight="1" x14ac:dyDescent="0.15">
      <c r="A260" s="127">
        <v>220</v>
      </c>
      <c r="B260" s="178" t="s">
        <v>472</v>
      </c>
      <c r="C260" s="179" t="s">
        <v>884</v>
      </c>
      <c r="D260" s="179" t="s">
        <v>885</v>
      </c>
      <c r="E260" s="202">
        <v>11.438000000000001</v>
      </c>
      <c r="F260" s="200">
        <v>11.438000000000001</v>
      </c>
      <c r="G260" s="199">
        <v>10.760552000000001</v>
      </c>
      <c r="H260" s="119" t="s">
        <v>247</v>
      </c>
      <c r="I260" s="128" t="s">
        <v>45</v>
      </c>
      <c r="J260" s="129" t="s">
        <v>1250</v>
      </c>
      <c r="K260" s="201">
        <v>10.87</v>
      </c>
      <c r="L260" s="199">
        <v>14.211</v>
      </c>
      <c r="M260" s="200">
        <f t="shared" si="22"/>
        <v>3.3410000000000011</v>
      </c>
      <c r="N260" s="149" t="s">
        <v>247</v>
      </c>
      <c r="O260" s="179" t="s">
        <v>1409</v>
      </c>
      <c r="P260" s="178" t="s">
        <v>1493</v>
      </c>
      <c r="Q260" s="130"/>
      <c r="R260" s="49" t="s">
        <v>165</v>
      </c>
      <c r="S260" s="181" t="s">
        <v>0</v>
      </c>
      <c r="T260" s="120" t="s">
        <v>489</v>
      </c>
      <c r="U260" s="180">
        <v>214</v>
      </c>
      <c r="V260" s="131"/>
      <c r="W260" s="168" t="s">
        <v>41</v>
      </c>
      <c r="X260" s="168"/>
      <c r="Y260" s="126"/>
    </row>
    <row r="261" spans="1:256" s="132" customFormat="1" ht="81.75" customHeight="1" x14ac:dyDescent="0.15">
      <c r="A261" s="127">
        <v>221</v>
      </c>
      <c r="B261" s="178" t="s">
        <v>471</v>
      </c>
      <c r="C261" s="179" t="s">
        <v>906</v>
      </c>
      <c r="D261" s="179" t="s">
        <v>885</v>
      </c>
      <c r="E261" s="202">
        <v>68.513000000000005</v>
      </c>
      <c r="F261" s="200">
        <v>57.122</v>
      </c>
      <c r="G261" s="199">
        <v>57.103538</v>
      </c>
      <c r="H261" s="119" t="s">
        <v>247</v>
      </c>
      <c r="I261" s="128" t="s">
        <v>45</v>
      </c>
      <c r="J261" s="178" t="s">
        <v>1251</v>
      </c>
      <c r="K261" s="201">
        <v>44.726999999999997</v>
      </c>
      <c r="L261" s="199">
        <v>44.746000000000002</v>
      </c>
      <c r="M261" s="200">
        <f t="shared" si="22"/>
        <v>1.9000000000005457E-2</v>
      </c>
      <c r="N261" s="149" t="s">
        <v>247</v>
      </c>
      <c r="O261" s="179" t="s">
        <v>1409</v>
      </c>
      <c r="P261" s="178" t="s">
        <v>1499</v>
      </c>
      <c r="Q261" s="130"/>
      <c r="R261" s="49" t="s">
        <v>165</v>
      </c>
      <c r="S261" s="181" t="s">
        <v>0</v>
      </c>
      <c r="T261" s="120" t="s">
        <v>488</v>
      </c>
      <c r="U261" s="180">
        <v>215</v>
      </c>
      <c r="V261" s="131"/>
      <c r="W261" s="168"/>
      <c r="X261" s="168"/>
      <c r="Y261" s="126"/>
    </row>
    <row r="262" spans="1:256" s="132" customFormat="1" ht="97.5" customHeight="1" x14ac:dyDescent="0.15">
      <c r="A262" s="127">
        <v>222</v>
      </c>
      <c r="B262" s="178" t="s">
        <v>470</v>
      </c>
      <c r="C262" s="179" t="s">
        <v>906</v>
      </c>
      <c r="D262" s="179" t="s">
        <v>885</v>
      </c>
      <c r="E262" s="202">
        <v>24.324999999999999</v>
      </c>
      <c r="F262" s="200">
        <v>24.324999999999999</v>
      </c>
      <c r="G262" s="199">
        <v>24.321248000000001</v>
      </c>
      <c r="H262" s="119" t="s">
        <v>247</v>
      </c>
      <c r="I262" s="128" t="s">
        <v>45</v>
      </c>
      <c r="J262" s="129" t="s">
        <v>1252</v>
      </c>
      <c r="K262" s="201">
        <v>29.911999999999999</v>
      </c>
      <c r="L262" s="199">
        <v>33.292999999999999</v>
      </c>
      <c r="M262" s="200">
        <f t="shared" si="22"/>
        <v>3.3810000000000002</v>
      </c>
      <c r="N262" s="149" t="s">
        <v>247</v>
      </c>
      <c r="O262" s="179" t="s">
        <v>1409</v>
      </c>
      <c r="P262" s="178" t="s">
        <v>1498</v>
      </c>
      <c r="Q262" s="130"/>
      <c r="R262" s="49" t="s">
        <v>165</v>
      </c>
      <c r="S262" s="181" t="s">
        <v>0</v>
      </c>
      <c r="T262" s="120" t="s">
        <v>487</v>
      </c>
      <c r="U262" s="180">
        <v>216</v>
      </c>
      <c r="V262" s="131" t="s">
        <v>69</v>
      </c>
      <c r="W262" s="168"/>
      <c r="X262" s="168"/>
      <c r="Y262" s="126"/>
    </row>
    <row r="263" spans="1:256" s="132" customFormat="1" ht="72" customHeight="1" x14ac:dyDescent="0.15">
      <c r="A263" s="127">
        <v>223</v>
      </c>
      <c r="B263" s="178" t="s">
        <v>469</v>
      </c>
      <c r="C263" s="179" t="s">
        <v>884</v>
      </c>
      <c r="D263" s="179" t="s">
        <v>885</v>
      </c>
      <c r="E263" s="202">
        <v>1070.962</v>
      </c>
      <c r="F263" s="200">
        <v>790.19153400000005</v>
      </c>
      <c r="G263" s="199">
        <v>790.19119999999998</v>
      </c>
      <c r="H263" s="119" t="s">
        <v>247</v>
      </c>
      <c r="I263" s="128" t="s">
        <v>45</v>
      </c>
      <c r="J263" s="129" t="s">
        <v>1253</v>
      </c>
      <c r="K263" s="201">
        <v>829.09100000000001</v>
      </c>
      <c r="L263" s="199">
        <v>1034.3040000000001</v>
      </c>
      <c r="M263" s="200">
        <f t="shared" si="22"/>
        <v>205.21300000000008</v>
      </c>
      <c r="N263" s="149" t="s">
        <v>247</v>
      </c>
      <c r="O263" s="179" t="s">
        <v>1409</v>
      </c>
      <c r="P263" s="178" t="s">
        <v>1497</v>
      </c>
      <c r="Q263" s="130"/>
      <c r="R263" s="48" t="s">
        <v>163</v>
      </c>
      <c r="S263" s="181" t="s">
        <v>0</v>
      </c>
      <c r="T263" s="120" t="s">
        <v>486</v>
      </c>
      <c r="U263" s="180">
        <v>217</v>
      </c>
      <c r="V263" s="131"/>
      <c r="W263" s="168"/>
      <c r="X263" s="168" t="s">
        <v>41</v>
      </c>
      <c r="Y263" s="126"/>
    </row>
    <row r="264" spans="1:256" s="132" customFormat="1" ht="83.25" customHeight="1" x14ac:dyDescent="0.15">
      <c r="A264" s="127">
        <v>224</v>
      </c>
      <c r="B264" s="178" t="s">
        <v>468</v>
      </c>
      <c r="C264" s="179" t="s">
        <v>884</v>
      </c>
      <c r="D264" s="179" t="s">
        <v>885</v>
      </c>
      <c r="E264" s="202">
        <v>1139.4580000000001</v>
      </c>
      <c r="F264" s="200">
        <v>729.73900000000003</v>
      </c>
      <c r="G264" s="199">
        <v>729.72755800000004</v>
      </c>
      <c r="H264" s="119" t="s">
        <v>247</v>
      </c>
      <c r="I264" s="128" t="s">
        <v>45</v>
      </c>
      <c r="J264" s="129" t="s">
        <v>1254</v>
      </c>
      <c r="K264" s="201">
        <v>231.59299999999999</v>
      </c>
      <c r="L264" s="199">
        <v>163.16200000000001</v>
      </c>
      <c r="M264" s="200">
        <f t="shared" si="22"/>
        <v>-68.430999999999983</v>
      </c>
      <c r="N264" s="149">
        <v>-70</v>
      </c>
      <c r="O264" s="179" t="s">
        <v>21</v>
      </c>
      <c r="P264" s="178" t="s">
        <v>1501</v>
      </c>
      <c r="Q264" s="130"/>
      <c r="R264" s="48" t="s">
        <v>163</v>
      </c>
      <c r="S264" s="181" t="s">
        <v>0</v>
      </c>
      <c r="T264" s="120" t="s">
        <v>486</v>
      </c>
      <c r="U264" s="180">
        <v>218</v>
      </c>
      <c r="V264" s="131"/>
      <c r="W264" s="168"/>
      <c r="X264" s="168"/>
      <c r="Y264" s="126"/>
    </row>
    <row r="265" spans="1:256" s="132" customFormat="1" ht="87" customHeight="1" x14ac:dyDescent="0.15">
      <c r="A265" s="127">
        <v>225</v>
      </c>
      <c r="B265" s="39" t="s">
        <v>467</v>
      </c>
      <c r="C265" s="179" t="s">
        <v>905</v>
      </c>
      <c r="D265" s="179" t="s">
        <v>885</v>
      </c>
      <c r="E265" s="199">
        <v>1.9910000000000001</v>
      </c>
      <c r="F265" s="200">
        <v>1.9910000000000001</v>
      </c>
      <c r="G265" s="199">
        <v>1.2733490000000001</v>
      </c>
      <c r="H265" s="119" t="s">
        <v>247</v>
      </c>
      <c r="I265" s="128" t="s">
        <v>45</v>
      </c>
      <c r="J265" s="129" t="s">
        <v>1255</v>
      </c>
      <c r="K265" s="203">
        <v>7.8490000000000002</v>
      </c>
      <c r="L265" s="208">
        <v>0</v>
      </c>
      <c r="M265" s="200">
        <f t="shared" si="22"/>
        <v>-7.8490000000000002</v>
      </c>
      <c r="N265" s="149" t="s">
        <v>247</v>
      </c>
      <c r="O265" s="179" t="s">
        <v>1409</v>
      </c>
      <c r="P265" s="178" t="s">
        <v>1500</v>
      </c>
      <c r="Q265" s="130"/>
      <c r="R265" s="48" t="s">
        <v>165</v>
      </c>
      <c r="S265" s="181" t="s">
        <v>0</v>
      </c>
      <c r="T265" s="120" t="s">
        <v>481</v>
      </c>
      <c r="U265" s="180">
        <v>220</v>
      </c>
      <c r="V265" s="131"/>
      <c r="W265" s="168"/>
      <c r="X265" s="168"/>
      <c r="Y265" s="126"/>
    </row>
    <row r="266" spans="1:256" s="132" customFormat="1" ht="202.5" customHeight="1" x14ac:dyDescent="0.15">
      <c r="A266" s="127">
        <v>226</v>
      </c>
      <c r="B266" s="172" t="s">
        <v>466</v>
      </c>
      <c r="C266" s="179" t="s">
        <v>901</v>
      </c>
      <c r="D266" s="179" t="s">
        <v>900</v>
      </c>
      <c r="E266" s="202">
        <v>7431</v>
      </c>
      <c r="F266" s="199">
        <v>9047.5497350000005</v>
      </c>
      <c r="G266" s="199">
        <v>9047.5497350000005</v>
      </c>
      <c r="H266" s="82" t="s">
        <v>1354</v>
      </c>
      <c r="I266" s="128" t="s">
        <v>68</v>
      </c>
      <c r="J266" s="178" t="s">
        <v>1249</v>
      </c>
      <c r="K266" s="201">
        <v>6167</v>
      </c>
      <c r="L266" s="208">
        <v>0</v>
      </c>
      <c r="M266" s="200">
        <f t="shared" si="22"/>
        <v>-6167</v>
      </c>
      <c r="N266" s="149" t="s">
        <v>247</v>
      </c>
      <c r="O266" s="179" t="s">
        <v>66</v>
      </c>
      <c r="P266" s="53" t="s">
        <v>1503</v>
      </c>
      <c r="Q266" s="130"/>
      <c r="R266" s="90" t="s">
        <v>163</v>
      </c>
      <c r="S266" s="181" t="s">
        <v>485</v>
      </c>
      <c r="T266" s="120" t="s">
        <v>484</v>
      </c>
      <c r="U266" s="174">
        <v>221</v>
      </c>
      <c r="V266" s="175" t="s">
        <v>27</v>
      </c>
      <c r="W266" s="176"/>
      <c r="X266" s="176" t="s">
        <v>41</v>
      </c>
      <c r="Y266" s="167"/>
    </row>
    <row r="267" spans="1:256" s="37" customFormat="1" ht="61.5" customHeight="1" x14ac:dyDescent="0.15">
      <c r="A267" s="127">
        <v>227</v>
      </c>
      <c r="B267" s="178" t="s">
        <v>465</v>
      </c>
      <c r="C267" s="179" t="s">
        <v>895</v>
      </c>
      <c r="D267" s="179" t="s">
        <v>904</v>
      </c>
      <c r="E267" s="202">
        <v>39.585999999999999</v>
      </c>
      <c r="F267" s="200">
        <v>39.585999999999999</v>
      </c>
      <c r="G267" s="199">
        <v>39.133800000000001</v>
      </c>
      <c r="H267" s="119" t="s">
        <v>247</v>
      </c>
      <c r="I267" s="128" t="s">
        <v>45</v>
      </c>
      <c r="J267" s="129" t="s">
        <v>1256</v>
      </c>
      <c r="K267" s="201">
        <v>37.18</v>
      </c>
      <c r="L267" s="199">
        <v>37.933999999999997</v>
      </c>
      <c r="M267" s="200">
        <f t="shared" si="22"/>
        <v>0.75399999999999778</v>
      </c>
      <c r="N267" s="149" t="s">
        <v>247</v>
      </c>
      <c r="O267" s="179" t="s">
        <v>1409</v>
      </c>
      <c r="P267" s="178" t="s">
        <v>1502</v>
      </c>
      <c r="Q267" s="130"/>
      <c r="R267" s="179" t="s">
        <v>163</v>
      </c>
      <c r="S267" s="181" t="s">
        <v>0</v>
      </c>
      <c r="T267" s="120" t="s">
        <v>483</v>
      </c>
      <c r="U267" s="180">
        <v>222</v>
      </c>
      <c r="V267" s="131" t="s">
        <v>46</v>
      </c>
      <c r="W267" s="168"/>
      <c r="X267" s="168"/>
      <c r="Y267" s="126"/>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c r="CH267" s="132"/>
      <c r="CI267" s="132"/>
      <c r="CJ267" s="132"/>
      <c r="CK267" s="132"/>
      <c r="CL267" s="132"/>
      <c r="CM267" s="132"/>
      <c r="CN267" s="132"/>
      <c r="CO267" s="132"/>
      <c r="CP267" s="132"/>
      <c r="CQ267" s="132"/>
      <c r="CR267" s="132"/>
      <c r="CS267" s="132"/>
      <c r="CT267" s="132"/>
      <c r="CU267" s="132"/>
      <c r="CV267" s="132"/>
      <c r="CW267" s="132"/>
      <c r="CX267" s="132"/>
      <c r="CY267" s="132"/>
      <c r="CZ267" s="132"/>
      <c r="DA267" s="132"/>
      <c r="DB267" s="132"/>
      <c r="DC267" s="132"/>
      <c r="DD267" s="132"/>
      <c r="DE267" s="132"/>
      <c r="DF267" s="132"/>
      <c r="DG267" s="132"/>
      <c r="DH267" s="132"/>
      <c r="DI267" s="132"/>
      <c r="DJ267" s="132"/>
      <c r="DK267" s="132"/>
      <c r="DL267" s="132"/>
      <c r="DM267" s="132"/>
      <c r="DN267" s="132"/>
      <c r="DO267" s="132"/>
      <c r="DP267" s="132"/>
      <c r="DQ267" s="132"/>
      <c r="DR267" s="132"/>
      <c r="DS267" s="132"/>
      <c r="DT267" s="132"/>
      <c r="DU267" s="132"/>
      <c r="DV267" s="132"/>
      <c r="DW267" s="132"/>
      <c r="DX267" s="132"/>
      <c r="DY267" s="132"/>
      <c r="DZ267" s="132"/>
      <c r="EA267" s="132"/>
      <c r="EB267" s="132"/>
      <c r="EC267" s="132"/>
      <c r="ED267" s="132"/>
      <c r="EE267" s="132"/>
      <c r="EF267" s="132"/>
      <c r="EG267" s="132"/>
      <c r="EH267" s="132"/>
      <c r="EI267" s="132"/>
      <c r="EJ267" s="132"/>
      <c r="EK267" s="132"/>
      <c r="EL267" s="132"/>
      <c r="EM267" s="132"/>
      <c r="EN267" s="132"/>
      <c r="EO267" s="132"/>
      <c r="EP267" s="132"/>
      <c r="EQ267" s="132"/>
      <c r="ER267" s="132"/>
      <c r="ES267" s="132"/>
      <c r="ET267" s="132"/>
      <c r="EU267" s="132"/>
      <c r="EV267" s="132"/>
      <c r="EW267" s="132"/>
      <c r="EX267" s="132"/>
      <c r="EY267" s="132"/>
      <c r="EZ267" s="132"/>
      <c r="FA267" s="132"/>
      <c r="FB267" s="132"/>
      <c r="FC267" s="132"/>
      <c r="FD267" s="132"/>
      <c r="FE267" s="132"/>
      <c r="FF267" s="132"/>
      <c r="FG267" s="132"/>
      <c r="FH267" s="132"/>
      <c r="FI267" s="132"/>
      <c r="FJ267" s="132"/>
      <c r="FK267" s="132"/>
      <c r="FL267" s="132"/>
      <c r="FM267" s="132"/>
      <c r="FN267" s="132"/>
      <c r="FO267" s="132"/>
      <c r="FP267" s="132"/>
      <c r="FQ267" s="132"/>
      <c r="FR267" s="132"/>
      <c r="FS267" s="132"/>
      <c r="FT267" s="132"/>
      <c r="FU267" s="132"/>
      <c r="FV267" s="132"/>
      <c r="FW267" s="132"/>
      <c r="FX267" s="132"/>
      <c r="FY267" s="132"/>
      <c r="FZ267" s="132"/>
      <c r="GA267" s="132"/>
      <c r="GB267" s="132"/>
      <c r="GC267" s="132"/>
      <c r="GD267" s="132"/>
      <c r="GE267" s="132"/>
      <c r="GF267" s="132"/>
      <c r="GG267" s="132"/>
      <c r="GH267" s="132"/>
      <c r="GI267" s="132"/>
      <c r="GJ267" s="132"/>
      <c r="GK267" s="132"/>
      <c r="GL267" s="132"/>
      <c r="GM267" s="132"/>
      <c r="GN267" s="132"/>
      <c r="GO267" s="132"/>
      <c r="GP267" s="132"/>
      <c r="GQ267" s="132"/>
      <c r="GR267" s="132"/>
      <c r="GS267" s="132"/>
      <c r="GT267" s="132"/>
      <c r="GU267" s="132"/>
      <c r="GV267" s="132"/>
      <c r="GW267" s="132"/>
      <c r="GX267" s="132"/>
      <c r="GY267" s="132"/>
      <c r="GZ267" s="132"/>
      <c r="HA267" s="132"/>
      <c r="HB267" s="132"/>
      <c r="HC267" s="132"/>
      <c r="HD267" s="132"/>
      <c r="HE267" s="132"/>
      <c r="HF267" s="132"/>
      <c r="HG267" s="132"/>
      <c r="HH267" s="132"/>
      <c r="HI267" s="132"/>
      <c r="HJ267" s="132"/>
      <c r="HK267" s="132"/>
      <c r="HL267" s="132"/>
      <c r="HM267" s="132"/>
      <c r="HN267" s="132"/>
      <c r="HO267" s="132"/>
      <c r="HP267" s="132"/>
      <c r="HQ267" s="132"/>
      <c r="HR267" s="132"/>
      <c r="HS267" s="132"/>
      <c r="HT267" s="132"/>
      <c r="HU267" s="132"/>
      <c r="HV267" s="132"/>
      <c r="HW267" s="132"/>
      <c r="HX267" s="132"/>
      <c r="HY267" s="132"/>
      <c r="HZ267" s="132"/>
      <c r="IA267" s="132"/>
      <c r="IB267" s="132"/>
      <c r="IC267" s="132"/>
      <c r="ID267" s="132"/>
      <c r="IE267" s="132"/>
      <c r="IF267" s="132"/>
      <c r="IG267" s="132"/>
      <c r="IH267" s="132"/>
      <c r="II267" s="132"/>
      <c r="IJ267" s="132"/>
      <c r="IK267" s="132"/>
      <c r="IL267" s="132"/>
      <c r="IM267" s="132"/>
      <c r="IN267" s="132"/>
      <c r="IO267" s="132"/>
      <c r="IP267" s="132"/>
      <c r="IQ267" s="132"/>
      <c r="IR267" s="132"/>
      <c r="IS267" s="132"/>
      <c r="IT267" s="132"/>
      <c r="IU267" s="132"/>
      <c r="IV267" s="132"/>
    </row>
    <row r="268" spans="1:256" s="37" customFormat="1" ht="163.5" customHeight="1" x14ac:dyDescent="0.15">
      <c r="A268" s="127">
        <v>228</v>
      </c>
      <c r="B268" s="178" t="s">
        <v>2160</v>
      </c>
      <c r="C268" s="179" t="s">
        <v>899</v>
      </c>
      <c r="D268" s="179" t="s">
        <v>903</v>
      </c>
      <c r="E268" s="202">
        <v>1380</v>
      </c>
      <c r="F268" s="200">
        <v>1161</v>
      </c>
      <c r="G268" s="199">
        <v>1161</v>
      </c>
      <c r="H268" s="82" t="s">
        <v>2161</v>
      </c>
      <c r="I268" s="128" t="s">
        <v>45</v>
      </c>
      <c r="J268" s="129" t="s">
        <v>2162</v>
      </c>
      <c r="K268" s="201">
        <v>1465.2339999999999</v>
      </c>
      <c r="L268" s="199">
        <v>1686.8779999999999</v>
      </c>
      <c r="M268" s="200">
        <f>L268-K268</f>
        <v>221.64400000000001</v>
      </c>
      <c r="N268" s="149" t="s">
        <v>2163</v>
      </c>
      <c r="O268" s="179" t="s">
        <v>1409</v>
      </c>
      <c r="P268" s="178" t="s">
        <v>2164</v>
      </c>
      <c r="Q268" s="130" t="s">
        <v>2165</v>
      </c>
      <c r="R268" s="44" t="s">
        <v>163</v>
      </c>
      <c r="S268" s="181" t="s">
        <v>0</v>
      </c>
      <c r="T268" s="120" t="s">
        <v>481</v>
      </c>
      <c r="U268" s="57" t="s">
        <v>482</v>
      </c>
      <c r="V268" s="131" t="s">
        <v>26</v>
      </c>
      <c r="W268" s="168"/>
      <c r="X268" s="168" t="s">
        <v>41</v>
      </c>
      <c r="Y268" s="126"/>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c r="CH268" s="132"/>
      <c r="CI268" s="132"/>
      <c r="CJ268" s="132"/>
      <c r="CK268" s="132"/>
      <c r="CL268" s="132"/>
      <c r="CM268" s="132"/>
      <c r="CN268" s="132"/>
      <c r="CO268" s="132"/>
      <c r="CP268" s="132"/>
      <c r="CQ268" s="132"/>
      <c r="CR268" s="132"/>
      <c r="CS268" s="132"/>
      <c r="CT268" s="132"/>
      <c r="CU268" s="132"/>
      <c r="CV268" s="132"/>
      <c r="CW268" s="132"/>
      <c r="CX268" s="132"/>
      <c r="CY268" s="132"/>
      <c r="CZ268" s="132"/>
      <c r="DA268" s="132"/>
      <c r="DB268" s="132"/>
      <c r="DC268" s="132"/>
      <c r="DD268" s="132"/>
      <c r="DE268" s="132"/>
      <c r="DF268" s="132"/>
      <c r="DG268" s="132"/>
      <c r="DH268" s="132"/>
      <c r="DI268" s="132"/>
      <c r="DJ268" s="132"/>
      <c r="DK268" s="132"/>
      <c r="DL268" s="132"/>
      <c r="DM268" s="132"/>
      <c r="DN268" s="132"/>
      <c r="DO268" s="132"/>
      <c r="DP268" s="132"/>
      <c r="DQ268" s="132"/>
      <c r="DR268" s="132"/>
      <c r="DS268" s="132"/>
      <c r="DT268" s="132"/>
      <c r="DU268" s="132"/>
      <c r="DV268" s="132"/>
      <c r="DW268" s="132"/>
      <c r="DX268" s="132"/>
      <c r="DY268" s="132"/>
      <c r="DZ268" s="132"/>
      <c r="EA268" s="132"/>
      <c r="EB268" s="132"/>
      <c r="EC268" s="132"/>
      <c r="ED268" s="132"/>
      <c r="EE268" s="132"/>
      <c r="EF268" s="132"/>
      <c r="EG268" s="132"/>
      <c r="EH268" s="132"/>
      <c r="EI268" s="132"/>
      <c r="EJ268" s="132"/>
      <c r="EK268" s="132"/>
      <c r="EL268" s="132"/>
      <c r="EM268" s="132"/>
      <c r="EN268" s="132"/>
      <c r="EO268" s="132"/>
      <c r="EP268" s="132"/>
      <c r="EQ268" s="132"/>
      <c r="ER268" s="132"/>
      <c r="ES268" s="132"/>
      <c r="ET268" s="132"/>
      <c r="EU268" s="132"/>
      <c r="EV268" s="132"/>
      <c r="EW268" s="132"/>
      <c r="EX268" s="132"/>
      <c r="EY268" s="132"/>
      <c r="EZ268" s="132"/>
      <c r="FA268" s="132"/>
      <c r="FB268" s="132"/>
      <c r="FC268" s="132"/>
      <c r="FD268" s="132"/>
      <c r="FE268" s="132"/>
      <c r="FF268" s="132"/>
      <c r="FG268" s="132"/>
      <c r="FH268" s="132"/>
      <c r="FI268" s="132"/>
      <c r="FJ268" s="132"/>
      <c r="FK268" s="132"/>
      <c r="FL268" s="132"/>
      <c r="FM268" s="132"/>
      <c r="FN268" s="132"/>
      <c r="FO268" s="132"/>
      <c r="FP268" s="132"/>
      <c r="FQ268" s="132"/>
      <c r="FR268" s="132"/>
      <c r="FS268" s="132"/>
      <c r="FT268" s="132"/>
      <c r="FU268" s="132"/>
      <c r="FV268" s="132"/>
      <c r="FW268" s="132"/>
      <c r="FX268" s="132"/>
      <c r="FY268" s="132"/>
      <c r="FZ268" s="132"/>
      <c r="GA268" s="132"/>
      <c r="GB268" s="132"/>
      <c r="GC268" s="132"/>
      <c r="GD268" s="132"/>
      <c r="GE268" s="132"/>
      <c r="GF268" s="132"/>
      <c r="GG268" s="132"/>
      <c r="GH268" s="132"/>
      <c r="GI268" s="132"/>
      <c r="GJ268" s="132"/>
      <c r="GK268" s="132"/>
      <c r="GL268" s="132"/>
      <c r="GM268" s="132"/>
      <c r="GN268" s="132"/>
      <c r="GO268" s="132"/>
      <c r="GP268" s="132"/>
      <c r="GQ268" s="132"/>
      <c r="GR268" s="132"/>
      <c r="GS268" s="132"/>
      <c r="GT268" s="132"/>
      <c r="GU268" s="132"/>
      <c r="GV268" s="132"/>
      <c r="GW268" s="132"/>
      <c r="GX268" s="132"/>
      <c r="GY268" s="132"/>
      <c r="GZ268" s="132"/>
      <c r="HA268" s="132"/>
      <c r="HB268" s="132"/>
      <c r="HC268" s="132"/>
      <c r="HD268" s="132"/>
      <c r="HE268" s="132"/>
      <c r="HF268" s="132"/>
      <c r="HG268" s="132"/>
      <c r="HH268" s="132"/>
      <c r="HI268" s="132"/>
      <c r="HJ268" s="132"/>
      <c r="HK268" s="132"/>
      <c r="HL268" s="132"/>
      <c r="HM268" s="132"/>
      <c r="HN268" s="132"/>
      <c r="HO268" s="132"/>
      <c r="HP268" s="132"/>
      <c r="HQ268" s="132"/>
      <c r="HR268" s="132"/>
      <c r="HS268" s="132"/>
      <c r="HT268" s="132"/>
      <c r="HU268" s="132"/>
      <c r="HV268" s="132"/>
      <c r="HW268" s="132"/>
      <c r="HX268" s="132"/>
      <c r="HY268" s="132"/>
      <c r="HZ268" s="132"/>
      <c r="IA268" s="132"/>
      <c r="IB268" s="132"/>
      <c r="IC268" s="132"/>
      <c r="ID268" s="132"/>
      <c r="IE268" s="132"/>
      <c r="IF268" s="132"/>
      <c r="IG268" s="132"/>
      <c r="IH268" s="132"/>
      <c r="II268" s="132"/>
      <c r="IJ268" s="132"/>
      <c r="IK268" s="132"/>
      <c r="IL268" s="132"/>
      <c r="IM268" s="132"/>
      <c r="IN268" s="132"/>
      <c r="IO268" s="132"/>
      <c r="IP268" s="132"/>
      <c r="IQ268" s="132"/>
      <c r="IR268" s="132"/>
      <c r="IS268" s="132"/>
      <c r="IT268" s="132"/>
      <c r="IU268" s="132"/>
      <c r="IV268" s="132"/>
    </row>
    <row r="269" spans="1:256" s="132" customFormat="1" ht="326.25" customHeight="1" x14ac:dyDescent="0.15">
      <c r="A269" s="127">
        <v>229</v>
      </c>
      <c r="B269" s="178" t="s">
        <v>464</v>
      </c>
      <c r="C269" s="179" t="s">
        <v>899</v>
      </c>
      <c r="D269" s="179" t="s">
        <v>900</v>
      </c>
      <c r="E269" s="202">
        <v>345.51499999999999</v>
      </c>
      <c r="F269" s="200">
        <v>345.51499999999999</v>
      </c>
      <c r="G269" s="199">
        <v>253.90130500000001</v>
      </c>
      <c r="H269" s="82" t="s">
        <v>1257</v>
      </c>
      <c r="I269" s="128" t="s">
        <v>68</v>
      </c>
      <c r="J269" s="129" t="s">
        <v>1258</v>
      </c>
      <c r="K269" s="201">
        <v>308.00700000000001</v>
      </c>
      <c r="L269" s="208">
        <v>0</v>
      </c>
      <c r="M269" s="200">
        <f t="shared" si="22"/>
        <v>-308.00700000000001</v>
      </c>
      <c r="N269" s="149" t="s">
        <v>247</v>
      </c>
      <c r="O269" s="179" t="s">
        <v>66</v>
      </c>
      <c r="P269" s="178" t="s">
        <v>1504</v>
      </c>
      <c r="Q269" s="130"/>
      <c r="R269" s="44" t="s">
        <v>163</v>
      </c>
      <c r="S269" s="181" t="s">
        <v>0</v>
      </c>
      <c r="T269" s="120" t="s">
        <v>481</v>
      </c>
      <c r="U269" s="57" t="s">
        <v>480</v>
      </c>
      <c r="V269" s="131" t="s">
        <v>26</v>
      </c>
      <c r="W269" s="168" t="s">
        <v>41</v>
      </c>
      <c r="X269" s="168"/>
      <c r="Y269" s="126"/>
    </row>
    <row r="270" spans="1:256" s="132" customFormat="1" ht="24.95" customHeight="1" x14ac:dyDescent="0.15">
      <c r="A270" s="26"/>
      <c r="B270" s="41" t="s">
        <v>91</v>
      </c>
      <c r="C270" s="31"/>
      <c r="D270" s="31"/>
      <c r="E270" s="205"/>
      <c r="F270" s="205"/>
      <c r="G270" s="205"/>
      <c r="H270" s="28"/>
      <c r="I270" s="29"/>
      <c r="J270" s="30"/>
      <c r="K270" s="204"/>
      <c r="L270" s="205"/>
      <c r="M270" s="205"/>
      <c r="N270" s="151"/>
      <c r="O270" s="31"/>
      <c r="P270" s="27"/>
      <c r="Q270" s="27"/>
      <c r="R270" s="27"/>
      <c r="S270" s="32"/>
      <c r="T270" s="32"/>
      <c r="U270" s="32"/>
      <c r="V270" s="32"/>
      <c r="W270" s="33"/>
      <c r="X270" s="33"/>
      <c r="Y270" s="34"/>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c r="IS270" s="2"/>
      <c r="IT270" s="2"/>
      <c r="IU270" s="2"/>
      <c r="IV270" s="2"/>
    </row>
    <row r="271" spans="1:256" s="132" customFormat="1" ht="45.75" customHeight="1" x14ac:dyDescent="0.15">
      <c r="A271" s="127">
        <v>230</v>
      </c>
      <c r="B271" s="178" t="s">
        <v>514</v>
      </c>
      <c r="C271" s="179" t="s">
        <v>993</v>
      </c>
      <c r="D271" s="179" t="s">
        <v>885</v>
      </c>
      <c r="E271" s="199">
        <v>42.68</v>
      </c>
      <c r="F271" s="199">
        <v>42.68</v>
      </c>
      <c r="G271" s="199">
        <v>42.68</v>
      </c>
      <c r="H271" s="119" t="s">
        <v>247</v>
      </c>
      <c r="I271" s="128" t="s">
        <v>22</v>
      </c>
      <c r="J271" s="129" t="s">
        <v>1213</v>
      </c>
      <c r="K271" s="203">
        <v>47.988</v>
      </c>
      <c r="L271" s="199">
        <v>47.302</v>
      </c>
      <c r="M271" s="200">
        <f t="shared" ref="M271:M288" si="23">L271-K271</f>
        <v>-0.68599999999999994</v>
      </c>
      <c r="N271" s="149" t="s">
        <v>247</v>
      </c>
      <c r="O271" s="179" t="s">
        <v>22</v>
      </c>
      <c r="P271" s="178" t="s">
        <v>1590</v>
      </c>
      <c r="Q271" s="130"/>
      <c r="R271" s="179" t="s">
        <v>520</v>
      </c>
      <c r="S271" s="181" t="s">
        <v>0</v>
      </c>
      <c r="T271" s="120" t="s">
        <v>515</v>
      </c>
      <c r="U271" s="180">
        <v>223</v>
      </c>
      <c r="V271" s="131"/>
      <c r="W271" s="168"/>
      <c r="X271" s="168"/>
      <c r="Y271" s="126"/>
    </row>
    <row r="272" spans="1:256" s="132" customFormat="1" ht="43.5" customHeight="1" x14ac:dyDescent="0.15">
      <c r="A272" s="127">
        <v>231</v>
      </c>
      <c r="B272" s="178" t="s">
        <v>513</v>
      </c>
      <c r="C272" s="179" t="s">
        <v>992</v>
      </c>
      <c r="D272" s="179" t="s">
        <v>885</v>
      </c>
      <c r="E272" s="199">
        <v>101.131</v>
      </c>
      <c r="F272" s="199">
        <v>101.131</v>
      </c>
      <c r="G272" s="199">
        <v>101.131</v>
      </c>
      <c r="H272" s="119" t="s">
        <v>247</v>
      </c>
      <c r="I272" s="128" t="s">
        <v>45</v>
      </c>
      <c r="J272" s="178" t="s">
        <v>1214</v>
      </c>
      <c r="K272" s="203">
        <v>102.76900000000001</v>
      </c>
      <c r="L272" s="199">
        <v>102.729</v>
      </c>
      <c r="M272" s="200">
        <f t="shared" si="23"/>
        <v>-4.0000000000006253E-2</v>
      </c>
      <c r="N272" s="149" t="s">
        <v>247</v>
      </c>
      <c r="O272" s="179" t="s">
        <v>1409</v>
      </c>
      <c r="P272" s="178" t="s">
        <v>1589</v>
      </c>
      <c r="Q272" s="130"/>
      <c r="R272" s="179" t="s">
        <v>520</v>
      </c>
      <c r="S272" s="181" t="s">
        <v>0</v>
      </c>
      <c r="T272" s="120" t="s">
        <v>515</v>
      </c>
      <c r="U272" s="180">
        <v>224</v>
      </c>
      <c r="V272" s="131"/>
      <c r="W272" s="168"/>
      <c r="X272" s="168"/>
      <c r="Y272" s="126"/>
    </row>
    <row r="273" spans="1:256" s="132" customFormat="1" ht="57" customHeight="1" x14ac:dyDescent="0.15">
      <c r="A273" s="127">
        <v>232</v>
      </c>
      <c r="B273" s="178" t="s">
        <v>512</v>
      </c>
      <c r="C273" s="179" t="s">
        <v>988</v>
      </c>
      <c r="D273" s="179" t="s">
        <v>885</v>
      </c>
      <c r="E273" s="199">
        <v>19.356999999999999</v>
      </c>
      <c r="F273" s="199">
        <v>19.356999999999999</v>
      </c>
      <c r="G273" s="199">
        <v>16.072285999999998</v>
      </c>
      <c r="H273" s="119" t="s">
        <v>247</v>
      </c>
      <c r="I273" s="128" t="s">
        <v>45</v>
      </c>
      <c r="J273" s="129" t="s">
        <v>1215</v>
      </c>
      <c r="K273" s="203">
        <v>18.350000000000001</v>
      </c>
      <c r="L273" s="199">
        <v>18.347000000000001</v>
      </c>
      <c r="M273" s="200">
        <f t="shared" si="23"/>
        <v>-3.0000000000001137E-3</v>
      </c>
      <c r="N273" s="149">
        <v>0</v>
      </c>
      <c r="O273" s="179" t="s">
        <v>1409</v>
      </c>
      <c r="P273" s="178" t="s">
        <v>1588</v>
      </c>
      <c r="Q273" s="130"/>
      <c r="R273" s="179" t="s">
        <v>520</v>
      </c>
      <c r="S273" s="181" t="s">
        <v>0</v>
      </c>
      <c r="T273" s="120" t="s">
        <v>515</v>
      </c>
      <c r="U273" s="180">
        <v>225</v>
      </c>
      <c r="V273" s="131"/>
      <c r="W273" s="168"/>
      <c r="X273" s="168"/>
      <c r="Y273" s="126"/>
    </row>
    <row r="274" spans="1:256" s="132" customFormat="1" ht="68.25" customHeight="1" x14ac:dyDescent="0.15">
      <c r="A274" s="127">
        <v>233</v>
      </c>
      <c r="B274" s="178" t="s">
        <v>511</v>
      </c>
      <c r="C274" s="179" t="s">
        <v>887</v>
      </c>
      <c r="D274" s="179" t="s">
        <v>885</v>
      </c>
      <c r="E274" s="199">
        <v>428.86799999999999</v>
      </c>
      <c r="F274" s="199">
        <v>428.86799999999999</v>
      </c>
      <c r="G274" s="199">
        <v>423.726384</v>
      </c>
      <c r="H274" s="119" t="s">
        <v>2106</v>
      </c>
      <c r="I274" s="128" t="s">
        <v>44</v>
      </c>
      <c r="J274" s="129" t="s">
        <v>2107</v>
      </c>
      <c r="K274" s="203">
        <v>459.65100000000001</v>
      </c>
      <c r="L274" s="199">
        <v>524.94000000000005</v>
      </c>
      <c r="M274" s="200">
        <f>L274-K274</f>
        <v>65.289000000000044</v>
      </c>
      <c r="N274" s="149">
        <v>-148.16900000000001</v>
      </c>
      <c r="O274" s="179" t="s">
        <v>21</v>
      </c>
      <c r="P274" s="112" t="s">
        <v>1587</v>
      </c>
      <c r="Q274" s="130"/>
      <c r="R274" s="179" t="s">
        <v>520</v>
      </c>
      <c r="S274" s="181" t="s">
        <v>0</v>
      </c>
      <c r="T274" s="120" t="s">
        <v>515</v>
      </c>
      <c r="U274" s="180">
        <v>226</v>
      </c>
      <c r="V274" s="131"/>
      <c r="W274" s="168"/>
      <c r="X274" s="168"/>
      <c r="Y274" s="126"/>
    </row>
    <row r="275" spans="1:256" s="132" customFormat="1" ht="87" customHeight="1" x14ac:dyDescent="0.15">
      <c r="A275" s="127">
        <v>234</v>
      </c>
      <c r="B275" s="178" t="s">
        <v>510</v>
      </c>
      <c r="C275" s="179" t="s">
        <v>895</v>
      </c>
      <c r="D275" s="179" t="s">
        <v>899</v>
      </c>
      <c r="E275" s="199">
        <v>86.281999999999996</v>
      </c>
      <c r="F275" s="200">
        <v>86.281999999999996</v>
      </c>
      <c r="G275" s="199">
        <v>80.508279000000002</v>
      </c>
      <c r="H275" s="119" t="s">
        <v>247</v>
      </c>
      <c r="I275" s="128" t="s">
        <v>68</v>
      </c>
      <c r="J275" s="129" t="s">
        <v>1216</v>
      </c>
      <c r="K275" s="203">
        <v>0</v>
      </c>
      <c r="L275" s="199">
        <v>0</v>
      </c>
      <c r="M275" s="200">
        <f t="shared" si="23"/>
        <v>0</v>
      </c>
      <c r="N275" s="149">
        <v>0</v>
      </c>
      <c r="O275" s="179" t="s">
        <v>66</v>
      </c>
      <c r="P275" s="178" t="s">
        <v>1592</v>
      </c>
      <c r="Q275" s="130"/>
      <c r="R275" s="179" t="s">
        <v>520</v>
      </c>
      <c r="S275" s="181" t="s">
        <v>0</v>
      </c>
      <c r="T275" s="120" t="s">
        <v>519</v>
      </c>
      <c r="U275" s="180">
        <v>227</v>
      </c>
      <c r="V275" s="131"/>
      <c r="W275" s="168"/>
      <c r="X275" s="168"/>
      <c r="Y275" s="126"/>
    </row>
    <row r="276" spans="1:256" s="132" customFormat="1" ht="84" customHeight="1" x14ac:dyDescent="0.15">
      <c r="A276" s="127">
        <v>235</v>
      </c>
      <c r="B276" s="178" t="s">
        <v>509</v>
      </c>
      <c r="C276" s="179" t="s">
        <v>906</v>
      </c>
      <c r="D276" s="179" t="s">
        <v>885</v>
      </c>
      <c r="E276" s="199">
        <v>39.234000000000002</v>
      </c>
      <c r="F276" s="200">
        <v>39.234000000000002</v>
      </c>
      <c r="G276" s="199">
        <v>35.269244999999998</v>
      </c>
      <c r="H276" s="119" t="s">
        <v>247</v>
      </c>
      <c r="I276" s="128" t="s">
        <v>45</v>
      </c>
      <c r="J276" s="129" t="s">
        <v>1215</v>
      </c>
      <c r="K276" s="203">
        <v>37.515000000000001</v>
      </c>
      <c r="L276" s="199">
        <v>37.994</v>
      </c>
      <c r="M276" s="200">
        <f t="shared" si="23"/>
        <v>0.4789999999999992</v>
      </c>
      <c r="N276" s="149">
        <v>0</v>
      </c>
      <c r="O276" s="179" t="s">
        <v>1409</v>
      </c>
      <c r="P276" s="178" t="s">
        <v>1591</v>
      </c>
      <c r="Q276" s="130"/>
      <c r="R276" s="179" t="s">
        <v>520</v>
      </c>
      <c r="S276" s="181" t="s">
        <v>0</v>
      </c>
      <c r="T276" s="120" t="s">
        <v>519</v>
      </c>
      <c r="U276" s="180">
        <v>228</v>
      </c>
      <c r="V276" s="131"/>
      <c r="W276" s="168"/>
      <c r="X276" s="168"/>
      <c r="Y276" s="126"/>
    </row>
    <row r="277" spans="1:256" s="132" customFormat="1" ht="93" customHeight="1" x14ac:dyDescent="0.15">
      <c r="A277" s="127">
        <v>236</v>
      </c>
      <c r="B277" s="178" t="s">
        <v>2212</v>
      </c>
      <c r="C277" s="179" t="s">
        <v>893</v>
      </c>
      <c r="D277" s="179" t="s">
        <v>885</v>
      </c>
      <c r="E277" s="241">
        <v>4903.0690000000004</v>
      </c>
      <c r="F277" s="241">
        <v>4903.0690000000004</v>
      </c>
      <c r="G277" s="199">
        <v>4877.634</v>
      </c>
      <c r="H277" s="119" t="s">
        <v>247</v>
      </c>
      <c r="I277" s="128" t="s">
        <v>45</v>
      </c>
      <c r="J277" s="178" t="s">
        <v>1217</v>
      </c>
      <c r="K277" s="203">
        <v>1296.5889999999999</v>
      </c>
      <c r="L277" s="199">
        <v>1313.154</v>
      </c>
      <c r="M277" s="200">
        <f t="shared" si="23"/>
        <v>16.565000000000055</v>
      </c>
      <c r="N277" s="149">
        <v>0</v>
      </c>
      <c r="O277" s="179" t="s">
        <v>1409</v>
      </c>
      <c r="P277" s="178" t="s">
        <v>1594</v>
      </c>
      <c r="Q277" s="130"/>
      <c r="R277" s="179" t="s">
        <v>520</v>
      </c>
      <c r="S277" s="181" t="s">
        <v>0</v>
      </c>
      <c r="T277" s="120" t="s">
        <v>519</v>
      </c>
      <c r="U277" s="180">
        <v>230</v>
      </c>
      <c r="V277" s="131" t="s">
        <v>69</v>
      </c>
      <c r="W277" s="168"/>
      <c r="X277" s="168"/>
      <c r="Y277" s="126"/>
    </row>
    <row r="278" spans="1:256" s="132" customFormat="1" ht="113.25" customHeight="1" x14ac:dyDescent="0.15">
      <c r="A278" s="127">
        <v>237</v>
      </c>
      <c r="B278" s="178" t="s">
        <v>508</v>
      </c>
      <c r="C278" s="179" t="s">
        <v>906</v>
      </c>
      <c r="D278" s="179" t="s">
        <v>885</v>
      </c>
      <c r="E278" s="241">
        <v>449.54399999999998</v>
      </c>
      <c r="F278" s="200">
        <v>449.54399999999998</v>
      </c>
      <c r="G278" s="199">
        <v>413.44600000000003</v>
      </c>
      <c r="H278" s="119" t="s">
        <v>247</v>
      </c>
      <c r="I278" s="128" t="s">
        <v>45</v>
      </c>
      <c r="J278" s="129" t="s">
        <v>1217</v>
      </c>
      <c r="K278" s="216">
        <v>189.75899999999999</v>
      </c>
      <c r="L278" s="199">
        <v>235.126</v>
      </c>
      <c r="M278" s="200">
        <f t="shared" si="23"/>
        <v>45.367000000000019</v>
      </c>
      <c r="N278" s="149">
        <v>0</v>
      </c>
      <c r="O278" s="179" t="s">
        <v>1409</v>
      </c>
      <c r="P278" s="178" t="s">
        <v>1593</v>
      </c>
      <c r="Q278" s="130"/>
      <c r="R278" s="179" t="s">
        <v>520</v>
      </c>
      <c r="S278" s="181" t="s">
        <v>0</v>
      </c>
      <c r="T278" s="120" t="s">
        <v>515</v>
      </c>
      <c r="U278" s="180">
        <v>231</v>
      </c>
      <c r="V278" s="131"/>
      <c r="W278" s="168"/>
      <c r="X278" s="168"/>
      <c r="Y278" s="126"/>
    </row>
    <row r="279" spans="1:256" s="132" customFormat="1" ht="46.5" customHeight="1" x14ac:dyDescent="0.15">
      <c r="A279" s="127">
        <v>238</v>
      </c>
      <c r="B279" s="178" t="s">
        <v>507</v>
      </c>
      <c r="C279" s="179" t="s">
        <v>933</v>
      </c>
      <c r="D279" s="179" t="s">
        <v>885</v>
      </c>
      <c r="E279" s="199">
        <v>18.652000000000001</v>
      </c>
      <c r="F279" s="200">
        <v>18.652000000000001</v>
      </c>
      <c r="G279" s="199">
        <v>17.959</v>
      </c>
      <c r="H279" s="119" t="s">
        <v>247</v>
      </c>
      <c r="I279" s="128" t="s">
        <v>45</v>
      </c>
      <c r="J279" s="129" t="s">
        <v>1218</v>
      </c>
      <c r="K279" s="203">
        <v>19.681000000000001</v>
      </c>
      <c r="L279" s="199">
        <v>19.5</v>
      </c>
      <c r="M279" s="200">
        <f t="shared" si="23"/>
        <v>-0.18100000000000094</v>
      </c>
      <c r="N279" s="149">
        <v>0</v>
      </c>
      <c r="O279" s="179" t="s">
        <v>1409</v>
      </c>
      <c r="P279" s="178" t="s">
        <v>1597</v>
      </c>
      <c r="Q279" s="130"/>
      <c r="R279" s="179" t="s">
        <v>520</v>
      </c>
      <c r="S279" s="181" t="s">
        <v>0</v>
      </c>
      <c r="T279" s="120" t="s">
        <v>515</v>
      </c>
      <c r="U279" s="180">
        <v>233</v>
      </c>
      <c r="V279" s="131"/>
      <c r="W279" s="168"/>
      <c r="X279" s="168"/>
      <c r="Y279" s="126"/>
    </row>
    <row r="280" spans="1:256" s="132" customFormat="1" ht="90" customHeight="1" x14ac:dyDescent="0.15">
      <c r="A280" s="127">
        <v>239</v>
      </c>
      <c r="B280" s="178" t="s">
        <v>506</v>
      </c>
      <c r="C280" s="179" t="s">
        <v>893</v>
      </c>
      <c r="D280" s="179" t="s">
        <v>885</v>
      </c>
      <c r="E280" s="241">
        <v>5328.3729999999996</v>
      </c>
      <c r="F280" s="200">
        <f>E280</f>
        <v>5328.3729999999996</v>
      </c>
      <c r="G280" s="199">
        <f>F280</f>
        <v>5328.3729999999996</v>
      </c>
      <c r="H280" s="119" t="s">
        <v>247</v>
      </c>
      <c r="I280" s="128" t="s">
        <v>45</v>
      </c>
      <c r="J280" s="129" t="s">
        <v>1219</v>
      </c>
      <c r="K280" s="216">
        <v>6541.5820000000003</v>
      </c>
      <c r="L280" s="199">
        <v>9954.9429999999993</v>
      </c>
      <c r="M280" s="200">
        <f t="shared" si="23"/>
        <v>3413.360999999999</v>
      </c>
      <c r="N280" s="149">
        <v>0</v>
      </c>
      <c r="O280" s="179" t="s">
        <v>1409</v>
      </c>
      <c r="P280" s="178" t="s">
        <v>1596</v>
      </c>
      <c r="Q280" s="130" t="s">
        <v>2116</v>
      </c>
      <c r="R280" s="179" t="s">
        <v>520</v>
      </c>
      <c r="S280" s="181" t="s">
        <v>0</v>
      </c>
      <c r="T280" s="120" t="s">
        <v>2067</v>
      </c>
      <c r="U280" s="180">
        <v>235</v>
      </c>
      <c r="V280" s="131"/>
      <c r="W280" s="168"/>
      <c r="X280" s="168"/>
      <c r="Y280" s="126"/>
    </row>
    <row r="281" spans="1:256" s="132" customFormat="1" ht="75" customHeight="1" x14ac:dyDescent="0.15">
      <c r="A281" s="127">
        <v>240</v>
      </c>
      <c r="B281" s="178" t="s">
        <v>505</v>
      </c>
      <c r="C281" s="179" t="s">
        <v>895</v>
      </c>
      <c r="D281" s="179" t="s">
        <v>885</v>
      </c>
      <c r="E281" s="199">
        <v>36.709000000000003</v>
      </c>
      <c r="F281" s="199">
        <v>36.709000000000003</v>
      </c>
      <c r="G281" s="199">
        <v>33.966769999999997</v>
      </c>
      <c r="H281" s="119" t="s">
        <v>247</v>
      </c>
      <c r="I281" s="128" t="s">
        <v>45</v>
      </c>
      <c r="J281" s="129" t="s">
        <v>1215</v>
      </c>
      <c r="K281" s="203">
        <v>35.244</v>
      </c>
      <c r="L281" s="199">
        <v>33.238999999999997</v>
      </c>
      <c r="M281" s="200">
        <f t="shared" si="23"/>
        <v>-2.0050000000000026</v>
      </c>
      <c r="N281" s="149">
        <v>-2.0049999999999999</v>
      </c>
      <c r="O281" s="179" t="s">
        <v>21</v>
      </c>
      <c r="P281" s="178" t="s">
        <v>1595</v>
      </c>
      <c r="Q281" s="130"/>
      <c r="R281" s="179" t="s">
        <v>520</v>
      </c>
      <c r="S281" s="181" t="s">
        <v>0</v>
      </c>
      <c r="T281" s="120" t="s">
        <v>519</v>
      </c>
      <c r="U281" s="180">
        <v>236</v>
      </c>
      <c r="V281" s="131" t="s">
        <v>69</v>
      </c>
      <c r="W281" s="168"/>
      <c r="X281" s="168"/>
      <c r="Y281" s="126"/>
    </row>
    <row r="282" spans="1:256" s="132" customFormat="1" ht="56.25" customHeight="1" x14ac:dyDescent="0.15">
      <c r="A282" s="127">
        <v>241</v>
      </c>
      <c r="B282" s="178" t="s">
        <v>504</v>
      </c>
      <c r="C282" s="179" t="s">
        <v>907</v>
      </c>
      <c r="D282" s="179" t="s">
        <v>899</v>
      </c>
      <c r="E282" s="199">
        <v>23.632999999999999</v>
      </c>
      <c r="F282" s="199">
        <v>23.632999999999999</v>
      </c>
      <c r="G282" s="199">
        <v>16.748336999999999</v>
      </c>
      <c r="H282" s="119" t="s">
        <v>247</v>
      </c>
      <c r="I282" s="128" t="s">
        <v>68</v>
      </c>
      <c r="J282" s="178" t="s">
        <v>1220</v>
      </c>
      <c r="K282" s="203">
        <v>0</v>
      </c>
      <c r="L282" s="199">
        <v>0</v>
      </c>
      <c r="M282" s="200">
        <f t="shared" si="23"/>
        <v>0</v>
      </c>
      <c r="N282" s="149">
        <v>0</v>
      </c>
      <c r="O282" s="179" t="s">
        <v>66</v>
      </c>
      <c r="P282" s="178" t="s">
        <v>1592</v>
      </c>
      <c r="Q282" s="130"/>
      <c r="R282" s="44" t="s">
        <v>516</v>
      </c>
      <c r="S282" s="131" t="s">
        <v>0</v>
      </c>
      <c r="T282" s="120" t="s">
        <v>515</v>
      </c>
      <c r="U282" s="180">
        <v>240</v>
      </c>
      <c r="V282" s="131" t="s">
        <v>69</v>
      </c>
      <c r="W282" s="168"/>
      <c r="X282" s="168"/>
      <c r="Y282" s="126"/>
    </row>
    <row r="283" spans="1:256" s="132" customFormat="1" ht="98.25" customHeight="1" x14ac:dyDescent="0.15">
      <c r="A283" s="127">
        <v>242</v>
      </c>
      <c r="B283" s="178" t="s">
        <v>503</v>
      </c>
      <c r="C283" s="179" t="s">
        <v>907</v>
      </c>
      <c r="D283" s="179" t="s">
        <v>885</v>
      </c>
      <c r="E283" s="199">
        <v>274.35500000000002</v>
      </c>
      <c r="F283" s="200">
        <v>274.35500000000002</v>
      </c>
      <c r="G283" s="199">
        <v>206.39276799999999</v>
      </c>
      <c r="H283" s="119" t="s">
        <v>247</v>
      </c>
      <c r="I283" s="128" t="s">
        <v>45</v>
      </c>
      <c r="J283" s="129" t="s">
        <v>1221</v>
      </c>
      <c r="K283" s="203">
        <v>257.43099999999998</v>
      </c>
      <c r="L283" s="199">
        <v>290.40699999999998</v>
      </c>
      <c r="M283" s="200">
        <f t="shared" si="23"/>
        <v>32.975999999999999</v>
      </c>
      <c r="N283" s="149">
        <v>0</v>
      </c>
      <c r="O283" s="179" t="s">
        <v>1409</v>
      </c>
      <c r="P283" s="178" t="s">
        <v>1599</v>
      </c>
      <c r="Q283" s="130"/>
      <c r="R283" s="44" t="s">
        <v>516</v>
      </c>
      <c r="S283" s="131" t="s">
        <v>0</v>
      </c>
      <c r="T283" s="120" t="s">
        <v>519</v>
      </c>
      <c r="U283" s="180">
        <v>241</v>
      </c>
      <c r="V283" s="131" t="s">
        <v>69</v>
      </c>
      <c r="W283" s="168"/>
      <c r="X283" s="168" t="s">
        <v>41</v>
      </c>
      <c r="Y283" s="126"/>
    </row>
    <row r="284" spans="1:256" s="132" customFormat="1" ht="89.25" customHeight="1" x14ac:dyDescent="0.15">
      <c r="A284" s="127">
        <v>243</v>
      </c>
      <c r="B284" s="178" t="s">
        <v>502</v>
      </c>
      <c r="C284" s="179" t="s">
        <v>907</v>
      </c>
      <c r="D284" s="179" t="s">
        <v>899</v>
      </c>
      <c r="E284" s="199">
        <v>50.155999999999999</v>
      </c>
      <c r="F284" s="200">
        <v>50.155999999999999</v>
      </c>
      <c r="G284" s="199">
        <v>25.764925999999999</v>
      </c>
      <c r="H284" s="119" t="s">
        <v>247</v>
      </c>
      <c r="I284" s="128" t="s">
        <v>68</v>
      </c>
      <c r="J284" s="129" t="s">
        <v>1220</v>
      </c>
      <c r="K284" s="203">
        <v>0</v>
      </c>
      <c r="L284" s="199">
        <v>0</v>
      </c>
      <c r="M284" s="200">
        <f t="shared" si="23"/>
        <v>0</v>
      </c>
      <c r="N284" s="149">
        <v>0</v>
      </c>
      <c r="O284" s="179" t="s">
        <v>66</v>
      </c>
      <c r="P284" s="178" t="s">
        <v>1592</v>
      </c>
      <c r="Q284" s="130"/>
      <c r="R284" s="44" t="s">
        <v>516</v>
      </c>
      <c r="S284" s="131" t="s">
        <v>0</v>
      </c>
      <c r="T284" s="120" t="s">
        <v>519</v>
      </c>
      <c r="U284" s="180">
        <v>242</v>
      </c>
      <c r="V284" s="131" t="s">
        <v>69</v>
      </c>
      <c r="W284" s="168"/>
      <c r="X284" s="168"/>
      <c r="Y284" s="126"/>
    </row>
    <row r="285" spans="1:256" s="132" customFormat="1" ht="57.75" customHeight="1" x14ac:dyDescent="0.15">
      <c r="A285" s="127">
        <v>244</v>
      </c>
      <c r="B285" s="178" t="s">
        <v>501</v>
      </c>
      <c r="C285" s="179" t="s">
        <v>907</v>
      </c>
      <c r="D285" s="179" t="s">
        <v>900</v>
      </c>
      <c r="E285" s="199">
        <v>71.867999999999995</v>
      </c>
      <c r="F285" s="200">
        <v>471.84300000000002</v>
      </c>
      <c r="G285" s="199">
        <v>465.87572999999998</v>
      </c>
      <c r="H285" s="119" t="s">
        <v>247</v>
      </c>
      <c r="I285" s="128" t="s">
        <v>68</v>
      </c>
      <c r="J285" s="129" t="s">
        <v>1222</v>
      </c>
      <c r="K285" s="203">
        <v>43.813000000000002</v>
      </c>
      <c r="L285" s="199">
        <v>0</v>
      </c>
      <c r="M285" s="200">
        <f t="shared" si="23"/>
        <v>-43.813000000000002</v>
      </c>
      <c r="N285" s="149">
        <v>0</v>
      </c>
      <c r="O285" s="179" t="s">
        <v>66</v>
      </c>
      <c r="P285" s="178" t="s">
        <v>1598</v>
      </c>
      <c r="Q285" s="130"/>
      <c r="R285" s="44" t="s">
        <v>516</v>
      </c>
      <c r="S285" s="131" t="s">
        <v>0</v>
      </c>
      <c r="T285" s="120" t="s">
        <v>515</v>
      </c>
      <c r="U285" s="180">
        <v>244</v>
      </c>
      <c r="V285" s="131" t="s">
        <v>69</v>
      </c>
      <c r="W285" s="168"/>
      <c r="X285" s="168"/>
      <c r="Y285" s="126"/>
    </row>
    <row r="286" spans="1:256" s="132" customFormat="1" ht="296.25" customHeight="1" x14ac:dyDescent="0.15">
      <c r="A286" s="127">
        <v>245</v>
      </c>
      <c r="B286" s="178" t="s">
        <v>500</v>
      </c>
      <c r="C286" s="179" t="s">
        <v>899</v>
      </c>
      <c r="D286" s="179" t="s">
        <v>899</v>
      </c>
      <c r="E286" s="199">
        <v>1202.461</v>
      </c>
      <c r="F286" s="200">
        <f>E286</f>
        <v>1202.461</v>
      </c>
      <c r="G286" s="199">
        <v>1049.461</v>
      </c>
      <c r="H286" s="99" t="s">
        <v>1223</v>
      </c>
      <c r="I286" s="128" t="s">
        <v>68</v>
      </c>
      <c r="J286" s="129" t="s">
        <v>1224</v>
      </c>
      <c r="K286" s="203">
        <v>0</v>
      </c>
      <c r="L286" s="199">
        <v>0</v>
      </c>
      <c r="M286" s="200">
        <f t="shared" si="23"/>
        <v>0</v>
      </c>
      <c r="N286" s="149">
        <v>0</v>
      </c>
      <c r="O286" s="179" t="s">
        <v>66</v>
      </c>
      <c r="P286" s="178" t="s">
        <v>1592</v>
      </c>
      <c r="Q286" s="130"/>
      <c r="R286" s="44" t="s">
        <v>516</v>
      </c>
      <c r="S286" s="131" t="s">
        <v>0</v>
      </c>
      <c r="T286" s="39" t="s">
        <v>515</v>
      </c>
      <c r="U286" s="57" t="s">
        <v>518</v>
      </c>
      <c r="V286" s="131" t="s">
        <v>26</v>
      </c>
      <c r="W286" s="168"/>
      <c r="X286" s="168"/>
      <c r="Y286" s="126"/>
    </row>
    <row r="287" spans="1:256" s="132" customFormat="1" ht="75.75" customHeight="1" x14ac:dyDescent="0.15">
      <c r="A287" s="127">
        <v>246</v>
      </c>
      <c r="B287" s="178" t="s">
        <v>499</v>
      </c>
      <c r="C287" s="179" t="s">
        <v>899</v>
      </c>
      <c r="D287" s="179" t="s">
        <v>899</v>
      </c>
      <c r="E287" s="199">
        <v>10.933999999999999</v>
      </c>
      <c r="F287" s="199">
        <v>10.933999999999999</v>
      </c>
      <c r="G287" s="199">
        <v>10.099836</v>
      </c>
      <c r="H287" s="91" t="s">
        <v>1225</v>
      </c>
      <c r="I287" s="128" t="s">
        <v>68</v>
      </c>
      <c r="J287" s="178" t="s">
        <v>1224</v>
      </c>
      <c r="K287" s="203">
        <v>0</v>
      </c>
      <c r="L287" s="199">
        <v>0</v>
      </c>
      <c r="M287" s="200">
        <f t="shared" si="23"/>
        <v>0</v>
      </c>
      <c r="N287" s="149">
        <v>0</v>
      </c>
      <c r="O287" s="179" t="s">
        <v>66</v>
      </c>
      <c r="P287" s="178" t="s">
        <v>1600</v>
      </c>
      <c r="Q287" s="130"/>
      <c r="R287" s="44" t="s">
        <v>516</v>
      </c>
      <c r="S287" s="131" t="s">
        <v>0</v>
      </c>
      <c r="T287" s="39" t="s">
        <v>515</v>
      </c>
      <c r="U287" s="57" t="s">
        <v>517</v>
      </c>
      <c r="V287" s="131" t="s">
        <v>26</v>
      </c>
      <c r="W287" s="168"/>
      <c r="X287" s="168"/>
      <c r="Y287" s="126"/>
    </row>
    <row r="288" spans="1:256" s="37" customFormat="1" ht="270.75" customHeight="1" x14ac:dyDescent="0.15">
      <c r="A288" s="127">
        <v>247</v>
      </c>
      <c r="B288" s="178" t="s">
        <v>498</v>
      </c>
      <c r="C288" s="179" t="s">
        <v>899</v>
      </c>
      <c r="D288" s="179" t="s">
        <v>899</v>
      </c>
      <c r="E288" s="199">
        <v>300</v>
      </c>
      <c r="F288" s="200">
        <f>E288</f>
        <v>300</v>
      </c>
      <c r="G288" s="199">
        <v>300</v>
      </c>
      <c r="H288" s="81" t="s">
        <v>1226</v>
      </c>
      <c r="I288" s="128" t="s">
        <v>68</v>
      </c>
      <c r="J288" s="129" t="s">
        <v>1224</v>
      </c>
      <c r="K288" s="203">
        <v>0</v>
      </c>
      <c r="L288" s="199">
        <v>0</v>
      </c>
      <c r="M288" s="200">
        <f t="shared" si="23"/>
        <v>0</v>
      </c>
      <c r="N288" s="149">
        <v>0</v>
      </c>
      <c r="O288" s="179" t="s">
        <v>66</v>
      </c>
      <c r="P288" s="178" t="s">
        <v>1592</v>
      </c>
      <c r="Q288" s="130"/>
      <c r="R288" s="44" t="s">
        <v>516</v>
      </c>
      <c r="S288" s="131" t="s">
        <v>0</v>
      </c>
      <c r="T288" s="120" t="s">
        <v>2067</v>
      </c>
      <c r="U288" s="57" t="s">
        <v>247</v>
      </c>
      <c r="V288" s="131" t="s">
        <v>26</v>
      </c>
      <c r="W288" s="168"/>
      <c r="X288" s="168"/>
      <c r="Y288" s="126"/>
      <c r="Z288" s="92"/>
      <c r="AA288" s="132"/>
      <c r="AB288" s="132"/>
      <c r="AC288" s="132"/>
      <c r="AD288" s="132"/>
      <c r="AE288" s="132"/>
      <c r="AF288" s="132"/>
      <c r="AG288" s="132"/>
      <c r="AH288" s="132"/>
      <c r="AI288" s="132"/>
      <c r="AJ288" s="132"/>
      <c r="AK288" s="132"/>
      <c r="AL288" s="132"/>
      <c r="AM288" s="132"/>
      <c r="AN288" s="132"/>
      <c r="AO288" s="132"/>
      <c r="AP288" s="132"/>
      <c r="AQ288" s="132"/>
      <c r="AR288" s="132"/>
      <c r="AS288" s="132"/>
      <c r="AT288" s="132"/>
      <c r="AU288" s="132"/>
      <c r="AV288" s="132"/>
      <c r="AW288" s="132"/>
      <c r="AX288" s="132"/>
      <c r="AY288" s="132"/>
      <c r="AZ288" s="132"/>
      <c r="BA288" s="132"/>
      <c r="BB288" s="132"/>
      <c r="BC288" s="132"/>
      <c r="BD288" s="132"/>
      <c r="BE288" s="132"/>
      <c r="BF288" s="132"/>
      <c r="BG288" s="132"/>
      <c r="BH288" s="132"/>
      <c r="BI288" s="132"/>
      <c r="BJ288" s="132"/>
      <c r="BK288" s="132"/>
      <c r="BL288" s="132"/>
      <c r="BM288" s="132"/>
      <c r="BN288" s="132"/>
      <c r="BO288" s="132"/>
      <c r="BP288" s="132"/>
      <c r="BQ288" s="132"/>
      <c r="BR288" s="132"/>
      <c r="BS288" s="132"/>
      <c r="BT288" s="132"/>
      <c r="BU288" s="132"/>
      <c r="BV288" s="132"/>
      <c r="BW288" s="132"/>
      <c r="BX288" s="132"/>
      <c r="BY288" s="132"/>
      <c r="BZ288" s="132"/>
      <c r="CA288" s="132"/>
      <c r="CB288" s="132"/>
      <c r="CC288" s="132"/>
      <c r="CD288" s="132"/>
      <c r="CE288" s="132"/>
      <c r="CF288" s="132"/>
      <c r="CG288" s="132"/>
      <c r="CH288" s="132"/>
      <c r="CI288" s="132"/>
      <c r="CJ288" s="132"/>
      <c r="CK288" s="132"/>
      <c r="CL288" s="132"/>
      <c r="CM288" s="132"/>
      <c r="CN288" s="132"/>
      <c r="CO288" s="132"/>
      <c r="CP288" s="132"/>
      <c r="CQ288" s="132"/>
      <c r="CR288" s="132"/>
      <c r="CS288" s="132"/>
      <c r="CT288" s="132"/>
      <c r="CU288" s="132"/>
      <c r="CV288" s="132"/>
      <c r="CW288" s="132"/>
      <c r="CX288" s="132"/>
      <c r="CY288" s="132"/>
      <c r="CZ288" s="132"/>
      <c r="DA288" s="132"/>
      <c r="DB288" s="132"/>
      <c r="DC288" s="132"/>
      <c r="DD288" s="132"/>
      <c r="DE288" s="132"/>
      <c r="DF288" s="132"/>
      <c r="DG288" s="132"/>
      <c r="DH288" s="132"/>
      <c r="DI288" s="132"/>
      <c r="DJ288" s="132"/>
      <c r="DK288" s="132"/>
      <c r="DL288" s="132"/>
      <c r="DM288" s="132"/>
      <c r="DN288" s="132"/>
      <c r="DO288" s="132"/>
      <c r="DP288" s="132"/>
      <c r="DQ288" s="132"/>
      <c r="DR288" s="132"/>
      <c r="DS288" s="132"/>
      <c r="DT288" s="132"/>
      <c r="DU288" s="132"/>
      <c r="DV288" s="132"/>
      <c r="DW288" s="132"/>
      <c r="DX288" s="132"/>
      <c r="DY288" s="132"/>
      <c r="DZ288" s="132"/>
      <c r="EA288" s="132"/>
      <c r="EB288" s="132"/>
      <c r="EC288" s="132"/>
      <c r="ED288" s="132"/>
      <c r="EE288" s="132"/>
      <c r="EF288" s="132"/>
      <c r="EG288" s="132"/>
      <c r="EH288" s="132"/>
      <c r="EI288" s="132"/>
      <c r="EJ288" s="132"/>
      <c r="EK288" s="132"/>
      <c r="EL288" s="132"/>
      <c r="EM288" s="132"/>
      <c r="EN288" s="132"/>
      <c r="EO288" s="132"/>
      <c r="EP288" s="132"/>
      <c r="EQ288" s="132"/>
      <c r="ER288" s="132"/>
      <c r="ES288" s="132"/>
      <c r="ET288" s="132"/>
      <c r="EU288" s="132"/>
      <c r="EV288" s="132"/>
      <c r="EW288" s="132"/>
      <c r="EX288" s="132"/>
      <c r="EY288" s="132"/>
      <c r="EZ288" s="132"/>
      <c r="FA288" s="132"/>
      <c r="FB288" s="132"/>
      <c r="FC288" s="132"/>
      <c r="FD288" s="132"/>
      <c r="FE288" s="132"/>
      <c r="FF288" s="132"/>
      <c r="FG288" s="132"/>
      <c r="FH288" s="132"/>
      <c r="FI288" s="132"/>
      <c r="FJ288" s="132"/>
      <c r="FK288" s="132"/>
      <c r="FL288" s="132"/>
      <c r="FM288" s="132"/>
      <c r="FN288" s="132"/>
      <c r="FO288" s="132"/>
      <c r="FP288" s="132"/>
      <c r="FQ288" s="132"/>
      <c r="FR288" s="132"/>
      <c r="FS288" s="132"/>
      <c r="FT288" s="132"/>
      <c r="FU288" s="132"/>
      <c r="FV288" s="132"/>
      <c r="FW288" s="132"/>
      <c r="FX288" s="132"/>
      <c r="FY288" s="132"/>
      <c r="FZ288" s="132"/>
      <c r="GA288" s="132"/>
      <c r="GB288" s="132"/>
      <c r="GC288" s="132"/>
      <c r="GD288" s="132"/>
      <c r="GE288" s="132"/>
      <c r="GF288" s="132"/>
      <c r="GG288" s="132"/>
      <c r="GH288" s="132"/>
      <c r="GI288" s="132"/>
      <c r="GJ288" s="132"/>
      <c r="GK288" s="132"/>
      <c r="GL288" s="132"/>
      <c r="GM288" s="132"/>
      <c r="GN288" s="132"/>
      <c r="GO288" s="132"/>
      <c r="GP288" s="132"/>
      <c r="GQ288" s="132"/>
      <c r="GR288" s="132"/>
      <c r="GS288" s="132"/>
      <c r="GT288" s="132"/>
      <c r="GU288" s="132"/>
      <c r="GV288" s="132"/>
      <c r="GW288" s="132"/>
      <c r="GX288" s="132"/>
      <c r="GY288" s="132"/>
      <c r="GZ288" s="132"/>
      <c r="HA288" s="132"/>
      <c r="HB288" s="132"/>
      <c r="HC288" s="132"/>
      <c r="HD288" s="132"/>
      <c r="HE288" s="132"/>
      <c r="HF288" s="132"/>
      <c r="HG288" s="132"/>
      <c r="HH288" s="132"/>
      <c r="HI288" s="132"/>
      <c r="HJ288" s="132"/>
      <c r="HK288" s="132"/>
      <c r="HL288" s="132"/>
      <c r="HM288" s="132"/>
      <c r="HN288" s="132"/>
      <c r="HO288" s="132"/>
      <c r="HP288" s="132"/>
      <c r="HQ288" s="132"/>
      <c r="HR288" s="132"/>
      <c r="HS288" s="132"/>
      <c r="HT288" s="132"/>
      <c r="HU288" s="132"/>
      <c r="HV288" s="132"/>
      <c r="HW288" s="132"/>
      <c r="HX288" s="132"/>
      <c r="HY288" s="132"/>
      <c r="HZ288" s="132"/>
      <c r="IA288" s="132"/>
      <c r="IB288" s="132"/>
      <c r="IC288" s="132"/>
      <c r="ID288" s="132"/>
      <c r="IE288" s="132"/>
      <c r="IF288" s="132"/>
      <c r="IG288" s="132"/>
      <c r="IH288" s="132"/>
      <c r="II288" s="132"/>
      <c r="IJ288" s="132"/>
      <c r="IK288" s="132"/>
      <c r="IL288" s="132"/>
      <c r="IM288" s="132"/>
      <c r="IN288" s="132"/>
      <c r="IO288" s="132"/>
      <c r="IP288" s="132"/>
      <c r="IQ288" s="132"/>
      <c r="IR288" s="132"/>
      <c r="IS288" s="132"/>
      <c r="IT288" s="132"/>
      <c r="IU288" s="132"/>
      <c r="IV288" s="132"/>
    </row>
    <row r="289" spans="1:256" s="37" customFormat="1" ht="115.5" customHeight="1" x14ac:dyDescent="0.15">
      <c r="A289" s="127" t="s">
        <v>2108</v>
      </c>
      <c r="B289" s="178" t="s">
        <v>497</v>
      </c>
      <c r="C289" s="179" t="s">
        <v>899</v>
      </c>
      <c r="D289" s="179" t="s">
        <v>899</v>
      </c>
      <c r="E289" s="199">
        <v>280</v>
      </c>
      <c r="F289" s="199">
        <v>0.19822799999999999</v>
      </c>
      <c r="G289" s="199">
        <v>0</v>
      </c>
      <c r="H289" s="99" t="s">
        <v>2109</v>
      </c>
      <c r="I289" s="128" t="s">
        <v>68</v>
      </c>
      <c r="J289" s="129" t="s">
        <v>2110</v>
      </c>
      <c r="K289" s="203">
        <v>0</v>
      </c>
      <c r="L289" s="199">
        <v>0</v>
      </c>
      <c r="M289" s="200">
        <f>L289-K289</f>
        <v>0</v>
      </c>
      <c r="N289" s="149">
        <v>0</v>
      </c>
      <c r="O289" s="179" t="s">
        <v>66</v>
      </c>
      <c r="P289" s="178" t="s">
        <v>2111</v>
      </c>
      <c r="Q289" s="130"/>
      <c r="R289" s="44" t="s">
        <v>516</v>
      </c>
      <c r="S289" s="131" t="s">
        <v>0</v>
      </c>
      <c r="T289" s="39" t="s">
        <v>515</v>
      </c>
      <c r="U289" s="57" t="s">
        <v>2112</v>
      </c>
      <c r="V289" s="131" t="s">
        <v>26</v>
      </c>
      <c r="W289" s="168"/>
      <c r="X289" s="168"/>
      <c r="Y289" s="126"/>
      <c r="Z289" s="92"/>
      <c r="AA289" s="132"/>
      <c r="AB289" s="132"/>
      <c r="AC289" s="132"/>
      <c r="AD289" s="132"/>
      <c r="AE289" s="132"/>
      <c r="AF289" s="132"/>
      <c r="AG289" s="132"/>
      <c r="AH289" s="132"/>
      <c r="AI289" s="132"/>
      <c r="AJ289" s="132"/>
      <c r="AK289" s="132"/>
      <c r="AL289" s="132"/>
      <c r="AM289" s="132"/>
      <c r="AN289" s="132"/>
      <c r="AO289" s="132"/>
      <c r="AP289" s="132"/>
      <c r="AQ289" s="132"/>
      <c r="AR289" s="132"/>
      <c r="AS289" s="132"/>
      <c r="AT289" s="132"/>
      <c r="AU289" s="132"/>
      <c r="AV289" s="132"/>
      <c r="AW289" s="132"/>
      <c r="AX289" s="132"/>
      <c r="AY289" s="132"/>
      <c r="AZ289" s="132"/>
      <c r="BA289" s="132"/>
      <c r="BB289" s="132"/>
      <c r="BC289" s="132"/>
      <c r="BD289" s="132"/>
      <c r="BE289" s="132"/>
      <c r="BF289" s="132"/>
      <c r="BG289" s="132"/>
      <c r="BH289" s="132"/>
      <c r="BI289" s="132"/>
      <c r="BJ289" s="132"/>
      <c r="BK289" s="132"/>
      <c r="BL289" s="132"/>
      <c r="BM289" s="132"/>
      <c r="BN289" s="132"/>
      <c r="BO289" s="132"/>
      <c r="BP289" s="132"/>
      <c r="BQ289" s="132"/>
      <c r="BR289" s="132"/>
      <c r="BS289" s="132"/>
      <c r="BT289" s="132"/>
      <c r="BU289" s="132"/>
      <c r="BV289" s="132"/>
      <c r="BW289" s="132"/>
      <c r="BX289" s="132"/>
      <c r="BY289" s="132"/>
      <c r="BZ289" s="132"/>
      <c r="CA289" s="132"/>
      <c r="CB289" s="132"/>
      <c r="CC289" s="132"/>
      <c r="CD289" s="132"/>
      <c r="CE289" s="132"/>
      <c r="CF289" s="132"/>
      <c r="CG289" s="132"/>
      <c r="CH289" s="132"/>
      <c r="CI289" s="132"/>
      <c r="CJ289" s="132"/>
      <c r="CK289" s="132"/>
      <c r="CL289" s="132"/>
      <c r="CM289" s="132"/>
      <c r="CN289" s="132"/>
      <c r="CO289" s="132"/>
      <c r="CP289" s="132"/>
      <c r="CQ289" s="132"/>
      <c r="CR289" s="132"/>
      <c r="CS289" s="132"/>
      <c r="CT289" s="132"/>
      <c r="CU289" s="132"/>
      <c r="CV289" s="132"/>
      <c r="CW289" s="132"/>
      <c r="CX289" s="132"/>
      <c r="CY289" s="132"/>
      <c r="CZ289" s="132"/>
      <c r="DA289" s="132"/>
      <c r="DB289" s="132"/>
      <c r="DC289" s="132"/>
      <c r="DD289" s="132"/>
      <c r="DE289" s="132"/>
      <c r="DF289" s="132"/>
      <c r="DG289" s="132"/>
      <c r="DH289" s="132"/>
      <c r="DI289" s="132"/>
      <c r="DJ289" s="132"/>
      <c r="DK289" s="132"/>
      <c r="DL289" s="132"/>
      <c r="DM289" s="132"/>
      <c r="DN289" s="132"/>
      <c r="DO289" s="132"/>
      <c r="DP289" s="132"/>
      <c r="DQ289" s="132"/>
      <c r="DR289" s="132"/>
      <c r="DS289" s="132"/>
      <c r="DT289" s="132"/>
      <c r="DU289" s="132"/>
      <c r="DV289" s="132"/>
      <c r="DW289" s="132"/>
      <c r="DX289" s="132"/>
      <c r="DY289" s="132"/>
      <c r="DZ289" s="132"/>
      <c r="EA289" s="132"/>
      <c r="EB289" s="132"/>
      <c r="EC289" s="132"/>
      <c r="ED289" s="132"/>
      <c r="EE289" s="132"/>
      <c r="EF289" s="132"/>
      <c r="EG289" s="132"/>
      <c r="EH289" s="132"/>
      <c r="EI289" s="132"/>
      <c r="EJ289" s="132"/>
      <c r="EK289" s="132"/>
      <c r="EL289" s="132"/>
      <c r="EM289" s="132"/>
      <c r="EN289" s="132"/>
      <c r="EO289" s="132"/>
      <c r="EP289" s="132"/>
      <c r="EQ289" s="132"/>
      <c r="ER289" s="132"/>
      <c r="ES289" s="132"/>
      <c r="ET289" s="132"/>
      <c r="EU289" s="132"/>
      <c r="EV289" s="132"/>
      <c r="EW289" s="132"/>
      <c r="EX289" s="132"/>
      <c r="EY289" s="132"/>
      <c r="EZ289" s="132"/>
      <c r="FA289" s="132"/>
      <c r="FB289" s="132"/>
      <c r="FC289" s="132"/>
      <c r="FD289" s="132"/>
      <c r="FE289" s="132"/>
      <c r="FF289" s="132"/>
      <c r="FG289" s="132"/>
      <c r="FH289" s="132"/>
      <c r="FI289" s="132"/>
      <c r="FJ289" s="132"/>
      <c r="FK289" s="132"/>
      <c r="FL289" s="132"/>
      <c r="FM289" s="132"/>
      <c r="FN289" s="132"/>
      <c r="FO289" s="132"/>
      <c r="FP289" s="132"/>
      <c r="FQ289" s="132"/>
      <c r="FR289" s="132"/>
      <c r="FS289" s="132"/>
      <c r="FT289" s="132"/>
      <c r="FU289" s="132"/>
      <c r="FV289" s="132"/>
      <c r="FW289" s="132"/>
      <c r="FX289" s="132"/>
      <c r="FY289" s="132"/>
      <c r="FZ289" s="132"/>
      <c r="GA289" s="132"/>
      <c r="GB289" s="132"/>
      <c r="GC289" s="132"/>
      <c r="GD289" s="132"/>
      <c r="GE289" s="132"/>
      <c r="GF289" s="132"/>
      <c r="GG289" s="132"/>
      <c r="GH289" s="132"/>
      <c r="GI289" s="132"/>
      <c r="GJ289" s="132"/>
      <c r="GK289" s="132"/>
      <c r="GL289" s="132"/>
      <c r="GM289" s="132"/>
      <c r="GN289" s="132"/>
      <c r="GO289" s="132"/>
      <c r="GP289" s="132"/>
      <c r="GQ289" s="132"/>
      <c r="GR289" s="132"/>
      <c r="GS289" s="132"/>
      <c r="GT289" s="132"/>
      <c r="GU289" s="132"/>
      <c r="GV289" s="132"/>
      <c r="GW289" s="132"/>
      <c r="GX289" s="132"/>
      <c r="GY289" s="132"/>
      <c r="GZ289" s="132"/>
      <c r="HA289" s="132"/>
      <c r="HB289" s="132"/>
      <c r="HC289" s="132"/>
      <c r="HD289" s="132"/>
      <c r="HE289" s="132"/>
      <c r="HF289" s="132"/>
      <c r="HG289" s="132"/>
      <c r="HH289" s="132"/>
      <c r="HI289" s="132"/>
      <c r="HJ289" s="132"/>
      <c r="HK289" s="132"/>
      <c r="HL289" s="132"/>
      <c r="HM289" s="132"/>
      <c r="HN289" s="132"/>
      <c r="HO289" s="132"/>
      <c r="HP289" s="132"/>
      <c r="HQ289" s="132"/>
      <c r="HR289" s="132"/>
      <c r="HS289" s="132"/>
      <c r="HT289" s="132"/>
      <c r="HU289" s="132"/>
      <c r="HV289" s="132"/>
      <c r="HW289" s="132"/>
      <c r="HX289" s="132"/>
      <c r="HY289" s="132"/>
      <c r="HZ289" s="132"/>
      <c r="IA289" s="132"/>
      <c r="IB289" s="132"/>
      <c r="IC289" s="132"/>
      <c r="ID289" s="132"/>
      <c r="IE289" s="132"/>
      <c r="IF289" s="132"/>
      <c r="IG289" s="132"/>
      <c r="IH289" s="132"/>
      <c r="II289" s="132"/>
      <c r="IJ289" s="132"/>
      <c r="IK289" s="132"/>
      <c r="IL289" s="132"/>
      <c r="IM289" s="132"/>
      <c r="IN289" s="132"/>
      <c r="IO289" s="132"/>
      <c r="IP289" s="132"/>
      <c r="IQ289" s="132"/>
      <c r="IR289" s="132"/>
      <c r="IS289" s="132"/>
      <c r="IT289" s="132"/>
      <c r="IU289" s="132"/>
      <c r="IV289" s="132"/>
    </row>
    <row r="290" spans="1:256" s="132" customFormat="1" ht="210" customHeight="1" x14ac:dyDescent="0.15">
      <c r="A290" s="127" t="s">
        <v>2113</v>
      </c>
      <c r="B290" s="178" t="s">
        <v>857</v>
      </c>
      <c r="C290" s="179" t="s">
        <v>899</v>
      </c>
      <c r="D290" s="179" t="s">
        <v>885</v>
      </c>
      <c r="E290" s="199">
        <v>250</v>
      </c>
      <c r="F290" s="199">
        <v>0.18670999999999999</v>
      </c>
      <c r="G290" s="199">
        <v>0</v>
      </c>
      <c r="H290" s="99" t="s">
        <v>2114</v>
      </c>
      <c r="I290" s="128" t="s">
        <v>45</v>
      </c>
      <c r="J290" s="129" t="s">
        <v>1855</v>
      </c>
      <c r="K290" s="203">
        <v>303.89</v>
      </c>
      <c r="L290" s="199">
        <v>549.94200000000001</v>
      </c>
      <c r="M290" s="200">
        <f>L290-K290</f>
        <v>246.05200000000002</v>
      </c>
      <c r="N290" s="149">
        <v>0</v>
      </c>
      <c r="O290" s="179" t="s">
        <v>1409</v>
      </c>
      <c r="P290" s="112" t="s">
        <v>2115</v>
      </c>
      <c r="Q290" s="130"/>
      <c r="R290" s="44" t="s">
        <v>516</v>
      </c>
      <c r="S290" s="131" t="s">
        <v>0</v>
      </c>
      <c r="T290" s="39" t="s">
        <v>515</v>
      </c>
      <c r="U290" s="57" t="s">
        <v>247</v>
      </c>
      <c r="V290" s="131" t="s">
        <v>26</v>
      </c>
      <c r="W290" s="168"/>
      <c r="X290" s="168"/>
      <c r="Y290" s="126"/>
      <c r="Z290" s="92"/>
    </row>
    <row r="291" spans="1:256" s="132" customFormat="1" ht="24.95" customHeight="1" x14ac:dyDescent="0.15">
      <c r="A291" s="26"/>
      <c r="B291" s="41" t="s">
        <v>92</v>
      </c>
      <c r="C291" s="31"/>
      <c r="D291" s="31"/>
      <c r="E291" s="205"/>
      <c r="F291" s="205"/>
      <c r="G291" s="205"/>
      <c r="H291" s="28"/>
      <c r="I291" s="29"/>
      <c r="J291" s="30"/>
      <c r="K291" s="204"/>
      <c r="L291" s="205"/>
      <c r="M291" s="205"/>
      <c r="N291" s="151"/>
      <c r="O291" s="31"/>
      <c r="P291" s="27"/>
      <c r="Q291" s="27"/>
      <c r="R291" s="27"/>
      <c r="S291" s="32"/>
      <c r="T291" s="32"/>
      <c r="U291" s="32"/>
      <c r="V291" s="32"/>
      <c r="W291" s="33"/>
      <c r="X291" s="33"/>
      <c r="Y291" s="34"/>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c r="IR291" s="2"/>
      <c r="IS291" s="2"/>
      <c r="IT291" s="2"/>
      <c r="IU291" s="2"/>
      <c r="IV291" s="2"/>
    </row>
    <row r="292" spans="1:256" s="37" customFormat="1" ht="52.5" customHeight="1" x14ac:dyDescent="0.15">
      <c r="A292" s="127">
        <v>249</v>
      </c>
      <c r="B292" s="178" t="s">
        <v>1762</v>
      </c>
      <c r="C292" s="179" t="s">
        <v>895</v>
      </c>
      <c r="D292" s="179" t="s">
        <v>899</v>
      </c>
      <c r="E292" s="199">
        <v>55</v>
      </c>
      <c r="F292" s="200">
        <v>55</v>
      </c>
      <c r="G292" s="199">
        <v>50.169097000000001</v>
      </c>
      <c r="H292" s="119" t="s">
        <v>1601</v>
      </c>
      <c r="I292" s="128" t="s">
        <v>68</v>
      </c>
      <c r="J292" s="129" t="s">
        <v>1763</v>
      </c>
      <c r="K292" s="203">
        <v>0</v>
      </c>
      <c r="L292" s="199">
        <v>0</v>
      </c>
      <c r="M292" s="200">
        <f t="shared" ref="M292:M294" si="24">L292-K292</f>
        <v>0</v>
      </c>
      <c r="N292" s="149">
        <v>0</v>
      </c>
      <c r="O292" s="179" t="s">
        <v>66</v>
      </c>
      <c r="P292" s="178" t="s">
        <v>1759</v>
      </c>
      <c r="Q292" s="130"/>
      <c r="R292" s="179" t="s">
        <v>213</v>
      </c>
      <c r="S292" s="181" t="s">
        <v>0</v>
      </c>
      <c r="T292" s="93" t="s">
        <v>524</v>
      </c>
      <c r="U292" s="180">
        <v>245</v>
      </c>
      <c r="V292" s="131" t="s">
        <v>69</v>
      </c>
      <c r="W292" s="168" t="s">
        <v>41</v>
      </c>
      <c r="X292" s="168"/>
      <c r="Y292" s="126"/>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2"/>
      <c r="AW292" s="132"/>
      <c r="AX292" s="132"/>
      <c r="AY292" s="132"/>
      <c r="AZ292" s="132"/>
      <c r="BA292" s="132"/>
      <c r="BB292" s="132"/>
      <c r="BC292" s="132"/>
      <c r="BD292" s="132"/>
      <c r="BE292" s="132"/>
      <c r="BF292" s="132"/>
      <c r="BG292" s="132"/>
      <c r="BH292" s="132"/>
      <c r="BI292" s="132"/>
      <c r="BJ292" s="132"/>
      <c r="BK292" s="132"/>
      <c r="BL292" s="132"/>
      <c r="BM292" s="132"/>
      <c r="BN292" s="132"/>
      <c r="BO292" s="132"/>
      <c r="BP292" s="132"/>
      <c r="BQ292" s="132"/>
      <c r="BR292" s="132"/>
      <c r="BS292" s="132"/>
      <c r="BT292" s="132"/>
      <c r="BU292" s="132"/>
      <c r="BV292" s="132"/>
      <c r="BW292" s="132"/>
      <c r="BX292" s="132"/>
      <c r="BY292" s="132"/>
      <c r="BZ292" s="132"/>
      <c r="CA292" s="132"/>
      <c r="CB292" s="132"/>
      <c r="CC292" s="132"/>
      <c r="CD292" s="132"/>
      <c r="CE292" s="132"/>
      <c r="CF292" s="132"/>
      <c r="CG292" s="132"/>
      <c r="CH292" s="132"/>
      <c r="CI292" s="132"/>
      <c r="CJ292" s="132"/>
      <c r="CK292" s="132"/>
      <c r="CL292" s="132"/>
      <c r="CM292" s="132"/>
      <c r="CN292" s="132"/>
      <c r="CO292" s="132"/>
      <c r="CP292" s="132"/>
      <c r="CQ292" s="132"/>
      <c r="CR292" s="132"/>
      <c r="CS292" s="132"/>
      <c r="CT292" s="132"/>
      <c r="CU292" s="132"/>
      <c r="CV292" s="132"/>
      <c r="CW292" s="132"/>
      <c r="CX292" s="132"/>
      <c r="CY292" s="132"/>
      <c r="CZ292" s="132"/>
      <c r="DA292" s="132"/>
      <c r="DB292" s="132"/>
      <c r="DC292" s="132"/>
      <c r="DD292" s="132"/>
      <c r="DE292" s="132"/>
      <c r="DF292" s="132"/>
      <c r="DG292" s="132"/>
      <c r="DH292" s="132"/>
      <c r="DI292" s="132"/>
      <c r="DJ292" s="132"/>
      <c r="DK292" s="132"/>
      <c r="DL292" s="132"/>
      <c r="DM292" s="132"/>
      <c r="DN292" s="132"/>
      <c r="DO292" s="132"/>
      <c r="DP292" s="132"/>
      <c r="DQ292" s="132"/>
      <c r="DR292" s="132"/>
      <c r="DS292" s="132"/>
      <c r="DT292" s="132"/>
      <c r="DU292" s="132"/>
      <c r="DV292" s="132"/>
      <c r="DW292" s="132"/>
      <c r="DX292" s="132"/>
      <c r="DY292" s="132"/>
      <c r="DZ292" s="132"/>
      <c r="EA292" s="132"/>
      <c r="EB292" s="132"/>
      <c r="EC292" s="132"/>
      <c r="ED292" s="132"/>
      <c r="EE292" s="132"/>
      <c r="EF292" s="132"/>
      <c r="EG292" s="132"/>
      <c r="EH292" s="132"/>
      <c r="EI292" s="132"/>
      <c r="EJ292" s="132"/>
      <c r="EK292" s="132"/>
      <c r="EL292" s="132"/>
      <c r="EM292" s="132"/>
      <c r="EN292" s="132"/>
      <c r="EO292" s="132"/>
      <c r="EP292" s="132"/>
      <c r="EQ292" s="132"/>
      <c r="ER292" s="132"/>
      <c r="ES292" s="132"/>
      <c r="ET292" s="132"/>
      <c r="EU292" s="132"/>
      <c r="EV292" s="132"/>
      <c r="EW292" s="132"/>
      <c r="EX292" s="132"/>
      <c r="EY292" s="132"/>
      <c r="EZ292" s="132"/>
      <c r="FA292" s="132"/>
      <c r="FB292" s="132"/>
      <c r="FC292" s="132"/>
      <c r="FD292" s="132"/>
      <c r="FE292" s="132"/>
      <c r="FF292" s="132"/>
      <c r="FG292" s="132"/>
      <c r="FH292" s="132"/>
      <c r="FI292" s="132"/>
      <c r="FJ292" s="132"/>
      <c r="FK292" s="132"/>
      <c r="FL292" s="132"/>
      <c r="FM292" s="132"/>
      <c r="FN292" s="132"/>
      <c r="FO292" s="132"/>
      <c r="FP292" s="132"/>
      <c r="FQ292" s="132"/>
      <c r="FR292" s="132"/>
      <c r="FS292" s="132"/>
      <c r="FT292" s="132"/>
      <c r="FU292" s="132"/>
      <c r="FV292" s="132"/>
      <c r="FW292" s="132"/>
      <c r="FX292" s="132"/>
      <c r="FY292" s="132"/>
      <c r="FZ292" s="132"/>
      <c r="GA292" s="132"/>
      <c r="GB292" s="132"/>
      <c r="GC292" s="132"/>
      <c r="GD292" s="132"/>
      <c r="GE292" s="132"/>
      <c r="GF292" s="132"/>
      <c r="GG292" s="132"/>
      <c r="GH292" s="132"/>
      <c r="GI292" s="132"/>
      <c r="GJ292" s="132"/>
      <c r="GK292" s="132"/>
      <c r="GL292" s="132"/>
      <c r="GM292" s="132"/>
      <c r="GN292" s="132"/>
      <c r="GO292" s="132"/>
      <c r="GP292" s="132"/>
      <c r="GQ292" s="132"/>
      <c r="GR292" s="132"/>
      <c r="GS292" s="132"/>
      <c r="GT292" s="132"/>
      <c r="GU292" s="132"/>
      <c r="GV292" s="132"/>
      <c r="GW292" s="132"/>
      <c r="GX292" s="132"/>
      <c r="GY292" s="132"/>
      <c r="GZ292" s="132"/>
      <c r="HA292" s="132"/>
      <c r="HB292" s="132"/>
      <c r="HC292" s="132"/>
      <c r="HD292" s="132"/>
      <c r="HE292" s="132"/>
      <c r="HF292" s="132"/>
      <c r="HG292" s="132"/>
      <c r="HH292" s="132"/>
      <c r="HI292" s="132"/>
      <c r="HJ292" s="132"/>
      <c r="HK292" s="132"/>
      <c r="HL292" s="132"/>
      <c r="HM292" s="132"/>
      <c r="HN292" s="132"/>
      <c r="HO292" s="132"/>
      <c r="HP292" s="132"/>
      <c r="HQ292" s="132"/>
      <c r="HR292" s="132"/>
      <c r="HS292" s="132"/>
      <c r="HT292" s="132"/>
      <c r="HU292" s="132"/>
      <c r="HV292" s="132"/>
      <c r="HW292" s="132"/>
      <c r="HX292" s="132"/>
      <c r="HY292" s="132"/>
      <c r="HZ292" s="132"/>
      <c r="IA292" s="132"/>
      <c r="IB292" s="132"/>
      <c r="IC292" s="132"/>
      <c r="ID292" s="132"/>
      <c r="IE292" s="132"/>
      <c r="IF292" s="132"/>
      <c r="IG292" s="132"/>
      <c r="IH292" s="132"/>
      <c r="II292" s="132"/>
      <c r="IJ292" s="132"/>
      <c r="IK292" s="132"/>
      <c r="IL292" s="132"/>
      <c r="IM292" s="132"/>
      <c r="IN292" s="132"/>
      <c r="IO292" s="132"/>
      <c r="IP292" s="132"/>
      <c r="IQ292" s="132"/>
      <c r="IR292" s="132"/>
      <c r="IS292" s="132"/>
      <c r="IT292" s="132"/>
      <c r="IU292" s="132"/>
      <c r="IV292" s="132"/>
    </row>
    <row r="293" spans="1:256" s="37" customFormat="1" ht="60" customHeight="1" x14ac:dyDescent="0.15">
      <c r="A293" s="127">
        <v>250</v>
      </c>
      <c r="B293" s="178" t="s">
        <v>521</v>
      </c>
      <c r="C293" s="179" t="s">
        <v>907</v>
      </c>
      <c r="D293" s="179" t="s">
        <v>899</v>
      </c>
      <c r="E293" s="199">
        <v>8.9580000000000002</v>
      </c>
      <c r="F293" s="200">
        <v>8.9580000000000002</v>
      </c>
      <c r="G293" s="199">
        <v>8.8559999999999999</v>
      </c>
      <c r="H293" s="119" t="s">
        <v>247</v>
      </c>
      <c r="I293" s="128" t="s">
        <v>68</v>
      </c>
      <c r="J293" s="178" t="s">
        <v>1327</v>
      </c>
      <c r="K293" s="203">
        <v>0</v>
      </c>
      <c r="L293" s="199">
        <v>0</v>
      </c>
      <c r="M293" s="200">
        <f t="shared" si="24"/>
        <v>0</v>
      </c>
      <c r="N293" s="149">
        <v>0</v>
      </c>
      <c r="O293" s="179" t="s">
        <v>66</v>
      </c>
      <c r="P293" s="178" t="s">
        <v>1759</v>
      </c>
      <c r="Q293" s="130"/>
      <c r="R293" s="179" t="s">
        <v>213</v>
      </c>
      <c r="S293" s="131" t="s">
        <v>0</v>
      </c>
      <c r="T293" s="46" t="s">
        <v>524</v>
      </c>
      <c r="U293" s="180">
        <v>247</v>
      </c>
      <c r="V293" s="131" t="s">
        <v>69</v>
      </c>
      <c r="W293" s="168" t="s">
        <v>41</v>
      </c>
      <c r="X293" s="168"/>
      <c r="Y293" s="126"/>
      <c r="Z293" s="132"/>
      <c r="AA293" s="132"/>
      <c r="AB293" s="132"/>
      <c r="AC293" s="132"/>
      <c r="AD293" s="132"/>
      <c r="AE293" s="132"/>
      <c r="AF293" s="132"/>
      <c r="AG293" s="132"/>
      <c r="AH293" s="132"/>
      <c r="AI293" s="132"/>
      <c r="AJ293" s="132"/>
      <c r="AK293" s="132"/>
      <c r="AL293" s="132"/>
      <c r="AM293" s="132"/>
      <c r="AN293" s="132"/>
      <c r="AO293" s="132"/>
      <c r="AP293" s="132"/>
      <c r="AQ293" s="132"/>
      <c r="AR293" s="132"/>
      <c r="AS293" s="132"/>
      <c r="AT293" s="132"/>
      <c r="AU293" s="132"/>
      <c r="AV293" s="132"/>
      <c r="AW293" s="132"/>
      <c r="AX293" s="132"/>
      <c r="AY293" s="132"/>
      <c r="AZ293" s="132"/>
      <c r="BA293" s="132"/>
      <c r="BB293" s="132"/>
      <c r="BC293" s="132"/>
      <c r="BD293" s="132"/>
      <c r="BE293" s="132"/>
      <c r="BF293" s="132"/>
      <c r="BG293" s="132"/>
      <c r="BH293" s="132"/>
      <c r="BI293" s="132"/>
      <c r="BJ293" s="132"/>
      <c r="BK293" s="132"/>
      <c r="BL293" s="132"/>
      <c r="BM293" s="132"/>
      <c r="BN293" s="132"/>
      <c r="BO293" s="132"/>
      <c r="BP293" s="132"/>
      <c r="BQ293" s="132"/>
      <c r="BR293" s="132"/>
      <c r="BS293" s="132"/>
      <c r="BT293" s="132"/>
      <c r="BU293" s="132"/>
      <c r="BV293" s="132"/>
      <c r="BW293" s="132"/>
      <c r="BX293" s="132"/>
      <c r="BY293" s="132"/>
      <c r="BZ293" s="132"/>
      <c r="CA293" s="132"/>
      <c r="CB293" s="132"/>
      <c r="CC293" s="132"/>
      <c r="CD293" s="132"/>
      <c r="CE293" s="132"/>
      <c r="CF293" s="132"/>
      <c r="CG293" s="132"/>
      <c r="CH293" s="132"/>
      <c r="CI293" s="132"/>
      <c r="CJ293" s="132"/>
      <c r="CK293" s="132"/>
      <c r="CL293" s="132"/>
      <c r="CM293" s="132"/>
      <c r="CN293" s="132"/>
      <c r="CO293" s="132"/>
      <c r="CP293" s="132"/>
      <c r="CQ293" s="132"/>
      <c r="CR293" s="132"/>
      <c r="CS293" s="132"/>
      <c r="CT293" s="132"/>
      <c r="CU293" s="132"/>
      <c r="CV293" s="132"/>
      <c r="CW293" s="132"/>
      <c r="CX293" s="132"/>
      <c r="CY293" s="132"/>
      <c r="CZ293" s="132"/>
      <c r="DA293" s="132"/>
      <c r="DB293" s="132"/>
      <c r="DC293" s="132"/>
      <c r="DD293" s="132"/>
      <c r="DE293" s="132"/>
      <c r="DF293" s="132"/>
      <c r="DG293" s="132"/>
      <c r="DH293" s="132"/>
      <c r="DI293" s="132"/>
      <c r="DJ293" s="132"/>
      <c r="DK293" s="132"/>
      <c r="DL293" s="132"/>
      <c r="DM293" s="132"/>
      <c r="DN293" s="132"/>
      <c r="DO293" s="132"/>
      <c r="DP293" s="132"/>
      <c r="DQ293" s="132"/>
      <c r="DR293" s="132"/>
      <c r="DS293" s="132"/>
      <c r="DT293" s="132"/>
      <c r="DU293" s="132"/>
      <c r="DV293" s="132"/>
      <c r="DW293" s="132"/>
      <c r="DX293" s="132"/>
      <c r="DY293" s="132"/>
      <c r="DZ293" s="132"/>
      <c r="EA293" s="132"/>
      <c r="EB293" s="132"/>
      <c r="EC293" s="132"/>
      <c r="ED293" s="132"/>
      <c r="EE293" s="132"/>
      <c r="EF293" s="132"/>
      <c r="EG293" s="132"/>
      <c r="EH293" s="132"/>
      <c r="EI293" s="132"/>
      <c r="EJ293" s="132"/>
      <c r="EK293" s="132"/>
      <c r="EL293" s="132"/>
      <c r="EM293" s="132"/>
      <c r="EN293" s="132"/>
      <c r="EO293" s="132"/>
      <c r="EP293" s="132"/>
      <c r="EQ293" s="132"/>
      <c r="ER293" s="132"/>
      <c r="ES293" s="132"/>
      <c r="ET293" s="132"/>
      <c r="EU293" s="132"/>
      <c r="EV293" s="132"/>
      <c r="EW293" s="132"/>
      <c r="EX293" s="132"/>
      <c r="EY293" s="132"/>
      <c r="EZ293" s="132"/>
      <c r="FA293" s="132"/>
      <c r="FB293" s="132"/>
      <c r="FC293" s="132"/>
      <c r="FD293" s="132"/>
      <c r="FE293" s="132"/>
      <c r="FF293" s="132"/>
      <c r="FG293" s="132"/>
      <c r="FH293" s="132"/>
      <c r="FI293" s="132"/>
      <c r="FJ293" s="132"/>
      <c r="FK293" s="132"/>
      <c r="FL293" s="132"/>
      <c r="FM293" s="132"/>
      <c r="FN293" s="132"/>
      <c r="FO293" s="132"/>
      <c r="FP293" s="132"/>
      <c r="FQ293" s="132"/>
      <c r="FR293" s="132"/>
      <c r="FS293" s="132"/>
      <c r="FT293" s="132"/>
      <c r="FU293" s="132"/>
      <c r="FV293" s="132"/>
      <c r="FW293" s="132"/>
      <c r="FX293" s="132"/>
      <c r="FY293" s="132"/>
      <c r="FZ293" s="132"/>
      <c r="GA293" s="132"/>
      <c r="GB293" s="132"/>
      <c r="GC293" s="132"/>
      <c r="GD293" s="132"/>
      <c r="GE293" s="132"/>
      <c r="GF293" s="132"/>
      <c r="GG293" s="132"/>
      <c r="GH293" s="132"/>
      <c r="GI293" s="132"/>
      <c r="GJ293" s="132"/>
      <c r="GK293" s="132"/>
      <c r="GL293" s="132"/>
      <c r="GM293" s="132"/>
      <c r="GN293" s="132"/>
      <c r="GO293" s="132"/>
      <c r="GP293" s="132"/>
      <c r="GQ293" s="132"/>
      <c r="GR293" s="132"/>
      <c r="GS293" s="132"/>
      <c r="GT293" s="132"/>
      <c r="GU293" s="132"/>
      <c r="GV293" s="132"/>
      <c r="GW293" s="132"/>
      <c r="GX293" s="132"/>
      <c r="GY293" s="132"/>
      <c r="GZ293" s="132"/>
      <c r="HA293" s="132"/>
      <c r="HB293" s="132"/>
      <c r="HC293" s="132"/>
      <c r="HD293" s="132"/>
      <c r="HE293" s="132"/>
      <c r="HF293" s="132"/>
      <c r="HG293" s="132"/>
      <c r="HH293" s="132"/>
      <c r="HI293" s="132"/>
      <c r="HJ293" s="132"/>
      <c r="HK293" s="132"/>
      <c r="HL293" s="132"/>
      <c r="HM293" s="132"/>
      <c r="HN293" s="132"/>
      <c r="HO293" s="132"/>
      <c r="HP293" s="132"/>
      <c r="HQ293" s="132"/>
      <c r="HR293" s="132"/>
      <c r="HS293" s="132"/>
      <c r="HT293" s="132"/>
      <c r="HU293" s="132"/>
      <c r="HV293" s="132"/>
      <c r="HW293" s="132"/>
      <c r="HX293" s="132"/>
      <c r="HY293" s="132"/>
      <c r="HZ293" s="132"/>
      <c r="IA293" s="132"/>
      <c r="IB293" s="132"/>
      <c r="IC293" s="132"/>
      <c r="ID293" s="132"/>
      <c r="IE293" s="132"/>
      <c r="IF293" s="132"/>
      <c r="IG293" s="132"/>
      <c r="IH293" s="132"/>
      <c r="II293" s="132"/>
      <c r="IJ293" s="132"/>
      <c r="IK293" s="132"/>
      <c r="IL293" s="132"/>
      <c r="IM293" s="132"/>
      <c r="IN293" s="132"/>
      <c r="IO293" s="132"/>
      <c r="IP293" s="132"/>
      <c r="IQ293" s="132"/>
      <c r="IR293" s="132"/>
      <c r="IS293" s="132"/>
      <c r="IT293" s="132"/>
      <c r="IU293" s="132"/>
      <c r="IV293" s="132"/>
    </row>
    <row r="294" spans="1:256" s="132" customFormat="1" ht="261.75" customHeight="1" x14ac:dyDescent="0.15">
      <c r="A294" s="127">
        <v>251</v>
      </c>
      <c r="B294" s="178" t="s">
        <v>2034</v>
      </c>
      <c r="C294" s="179" t="s">
        <v>899</v>
      </c>
      <c r="D294" s="179" t="s">
        <v>903</v>
      </c>
      <c r="E294" s="199">
        <v>350</v>
      </c>
      <c r="F294" s="200">
        <v>317.834</v>
      </c>
      <c r="G294" s="199">
        <v>10.592000000000001</v>
      </c>
      <c r="H294" s="76" t="s">
        <v>2035</v>
      </c>
      <c r="I294" s="128" t="s">
        <v>45</v>
      </c>
      <c r="J294" s="129" t="s">
        <v>2036</v>
      </c>
      <c r="K294" s="203">
        <v>290</v>
      </c>
      <c r="L294" s="199">
        <v>261</v>
      </c>
      <c r="M294" s="200">
        <f t="shared" si="24"/>
        <v>-29</v>
      </c>
      <c r="N294" s="149" t="s">
        <v>2037</v>
      </c>
      <c r="O294" s="179" t="s">
        <v>1409</v>
      </c>
      <c r="P294" s="178" t="s">
        <v>2038</v>
      </c>
      <c r="Q294" s="130"/>
      <c r="R294" s="44" t="s">
        <v>213</v>
      </c>
      <c r="S294" s="131" t="s">
        <v>0</v>
      </c>
      <c r="T294" s="46" t="s">
        <v>523</v>
      </c>
      <c r="U294" s="57" t="s">
        <v>522</v>
      </c>
      <c r="V294" s="131" t="s">
        <v>26</v>
      </c>
      <c r="W294" s="168"/>
      <c r="X294" s="168" t="s">
        <v>41</v>
      </c>
      <c r="Y294" s="126"/>
    </row>
    <row r="295" spans="1:256" s="43" customFormat="1" ht="24.95" customHeight="1" x14ac:dyDescent="0.15">
      <c r="A295" s="26"/>
      <c r="B295" s="41" t="s">
        <v>93</v>
      </c>
      <c r="C295" s="31"/>
      <c r="D295" s="31"/>
      <c r="E295" s="205"/>
      <c r="F295" s="205"/>
      <c r="G295" s="205"/>
      <c r="H295" s="28"/>
      <c r="I295" s="29"/>
      <c r="J295" s="30"/>
      <c r="K295" s="204"/>
      <c r="L295" s="205"/>
      <c r="M295" s="205"/>
      <c r="N295" s="151"/>
      <c r="O295" s="31"/>
      <c r="P295" s="27"/>
      <c r="Q295" s="27"/>
      <c r="R295" s="27"/>
      <c r="S295" s="32"/>
      <c r="T295" s="32"/>
      <c r="U295" s="32"/>
      <c r="V295" s="32"/>
      <c r="W295" s="33"/>
      <c r="X295" s="33"/>
      <c r="Y295" s="34"/>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c r="IR295" s="2"/>
      <c r="IS295" s="2"/>
      <c r="IT295" s="2"/>
      <c r="IU295" s="2"/>
      <c r="IV295" s="2"/>
    </row>
    <row r="296" spans="1:256" ht="24.95" customHeight="1" x14ac:dyDescent="0.15">
      <c r="A296" s="127"/>
      <c r="B296" s="177" t="s">
        <v>414</v>
      </c>
      <c r="C296" s="179"/>
      <c r="D296" s="179"/>
      <c r="E296" s="199"/>
      <c r="F296" s="200"/>
      <c r="G296" s="199"/>
      <c r="H296" s="123"/>
      <c r="I296" s="128"/>
      <c r="J296" s="129"/>
      <c r="K296" s="203"/>
      <c r="L296" s="199"/>
      <c r="M296" s="200"/>
      <c r="N296" s="149"/>
      <c r="O296" s="179"/>
      <c r="P296" s="178"/>
      <c r="Q296" s="130"/>
      <c r="R296" s="165" t="s">
        <v>188</v>
      </c>
      <c r="S296" s="181"/>
      <c r="T296" s="131"/>
      <c r="U296" s="181"/>
      <c r="V296" s="131"/>
      <c r="W296" s="168"/>
      <c r="X296" s="168"/>
      <c r="Y296" s="126"/>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43"/>
      <c r="BM296" s="43"/>
      <c r="BN296" s="43"/>
      <c r="BO296" s="43"/>
      <c r="BP296" s="43"/>
      <c r="BQ296" s="43"/>
      <c r="BR296" s="43"/>
      <c r="BS296" s="43"/>
      <c r="BT296" s="43"/>
      <c r="BU296" s="43"/>
      <c r="BV296" s="43"/>
      <c r="BW296" s="43"/>
      <c r="BX296" s="43"/>
      <c r="BY296" s="43"/>
      <c r="BZ296" s="43"/>
      <c r="CA296" s="43"/>
      <c r="CB296" s="43"/>
      <c r="CC296" s="43"/>
      <c r="CD296" s="43"/>
      <c r="CE296" s="43"/>
      <c r="CF296" s="43"/>
      <c r="CG296" s="43"/>
      <c r="CH296" s="43"/>
      <c r="CI296" s="43"/>
      <c r="CJ296" s="43"/>
      <c r="CK296" s="43"/>
      <c r="CL296" s="43"/>
      <c r="CM296" s="43"/>
      <c r="CN296" s="43"/>
      <c r="CO296" s="43"/>
      <c r="CP296" s="43"/>
      <c r="CQ296" s="43"/>
      <c r="CR296" s="43"/>
      <c r="CS296" s="43"/>
      <c r="CT296" s="43"/>
      <c r="CU296" s="43"/>
      <c r="CV296" s="43"/>
      <c r="CW296" s="43"/>
      <c r="CX296" s="43"/>
      <c r="CY296" s="43"/>
      <c r="CZ296" s="43"/>
      <c r="DA296" s="43"/>
      <c r="DB296" s="43"/>
      <c r="DC296" s="43"/>
      <c r="DD296" s="43"/>
      <c r="DE296" s="43"/>
      <c r="DF296" s="43"/>
      <c r="DG296" s="43"/>
      <c r="DH296" s="43"/>
      <c r="DI296" s="43"/>
      <c r="DJ296" s="43"/>
      <c r="DK296" s="43"/>
      <c r="DL296" s="43"/>
      <c r="DM296" s="43"/>
      <c r="DN296" s="43"/>
      <c r="DO296" s="43"/>
      <c r="DP296" s="43"/>
      <c r="DQ296" s="43"/>
      <c r="DR296" s="43"/>
      <c r="DS296" s="43"/>
      <c r="DT296" s="43"/>
      <c r="DU296" s="43"/>
      <c r="DV296" s="43"/>
      <c r="DW296" s="43"/>
      <c r="DX296" s="43"/>
      <c r="DY296" s="43"/>
      <c r="DZ296" s="43"/>
      <c r="EA296" s="43"/>
      <c r="EB296" s="43"/>
      <c r="EC296" s="43"/>
      <c r="ED296" s="43"/>
      <c r="EE296" s="43"/>
      <c r="EF296" s="43"/>
      <c r="EG296" s="43"/>
      <c r="EH296" s="43"/>
      <c r="EI296" s="43"/>
      <c r="EJ296" s="43"/>
      <c r="EK296" s="43"/>
      <c r="EL296" s="43"/>
      <c r="EM296" s="43"/>
      <c r="EN296" s="43"/>
      <c r="EO296" s="43"/>
      <c r="EP296" s="43"/>
      <c r="EQ296" s="43"/>
      <c r="ER296" s="43"/>
      <c r="ES296" s="43"/>
      <c r="ET296" s="43"/>
      <c r="EU296" s="43"/>
      <c r="EV296" s="43"/>
      <c r="EW296" s="43"/>
      <c r="EX296" s="43"/>
      <c r="EY296" s="43"/>
      <c r="EZ296" s="43"/>
      <c r="FA296" s="43"/>
      <c r="FB296" s="43"/>
      <c r="FC296" s="43"/>
      <c r="FD296" s="43"/>
      <c r="FE296" s="43"/>
      <c r="FF296" s="43"/>
      <c r="FG296" s="43"/>
      <c r="FH296" s="43"/>
      <c r="FI296" s="43"/>
      <c r="FJ296" s="43"/>
      <c r="FK296" s="43"/>
      <c r="FL296" s="43"/>
      <c r="FM296" s="43"/>
      <c r="FN296" s="43"/>
      <c r="FO296" s="43"/>
      <c r="FP296" s="43"/>
      <c r="FQ296" s="43"/>
      <c r="FR296" s="43"/>
      <c r="FS296" s="43"/>
      <c r="FT296" s="43"/>
      <c r="FU296" s="43"/>
      <c r="FV296" s="43"/>
      <c r="FW296" s="43"/>
      <c r="FX296" s="43"/>
      <c r="FY296" s="43"/>
      <c r="FZ296" s="43"/>
      <c r="GA296" s="43"/>
      <c r="GB296" s="43"/>
      <c r="GC296" s="43"/>
      <c r="GD296" s="43"/>
      <c r="GE296" s="43"/>
      <c r="GF296" s="43"/>
      <c r="GG296" s="43"/>
      <c r="GH296" s="43"/>
      <c r="GI296" s="43"/>
      <c r="GJ296" s="43"/>
      <c r="GK296" s="43"/>
      <c r="GL296" s="43"/>
      <c r="GM296" s="43"/>
      <c r="GN296" s="43"/>
      <c r="GO296" s="43"/>
      <c r="GP296" s="43"/>
      <c r="GQ296" s="43"/>
      <c r="GR296" s="43"/>
      <c r="GS296" s="43"/>
      <c r="GT296" s="43"/>
      <c r="GU296" s="43"/>
      <c r="GV296" s="43"/>
      <c r="GW296" s="43"/>
      <c r="GX296" s="43"/>
      <c r="GY296" s="43"/>
      <c r="GZ296" s="43"/>
      <c r="HA296" s="43"/>
      <c r="HB296" s="43"/>
      <c r="HC296" s="43"/>
      <c r="HD296" s="43"/>
      <c r="HE296" s="43"/>
      <c r="HF296" s="43"/>
      <c r="HG296" s="43"/>
      <c r="HH296" s="43"/>
      <c r="HI296" s="43"/>
      <c r="HJ296" s="43"/>
      <c r="HK296" s="43"/>
      <c r="HL296" s="43"/>
      <c r="HM296" s="43"/>
      <c r="HN296" s="43"/>
      <c r="HO296" s="43"/>
      <c r="HP296" s="43"/>
      <c r="HQ296" s="43"/>
      <c r="HR296" s="43"/>
      <c r="HS296" s="43"/>
      <c r="HT296" s="43"/>
      <c r="HU296" s="43"/>
      <c r="HV296" s="43"/>
      <c r="HW296" s="43"/>
      <c r="HX296" s="43"/>
      <c r="HY296" s="43"/>
      <c r="HZ296" s="43"/>
      <c r="IA296" s="43"/>
      <c r="IB296" s="43"/>
      <c r="IC296" s="43"/>
      <c r="ID296" s="43"/>
      <c r="IE296" s="43"/>
      <c r="IF296" s="43"/>
      <c r="IG296" s="43"/>
      <c r="IH296" s="43"/>
      <c r="II296" s="43"/>
      <c r="IJ296" s="43"/>
      <c r="IK296" s="43"/>
      <c r="IL296" s="43"/>
      <c r="IM296" s="43"/>
      <c r="IN296" s="43"/>
      <c r="IO296" s="43"/>
      <c r="IP296" s="43"/>
      <c r="IQ296" s="43"/>
      <c r="IR296" s="43"/>
      <c r="IS296" s="43"/>
      <c r="IT296" s="43"/>
      <c r="IU296" s="43"/>
      <c r="IV296" s="43"/>
    </row>
    <row r="297" spans="1:256" ht="24.95" customHeight="1" x14ac:dyDescent="0.15">
      <c r="A297" s="127"/>
      <c r="B297" s="177" t="s">
        <v>1404</v>
      </c>
      <c r="C297" s="179"/>
      <c r="D297" s="179"/>
      <c r="E297" s="199"/>
      <c r="F297" s="200"/>
      <c r="G297" s="199"/>
      <c r="H297" s="123"/>
      <c r="I297" s="128"/>
      <c r="J297" s="178"/>
      <c r="K297" s="203"/>
      <c r="L297" s="199"/>
      <c r="M297" s="200"/>
      <c r="N297" s="149"/>
      <c r="O297" s="179"/>
      <c r="P297" s="178"/>
      <c r="Q297" s="130"/>
      <c r="R297" s="165" t="s">
        <v>188</v>
      </c>
      <c r="S297" s="39"/>
      <c r="T297" s="120"/>
      <c r="U297" s="39"/>
      <c r="V297" s="131"/>
      <c r="W297" s="168"/>
      <c r="X297" s="168"/>
      <c r="Y297" s="126"/>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c r="BU297" s="43"/>
      <c r="BV297" s="43"/>
      <c r="BW297" s="43"/>
      <c r="BX297" s="43"/>
      <c r="BY297" s="43"/>
      <c r="BZ297" s="43"/>
      <c r="CA297" s="43"/>
      <c r="CB297" s="43"/>
      <c r="CC297" s="43"/>
      <c r="CD297" s="43"/>
      <c r="CE297" s="43"/>
      <c r="CF297" s="43"/>
      <c r="CG297" s="43"/>
      <c r="CH297" s="43"/>
      <c r="CI297" s="43"/>
      <c r="CJ297" s="43"/>
      <c r="CK297" s="43"/>
      <c r="CL297" s="43"/>
      <c r="CM297" s="43"/>
      <c r="CN297" s="43"/>
      <c r="CO297" s="43"/>
      <c r="CP297" s="43"/>
      <c r="CQ297" s="43"/>
      <c r="CR297" s="43"/>
      <c r="CS297" s="43"/>
      <c r="CT297" s="43"/>
      <c r="CU297" s="43"/>
      <c r="CV297" s="43"/>
      <c r="CW297" s="43"/>
      <c r="CX297" s="43"/>
      <c r="CY297" s="43"/>
      <c r="CZ297" s="43"/>
      <c r="DA297" s="43"/>
      <c r="DB297" s="43"/>
      <c r="DC297" s="43"/>
      <c r="DD297" s="43"/>
      <c r="DE297" s="43"/>
      <c r="DF297" s="43"/>
      <c r="DG297" s="43"/>
      <c r="DH297" s="43"/>
      <c r="DI297" s="43"/>
      <c r="DJ297" s="43"/>
      <c r="DK297" s="43"/>
      <c r="DL297" s="43"/>
      <c r="DM297" s="43"/>
      <c r="DN297" s="43"/>
      <c r="DO297" s="43"/>
      <c r="DP297" s="43"/>
      <c r="DQ297" s="43"/>
      <c r="DR297" s="43"/>
      <c r="DS297" s="43"/>
      <c r="DT297" s="43"/>
      <c r="DU297" s="43"/>
      <c r="DV297" s="43"/>
      <c r="DW297" s="43"/>
      <c r="DX297" s="43"/>
      <c r="DY297" s="43"/>
      <c r="DZ297" s="43"/>
      <c r="EA297" s="43"/>
      <c r="EB297" s="43"/>
      <c r="EC297" s="43"/>
      <c r="ED297" s="43"/>
      <c r="EE297" s="43"/>
      <c r="EF297" s="43"/>
      <c r="EG297" s="43"/>
      <c r="EH297" s="43"/>
      <c r="EI297" s="43"/>
      <c r="EJ297" s="43"/>
      <c r="EK297" s="43"/>
      <c r="EL297" s="43"/>
      <c r="EM297" s="43"/>
      <c r="EN297" s="43"/>
      <c r="EO297" s="43"/>
      <c r="EP297" s="43"/>
      <c r="EQ297" s="43"/>
      <c r="ER297" s="43"/>
      <c r="ES297" s="43"/>
      <c r="ET297" s="43"/>
      <c r="EU297" s="43"/>
      <c r="EV297" s="43"/>
      <c r="EW297" s="43"/>
      <c r="EX297" s="43"/>
      <c r="EY297" s="43"/>
      <c r="EZ297" s="43"/>
      <c r="FA297" s="43"/>
      <c r="FB297" s="43"/>
      <c r="FC297" s="43"/>
      <c r="FD297" s="43"/>
      <c r="FE297" s="43"/>
      <c r="FF297" s="43"/>
      <c r="FG297" s="43"/>
      <c r="FH297" s="43"/>
      <c r="FI297" s="43"/>
      <c r="FJ297" s="43"/>
      <c r="FK297" s="43"/>
      <c r="FL297" s="43"/>
      <c r="FM297" s="43"/>
      <c r="FN297" s="43"/>
      <c r="FO297" s="43"/>
      <c r="FP297" s="43"/>
      <c r="FQ297" s="43"/>
      <c r="FR297" s="43"/>
      <c r="FS297" s="43"/>
      <c r="FT297" s="43"/>
      <c r="FU297" s="43"/>
      <c r="FV297" s="43"/>
      <c r="FW297" s="43"/>
      <c r="FX297" s="43"/>
      <c r="FY297" s="43"/>
      <c r="FZ297" s="43"/>
      <c r="GA297" s="43"/>
      <c r="GB297" s="43"/>
      <c r="GC297" s="43"/>
      <c r="GD297" s="43"/>
      <c r="GE297" s="43"/>
      <c r="GF297" s="43"/>
      <c r="GG297" s="43"/>
      <c r="GH297" s="43"/>
      <c r="GI297" s="43"/>
      <c r="GJ297" s="43"/>
      <c r="GK297" s="43"/>
      <c r="GL297" s="43"/>
      <c r="GM297" s="43"/>
      <c r="GN297" s="43"/>
      <c r="GO297" s="43"/>
      <c r="GP297" s="43"/>
      <c r="GQ297" s="43"/>
      <c r="GR297" s="43"/>
      <c r="GS297" s="43"/>
      <c r="GT297" s="43"/>
      <c r="GU297" s="43"/>
      <c r="GV297" s="43"/>
      <c r="GW297" s="43"/>
      <c r="GX297" s="43"/>
      <c r="GY297" s="43"/>
      <c r="GZ297" s="43"/>
      <c r="HA297" s="43"/>
      <c r="HB297" s="43"/>
      <c r="HC297" s="43"/>
      <c r="HD297" s="43"/>
      <c r="HE297" s="43"/>
      <c r="HF297" s="43"/>
      <c r="HG297" s="43"/>
      <c r="HH297" s="43"/>
      <c r="HI297" s="43"/>
      <c r="HJ297" s="43"/>
      <c r="HK297" s="43"/>
      <c r="HL297" s="43"/>
      <c r="HM297" s="43"/>
      <c r="HN297" s="43"/>
      <c r="HO297" s="43"/>
      <c r="HP297" s="43"/>
      <c r="HQ297" s="43"/>
      <c r="HR297" s="43"/>
      <c r="HS297" s="43"/>
      <c r="HT297" s="43"/>
      <c r="HU297" s="43"/>
      <c r="HV297" s="43"/>
      <c r="HW297" s="43"/>
      <c r="HX297" s="43"/>
      <c r="HY297" s="43"/>
      <c r="HZ297" s="43"/>
      <c r="IA297" s="43"/>
      <c r="IB297" s="43"/>
      <c r="IC297" s="43"/>
      <c r="ID297" s="43"/>
      <c r="IE297" s="43"/>
      <c r="IF297" s="43"/>
      <c r="IG297" s="43"/>
      <c r="IH297" s="43"/>
      <c r="II297" s="43"/>
      <c r="IJ297" s="43"/>
      <c r="IK297" s="43"/>
      <c r="IL297" s="43"/>
      <c r="IM297" s="43"/>
      <c r="IN297" s="43"/>
      <c r="IO297" s="43"/>
      <c r="IP297" s="43"/>
      <c r="IQ297" s="43"/>
      <c r="IR297" s="43"/>
      <c r="IS297" s="43"/>
      <c r="IT297" s="43"/>
      <c r="IU297" s="43"/>
      <c r="IV297" s="43"/>
    </row>
    <row r="298" spans="1:256" s="132" customFormat="1" ht="24.95" customHeight="1" x14ac:dyDescent="0.15">
      <c r="A298" s="127"/>
      <c r="B298" s="172" t="s">
        <v>1405</v>
      </c>
      <c r="C298" s="179"/>
      <c r="D298" s="179"/>
      <c r="E298" s="199"/>
      <c r="F298" s="200"/>
      <c r="G298" s="199"/>
      <c r="H298" s="123"/>
      <c r="I298" s="128"/>
      <c r="J298" s="129"/>
      <c r="K298" s="203"/>
      <c r="L298" s="199"/>
      <c r="M298" s="200"/>
      <c r="N298" s="149"/>
      <c r="O298" s="179"/>
      <c r="P298" s="178"/>
      <c r="Q298" s="130"/>
      <c r="R298" s="179" t="s">
        <v>188</v>
      </c>
      <c r="S298" s="181"/>
      <c r="T298" s="131"/>
      <c r="U298" s="181"/>
      <c r="V298" s="131"/>
      <c r="W298" s="168"/>
      <c r="X298" s="168"/>
      <c r="Y298" s="126"/>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E298" s="43"/>
      <c r="CF298" s="43"/>
      <c r="CG298" s="43"/>
      <c r="CH298" s="43"/>
      <c r="CI298" s="43"/>
      <c r="CJ298" s="43"/>
      <c r="CK298" s="43"/>
      <c r="CL298" s="43"/>
      <c r="CM298" s="43"/>
      <c r="CN298" s="43"/>
      <c r="CO298" s="43"/>
      <c r="CP298" s="43"/>
      <c r="CQ298" s="43"/>
      <c r="CR298" s="43"/>
      <c r="CS298" s="43"/>
      <c r="CT298" s="43"/>
      <c r="CU298" s="43"/>
      <c r="CV298" s="43"/>
      <c r="CW298" s="43"/>
      <c r="CX298" s="43"/>
      <c r="CY298" s="43"/>
      <c r="CZ298" s="43"/>
      <c r="DA298" s="43"/>
      <c r="DB298" s="43"/>
      <c r="DC298" s="43"/>
      <c r="DD298" s="43"/>
      <c r="DE298" s="43"/>
      <c r="DF298" s="43"/>
      <c r="DG298" s="43"/>
      <c r="DH298" s="43"/>
      <c r="DI298" s="43"/>
      <c r="DJ298" s="43"/>
      <c r="DK298" s="43"/>
      <c r="DL298" s="43"/>
      <c r="DM298" s="43"/>
      <c r="DN298" s="43"/>
      <c r="DO298" s="43"/>
      <c r="DP298" s="43"/>
      <c r="DQ298" s="43"/>
      <c r="DR298" s="43"/>
      <c r="DS298" s="43"/>
      <c r="DT298" s="43"/>
      <c r="DU298" s="43"/>
      <c r="DV298" s="43"/>
      <c r="DW298" s="43"/>
      <c r="DX298" s="43"/>
      <c r="DY298" s="43"/>
      <c r="DZ298" s="43"/>
      <c r="EA298" s="43"/>
      <c r="EB298" s="43"/>
      <c r="EC298" s="43"/>
      <c r="ED298" s="43"/>
      <c r="EE298" s="43"/>
      <c r="EF298" s="43"/>
      <c r="EG298" s="43"/>
      <c r="EH298" s="43"/>
      <c r="EI298" s="43"/>
      <c r="EJ298" s="43"/>
      <c r="EK298" s="43"/>
      <c r="EL298" s="43"/>
      <c r="EM298" s="43"/>
      <c r="EN298" s="43"/>
      <c r="EO298" s="43"/>
      <c r="EP298" s="43"/>
      <c r="EQ298" s="43"/>
      <c r="ER298" s="43"/>
      <c r="ES298" s="43"/>
      <c r="ET298" s="43"/>
      <c r="EU298" s="43"/>
      <c r="EV298" s="43"/>
      <c r="EW298" s="43"/>
      <c r="EX298" s="43"/>
      <c r="EY298" s="43"/>
      <c r="EZ298" s="43"/>
      <c r="FA298" s="43"/>
      <c r="FB298" s="43"/>
      <c r="FC298" s="43"/>
      <c r="FD298" s="43"/>
      <c r="FE298" s="43"/>
      <c r="FF298" s="43"/>
      <c r="FG298" s="43"/>
      <c r="FH298" s="43"/>
      <c r="FI298" s="43"/>
      <c r="FJ298" s="43"/>
      <c r="FK298" s="43"/>
      <c r="FL298" s="43"/>
      <c r="FM298" s="43"/>
      <c r="FN298" s="43"/>
      <c r="FO298" s="43"/>
      <c r="FP298" s="43"/>
      <c r="FQ298" s="43"/>
      <c r="FR298" s="43"/>
      <c r="FS298" s="43"/>
      <c r="FT298" s="43"/>
      <c r="FU298" s="43"/>
      <c r="FV298" s="43"/>
      <c r="FW298" s="43"/>
      <c r="FX298" s="43"/>
      <c r="FY298" s="43"/>
      <c r="FZ298" s="43"/>
      <c r="GA298" s="43"/>
      <c r="GB298" s="43"/>
      <c r="GC298" s="43"/>
      <c r="GD298" s="43"/>
      <c r="GE298" s="43"/>
      <c r="GF298" s="43"/>
      <c r="GG298" s="43"/>
      <c r="GH298" s="43"/>
      <c r="GI298" s="43"/>
      <c r="GJ298" s="43"/>
      <c r="GK298" s="43"/>
      <c r="GL298" s="43"/>
      <c r="GM298" s="43"/>
      <c r="GN298" s="43"/>
      <c r="GO298" s="43"/>
      <c r="GP298" s="43"/>
      <c r="GQ298" s="43"/>
      <c r="GR298" s="43"/>
      <c r="GS298" s="43"/>
      <c r="GT298" s="43"/>
      <c r="GU298" s="43"/>
      <c r="GV298" s="43"/>
      <c r="GW298" s="43"/>
      <c r="GX298" s="43"/>
      <c r="GY298" s="43"/>
      <c r="GZ298" s="43"/>
      <c r="HA298" s="43"/>
      <c r="HB298" s="43"/>
      <c r="HC298" s="43"/>
      <c r="HD298" s="43"/>
      <c r="HE298" s="43"/>
      <c r="HF298" s="43"/>
      <c r="HG298" s="43"/>
      <c r="HH298" s="43"/>
      <c r="HI298" s="43"/>
      <c r="HJ298" s="43"/>
      <c r="HK298" s="43"/>
      <c r="HL298" s="43"/>
      <c r="HM298" s="43"/>
      <c r="HN298" s="43"/>
      <c r="HO298" s="43"/>
      <c r="HP298" s="43"/>
      <c r="HQ298" s="43"/>
      <c r="HR298" s="43"/>
      <c r="HS298" s="43"/>
      <c r="HT298" s="43"/>
      <c r="HU298" s="43"/>
      <c r="HV298" s="43"/>
      <c r="HW298" s="43"/>
      <c r="HX298" s="43"/>
      <c r="HY298" s="43"/>
      <c r="HZ298" s="43"/>
      <c r="IA298" s="43"/>
      <c r="IB298" s="43"/>
      <c r="IC298" s="43"/>
      <c r="ID298" s="43"/>
      <c r="IE298" s="43"/>
      <c r="IF298" s="43"/>
      <c r="IG298" s="43"/>
      <c r="IH298" s="43"/>
      <c r="II298" s="43"/>
      <c r="IJ298" s="43"/>
      <c r="IK298" s="43"/>
      <c r="IL298" s="43"/>
      <c r="IM298" s="43"/>
      <c r="IN298" s="43"/>
      <c r="IO298" s="43"/>
      <c r="IP298" s="43"/>
      <c r="IQ298" s="43"/>
      <c r="IR298" s="43"/>
      <c r="IS298" s="43"/>
      <c r="IT298" s="43"/>
      <c r="IU298" s="43"/>
      <c r="IV298" s="43"/>
    </row>
    <row r="299" spans="1:256" s="132" customFormat="1" ht="24.95" customHeight="1" x14ac:dyDescent="0.15">
      <c r="A299" s="26"/>
      <c r="B299" s="41" t="s">
        <v>94</v>
      </c>
      <c r="C299" s="31"/>
      <c r="D299" s="31"/>
      <c r="E299" s="205"/>
      <c r="F299" s="205"/>
      <c r="G299" s="205"/>
      <c r="H299" s="28"/>
      <c r="I299" s="29"/>
      <c r="J299" s="30"/>
      <c r="K299" s="204"/>
      <c r="L299" s="205"/>
      <c r="M299" s="205"/>
      <c r="N299" s="151"/>
      <c r="O299" s="31"/>
      <c r="P299" s="27"/>
      <c r="Q299" s="27"/>
      <c r="R299" s="27"/>
      <c r="S299" s="32"/>
      <c r="T299" s="32"/>
      <c r="U299" s="32"/>
      <c r="V299" s="32"/>
      <c r="W299" s="33"/>
      <c r="X299" s="33"/>
      <c r="Y299" s="34"/>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c r="IR299" s="2"/>
      <c r="IS299" s="2"/>
      <c r="IT299" s="2"/>
      <c r="IU299" s="2"/>
      <c r="IV299" s="2"/>
    </row>
    <row r="300" spans="1:256" s="132" customFormat="1" ht="56.25" customHeight="1" x14ac:dyDescent="0.15">
      <c r="A300" s="127">
        <v>252</v>
      </c>
      <c r="B300" s="39" t="s">
        <v>525</v>
      </c>
      <c r="C300" s="179" t="s">
        <v>888</v>
      </c>
      <c r="D300" s="179" t="s">
        <v>885</v>
      </c>
      <c r="E300" s="202">
        <v>71950</v>
      </c>
      <c r="F300" s="200">
        <f>108147.831-37156.975</f>
        <v>70990.856</v>
      </c>
      <c r="G300" s="199">
        <f>F300</f>
        <v>70990.856</v>
      </c>
      <c r="H300" s="119" t="s">
        <v>247</v>
      </c>
      <c r="I300" s="128" t="s">
        <v>45</v>
      </c>
      <c r="J300" s="129" t="s">
        <v>1134</v>
      </c>
      <c r="K300" s="201">
        <v>75450</v>
      </c>
      <c r="L300" s="199">
        <v>75450</v>
      </c>
      <c r="M300" s="200">
        <f t="shared" ref="M300:M302" si="25">L300-K300</f>
        <v>0</v>
      </c>
      <c r="N300" s="149" t="s">
        <v>2077</v>
      </c>
      <c r="O300" s="179" t="s">
        <v>1409</v>
      </c>
      <c r="P300" s="178" t="s">
        <v>1417</v>
      </c>
      <c r="Q300" s="130"/>
      <c r="R300" s="49" t="s">
        <v>391</v>
      </c>
      <c r="S300" s="181" t="s">
        <v>390</v>
      </c>
      <c r="T300" s="120" t="s">
        <v>528</v>
      </c>
      <c r="U300" s="180">
        <v>249</v>
      </c>
      <c r="V300" s="131"/>
      <c r="W300" s="168"/>
      <c r="X300" s="168" t="s">
        <v>41</v>
      </c>
      <c r="Y300" s="126"/>
    </row>
    <row r="301" spans="1:256" s="132" customFormat="1" ht="69" customHeight="1" x14ac:dyDescent="0.15">
      <c r="A301" s="127">
        <v>253</v>
      </c>
      <c r="B301" s="39" t="s">
        <v>526</v>
      </c>
      <c r="C301" s="179" t="s">
        <v>926</v>
      </c>
      <c r="D301" s="179" t="s">
        <v>885</v>
      </c>
      <c r="E301" s="202">
        <v>3815</v>
      </c>
      <c r="F301" s="200">
        <f>6304-2700</f>
        <v>3604</v>
      </c>
      <c r="G301" s="199">
        <f>F301-2.711</f>
        <v>3601.2890000000002</v>
      </c>
      <c r="H301" s="119" t="s">
        <v>247</v>
      </c>
      <c r="I301" s="128" t="s">
        <v>45</v>
      </c>
      <c r="J301" s="178" t="s">
        <v>1134</v>
      </c>
      <c r="K301" s="201">
        <v>2496.6060000000002</v>
      </c>
      <c r="L301" s="199">
        <v>5661.4409999999998</v>
      </c>
      <c r="M301" s="200">
        <f t="shared" si="25"/>
        <v>3164.8349999999996</v>
      </c>
      <c r="N301" s="149" t="s">
        <v>247</v>
      </c>
      <c r="O301" s="179" t="s">
        <v>1409</v>
      </c>
      <c r="P301" s="178" t="s">
        <v>1418</v>
      </c>
      <c r="Q301" s="130"/>
      <c r="R301" s="49" t="s">
        <v>391</v>
      </c>
      <c r="S301" s="181" t="s">
        <v>390</v>
      </c>
      <c r="T301" s="120" t="s">
        <v>529</v>
      </c>
      <c r="U301" s="180">
        <v>250</v>
      </c>
      <c r="V301" s="131"/>
      <c r="W301" s="168"/>
      <c r="X301" s="168" t="s">
        <v>41</v>
      </c>
      <c r="Y301" s="126"/>
    </row>
    <row r="302" spans="1:256" s="132" customFormat="1" ht="85.5" customHeight="1" x14ac:dyDescent="0.15">
      <c r="A302" s="127">
        <v>254</v>
      </c>
      <c r="B302" s="39" t="s">
        <v>527</v>
      </c>
      <c r="C302" s="179" t="s">
        <v>2226</v>
      </c>
      <c r="D302" s="179" t="s">
        <v>885</v>
      </c>
      <c r="E302" s="202">
        <v>177.92500000000001</v>
      </c>
      <c r="F302" s="200">
        <f>177.925</f>
        <v>177.92500000000001</v>
      </c>
      <c r="G302" s="199">
        <f>F302-0.296</f>
        <v>177.62900000000002</v>
      </c>
      <c r="H302" s="119" t="s">
        <v>247</v>
      </c>
      <c r="I302" s="128" t="s">
        <v>45</v>
      </c>
      <c r="J302" s="129" t="s">
        <v>1135</v>
      </c>
      <c r="K302" s="201">
        <v>215.53700000000001</v>
      </c>
      <c r="L302" s="199">
        <v>129.06399999999999</v>
      </c>
      <c r="M302" s="200">
        <f t="shared" si="25"/>
        <v>-86.473000000000013</v>
      </c>
      <c r="N302" s="149" t="s">
        <v>247</v>
      </c>
      <c r="O302" s="179" t="s">
        <v>1409</v>
      </c>
      <c r="P302" s="178" t="s">
        <v>1419</v>
      </c>
      <c r="Q302" s="130"/>
      <c r="R302" s="49" t="s">
        <v>391</v>
      </c>
      <c r="S302" s="181" t="s">
        <v>390</v>
      </c>
      <c r="T302" s="120" t="s">
        <v>530</v>
      </c>
      <c r="U302" s="180">
        <v>251</v>
      </c>
      <c r="V302" s="131"/>
      <c r="W302" s="168"/>
      <c r="X302" s="168" t="s">
        <v>41</v>
      </c>
      <c r="Y302" s="126"/>
    </row>
    <row r="303" spans="1:256" s="132" customFormat="1" ht="24.95" customHeight="1" x14ac:dyDescent="0.15">
      <c r="A303" s="26"/>
      <c r="B303" s="41" t="s">
        <v>95</v>
      </c>
      <c r="C303" s="31"/>
      <c r="D303" s="31"/>
      <c r="E303" s="205"/>
      <c r="F303" s="205"/>
      <c r="G303" s="205"/>
      <c r="H303" s="28"/>
      <c r="I303" s="29"/>
      <c r="J303" s="30"/>
      <c r="K303" s="204"/>
      <c r="L303" s="205"/>
      <c r="M303" s="205"/>
      <c r="N303" s="151"/>
      <c r="O303" s="31"/>
      <c r="P303" s="27"/>
      <c r="Q303" s="27"/>
      <c r="R303" s="27"/>
      <c r="S303" s="32"/>
      <c r="T303" s="32"/>
      <c r="U303" s="32"/>
      <c r="V303" s="32"/>
      <c r="W303" s="33"/>
      <c r="X303" s="33"/>
      <c r="Y303" s="34"/>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43"/>
      <c r="BM303" s="43"/>
      <c r="BN303" s="43"/>
      <c r="BO303" s="43"/>
      <c r="BP303" s="43"/>
      <c r="BQ303" s="43"/>
      <c r="BR303" s="43"/>
      <c r="BS303" s="43"/>
      <c r="BT303" s="43"/>
      <c r="BU303" s="43"/>
      <c r="BV303" s="43"/>
      <c r="BW303" s="43"/>
      <c r="BX303" s="43"/>
      <c r="BY303" s="43"/>
      <c r="BZ303" s="43"/>
      <c r="CA303" s="43"/>
      <c r="CB303" s="43"/>
      <c r="CC303" s="43"/>
      <c r="CD303" s="43"/>
      <c r="CE303" s="43"/>
      <c r="CF303" s="43"/>
      <c r="CG303" s="43"/>
      <c r="CH303" s="43"/>
      <c r="CI303" s="43"/>
      <c r="CJ303" s="43"/>
      <c r="CK303" s="43"/>
      <c r="CL303" s="43"/>
      <c r="CM303" s="43"/>
      <c r="CN303" s="43"/>
      <c r="CO303" s="43"/>
      <c r="CP303" s="43"/>
      <c r="CQ303" s="43"/>
      <c r="CR303" s="43"/>
      <c r="CS303" s="43"/>
      <c r="CT303" s="43"/>
      <c r="CU303" s="43"/>
      <c r="CV303" s="43"/>
      <c r="CW303" s="43"/>
      <c r="CX303" s="43"/>
      <c r="CY303" s="43"/>
      <c r="CZ303" s="43"/>
      <c r="DA303" s="43"/>
      <c r="DB303" s="43"/>
      <c r="DC303" s="43"/>
      <c r="DD303" s="43"/>
      <c r="DE303" s="43"/>
      <c r="DF303" s="43"/>
      <c r="DG303" s="43"/>
      <c r="DH303" s="43"/>
      <c r="DI303" s="43"/>
      <c r="DJ303" s="43"/>
      <c r="DK303" s="43"/>
      <c r="DL303" s="43"/>
      <c r="DM303" s="43"/>
      <c r="DN303" s="43"/>
      <c r="DO303" s="43"/>
      <c r="DP303" s="43"/>
      <c r="DQ303" s="43"/>
      <c r="DR303" s="43"/>
      <c r="DS303" s="43"/>
      <c r="DT303" s="43"/>
      <c r="DU303" s="43"/>
      <c r="DV303" s="43"/>
      <c r="DW303" s="43"/>
      <c r="DX303" s="43"/>
      <c r="DY303" s="43"/>
      <c r="DZ303" s="43"/>
      <c r="EA303" s="43"/>
      <c r="EB303" s="43"/>
      <c r="EC303" s="43"/>
      <c r="ED303" s="43"/>
      <c r="EE303" s="43"/>
      <c r="EF303" s="43"/>
      <c r="EG303" s="43"/>
      <c r="EH303" s="43"/>
      <c r="EI303" s="43"/>
      <c r="EJ303" s="43"/>
      <c r="EK303" s="43"/>
      <c r="EL303" s="43"/>
      <c r="EM303" s="43"/>
      <c r="EN303" s="43"/>
      <c r="EO303" s="43"/>
      <c r="EP303" s="43"/>
      <c r="EQ303" s="43"/>
      <c r="ER303" s="43"/>
      <c r="ES303" s="43"/>
      <c r="ET303" s="43"/>
      <c r="EU303" s="43"/>
      <c r="EV303" s="43"/>
      <c r="EW303" s="43"/>
      <c r="EX303" s="43"/>
      <c r="EY303" s="43"/>
      <c r="EZ303" s="43"/>
      <c r="FA303" s="43"/>
      <c r="FB303" s="43"/>
      <c r="FC303" s="43"/>
      <c r="FD303" s="43"/>
      <c r="FE303" s="43"/>
      <c r="FF303" s="43"/>
      <c r="FG303" s="43"/>
      <c r="FH303" s="43"/>
      <c r="FI303" s="43"/>
      <c r="FJ303" s="43"/>
      <c r="FK303" s="43"/>
      <c r="FL303" s="43"/>
      <c r="FM303" s="43"/>
      <c r="FN303" s="43"/>
      <c r="FO303" s="43"/>
      <c r="FP303" s="43"/>
      <c r="FQ303" s="43"/>
      <c r="FR303" s="43"/>
      <c r="FS303" s="43"/>
      <c r="FT303" s="43"/>
      <c r="FU303" s="43"/>
      <c r="FV303" s="43"/>
      <c r="FW303" s="43"/>
      <c r="FX303" s="43"/>
      <c r="FY303" s="43"/>
      <c r="FZ303" s="43"/>
      <c r="GA303" s="43"/>
      <c r="GB303" s="43"/>
      <c r="GC303" s="43"/>
      <c r="GD303" s="43"/>
      <c r="GE303" s="43"/>
      <c r="GF303" s="43"/>
      <c r="GG303" s="43"/>
      <c r="GH303" s="43"/>
      <c r="GI303" s="43"/>
      <c r="GJ303" s="43"/>
      <c r="GK303" s="43"/>
      <c r="GL303" s="43"/>
      <c r="GM303" s="43"/>
      <c r="GN303" s="43"/>
      <c r="GO303" s="43"/>
      <c r="GP303" s="43"/>
      <c r="GQ303" s="43"/>
      <c r="GR303" s="43"/>
      <c r="GS303" s="43"/>
      <c r="GT303" s="43"/>
      <c r="GU303" s="43"/>
      <c r="GV303" s="43"/>
      <c r="GW303" s="43"/>
      <c r="GX303" s="43"/>
      <c r="GY303" s="43"/>
      <c r="GZ303" s="43"/>
      <c r="HA303" s="43"/>
      <c r="HB303" s="43"/>
      <c r="HC303" s="43"/>
      <c r="HD303" s="43"/>
      <c r="HE303" s="43"/>
      <c r="HF303" s="43"/>
      <c r="HG303" s="43"/>
      <c r="HH303" s="43"/>
      <c r="HI303" s="43"/>
      <c r="HJ303" s="43"/>
      <c r="HK303" s="43"/>
      <c r="HL303" s="43"/>
      <c r="HM303" s="43"/>
      <c r="HN303" s="43"/>
      <c r="HO303" s="43"/>
      <c r="HP303" s="43"/>
      <c r="HQ303" s="43"/>
      <c r="HR303" s="43"/>
      <c r="HS303" s="43"/>
      <c r="HT303" s="43"/>
      <c r="HU303" s="43"/>
      <c r="HV303" s="43"/>
      <c r="HW303" s="43"/>
      <c r="HX303" s="43"/>
      <c r="HY303" s="43"/>
      <c r="HZ303" s="43"/>
      <c r="IA303" s="43"/>
      <c r="IB303" s="43"/>
      <c r="IC303" s="43"/>
      <c r="ID303" s="43"/>
      <c r="IE303" s="43"/>
      <c r="IF303" s="43"/>
      <c r="IG303" s="43"/>
      <c r="IH303" s="43"/>
      <c r="II303" s="43"/>
      <c r="IJ303" s="43"/>
      <c r="IK303" s="43"/>
      <c r="IL303" s="43"/>
      <c r="IM303" s="43"/>
      <c r="IN303" s="43"/>
      <c r="IO303" s="43"/>
      <c r="IP303" s="43"/>
      <c r="IQ303" s="43"/>
      <c r="IR303" s="43"/>
      <c r="IS303" s="43"/>
      <c r="IT303" s="43"/>
      <c r="IU303" s="43"/>
      <c r="IV303" s="43"/>
    </row>
    <row r="304" spans="1:256" s="132" customFormat="1" ht="88.5" customHeight="1" x14ac:dyDescent="0.15">
      <c r="A304" s="127">
        <v>255</v>
      </c>
      <c r="B304" s="177" t="s">
        <v>531</v>
      </c>
      <c r="C304" s="179" t="s">
        <v>976</v>
      </c>
      <c r="D304" s="179" t="s">
        <v>885</v>
      </c>
      <c r="E304" s="199">
        <v>31892.227999999999</v>
      </c>
      <c r="F304" s="200">
        <v>40463.897363999997</v>
      </c>
      <c r="G304" s="199">
        <v>39541.173822999997</v>
      </c>
      <c r="H304" s="119" t="s">
        <v>247</v>
      </c>
      <c r="I304" s="128" t="s">
        <v>45</v>
      </c>
      <c r="J304" s="129" t="s">
        <v>1175</v>
      </c>
      <c r="K304" s="203">
        <v>32425.263999999999</v>
      </c>
      <c r="L304" s="199">
        <v>53489.06</v>
      </c>
      <c r="M304" s="200">
        <f t="shared" ref="M304:M313" si="26">L304-K304</f>
        <v>21063.795999999998</v>
      </c>
      <c r="N304" s="149">
        <v>0</v>
      </c>
      <c r="O304" s="179" t="s">
        <v>1409</v>
      </c>
      <c r="P304" s="178" t="s">
        <v>1446</v>
      </c>
      <c r="Q304" s="130" t="s">
        <v>2140</v>
      </c>
      <c r="R304" s="165" t="s">
        <v>376</v>
      </c>
      <c r="S304" s="181" t="s">
        <v>381</v>
      </c>
      <c r="T304" s="66" t="s">
        <v>539</v>
      </c>
      <c r="U304" s="174">
        <v>252</v>
      </c>
      <c r="V304" s="175"/>
      <c r="W304" s="176" t="s">
        <v>41</v>
      </c>
      <c r="X304" s="176"/>
      <c r="Y304" s="167"/>
    </row>
    <row r="305" spans="1:256" s="132" customFormat="1" ht="96.75" customHeight="1" x14ac:dyDescent="0.15">
      <c r="A305" s="127">
        <v>256</v>
      </c>
      <c r="B305" s="177" t="s">
        <v>860</v>
      </c>
      <c r="C305" s="179" t="s">
        <v>975</v>
      </c>
      <c r="D305" s="179" t="s">
        <v>885</v>
      </c>
      <c r="E305" s="199">
        <v>8674.384</v>
      </c>
      <c r="F305" s="200">
        <v>8380.4879999999994</v>
      </c>
      <c r="G305" s="199">
        <v>8146.3473540000005</v>
      </c>
      <c r="H305" s="119" t="s">
        <v>247</v>
      </c>
      <c r="I305" s="128" t="s">
        <v>45</v>
      </c>
      <c r="J305" s="178" t="s">
        <v>1176</v>
      </c>
      <c r="K305" s="203">
        <v>8217.7690000000002</v>
      </c>
      <c r="L305" s="199">
        <v>8136.8819999999996</v>
      </c>
      <c r="M305" s="200">
        <f t="shared" si="26"/>
        <v>-80.887000000000626</v>
      </c>
      <c r="N305" s="149">
        <v>0</v>
      </c>
      <c r="O305" s="179" t="s">
        <v>1409</v>
      </c>
      <c r="P305" s="178" t="s">
        <v>1445</v>
      </c>
      <c r="Q305" s="130"/>
      <c r="R305" s="165" t="s">
        <v>376</v>
      </c>
      <c r="S305" s="181" t="s">
        <v>381</v>
      </c>
      <c r="T305" s="120" t="s">
        <v>540</v>
      </c>
      <c r="U305" s="174">
        <v>253</v>
      </c>
      <c r="V305" s="175"/>
      <c r="W305" s="176"/>
      <c r="X305" s="176"/>
      <c r="Y305" s="167"/>
    </row>
    <row r="306" spans="1:256" s="132" customFormat="1" ht="77.25" customHeight="1" x14ac:dyDescent="0.15">
      <c r="A306" s="127">
        <v>257</v>
      </c>
      <c r="B306" s="177" t="s">
        <v>861</v>
      </c>
      <c r="C306" s="179" t="s">
        <v>963</v>
      </c>
      <c r="D306" s="179" t="s">
        <v>885</v>
      </c>
      <c r="E306" s="199">
        <v>2415.1019999999999</v>
      </c>
      <c r="F306" s="200">
        <v>2521.0729999999999</v>
      </c>
      <c r="G306" s="199">
        <v>2361.1856339999999</v>
      </c>
      <c r="H306" s="91" t="s">
        <v>1177</v>
      </c>
      <c r="I306" s="128" t="s">
        <v>45</v>
      </c>
      <c r="J306" s="178" t="s">
        <v>1178</v>
      </c>
      <c r="K306" s="203">
        <v>343.04700000000003</v>
      </c>
      <c r="L306" s="199">
        <v>1170.039</v>
      </c>
      <c r="M306" s="200">
        <f t="shared" si="26"/>
        <v>826.99199999999996</v>
      </c>
      <c r="N306" s="149">
        <v>0</v>
      </c>
      <c r="O306" s="179" t="s">
        <v>1409</v>
      </c>
      <c r="P306" s="178" t="s">
        <v>1444</v>
      </c>
      <c r="Q306" s="130"/>
      <c r="R306" s="165" t="s">
        <v>376</v>
      </c>
      <c r="S306" s="181" t="s">
        <v>381</v>
      </c>
      <c r="T306" s="120" t="s">
        <v>541</v>
      </c>
      <c r="U306" s="174">
        <v>253</v>
      </c>
      <c r="V306" s="175" t="s">
        <v>28</v>
      </c>
      <c r="W306" s="176"/>
      <c r="X306" s="176"/>
      <c r="Y306" s="167"/>
    </row>
    <row r="307" spans="1:256" s="132" customFormat="1" ht="75.75" customHeight="1" x14ac:dyDescent="0.15">
      <c r="A307" s="127">
        <v>258</v>
      </c>
      <c r="B307" s="177" t="s">
        <v>532</v>
      </c>
      <c r="C307" s="179" t="s">
        <v>960</v>
      </c>
      <c r="D307" s="179" t="s">
        <v>885</v>
      </c>
      <c r="E307" s="199">
        <v>3980.3220000000001</v>
      </c>
      <c r="F307" s="200">
        <v>4520.4108980000001</v>
      </c>
      <c r="G307" s="199">
        <v>2298.0394390000001</v>
      </c>
      <c r="H307" s="119" t="s">
        <v>2141</v>
      </c>
      <c r="I307" s="128" t="s">
        <v>45</v>
      </c>
      <c r="J307" s="129" t="s">
        <v>2142</v>
      </c>
      <c r="K307" s="203">
        <v>2998.0309999999999</v>
      </c>
      <c r="L307" s="199">
        <v>3109.087</v>
      </c>
      <c r="M307" s="200">
        <v>111.05600000000004</v>
      </c>
      <c r="N307" s="149" t="s">
        <v>2141</v>
      </c>
      <c r="O307" s="179" t="s">
        <v>1409</v>
      </c>
      <c r="P307" s="178" t="s">
        <v>1443</v>
      </c>
      <c r="Q307" s="130"/>
      <c r="R307" s="165" t="s">
        <v>376</v>
      </c>
      <c r="S307" s="181" t="s">
        <v>381</v>
      </c>
      <c r="T307" s="120" t="s">
        <v>541</v>
      </c>
      <c r="U307" s="174">
        <v>254</v>
      </c>
      <c r="V307" s="131" t="s">
        <v>69</v>
      </c>
      <c r="W307" s="176" t="s">
        <v>41</v>
      </c>
      <c r="X307" s="176" t="s">
        <v>41</v>
      </c>
      <c r="Y307" s="167"/>
    </row>
    <row r="308" spans="1:256" s="132" customFormat="1" ht="184.5" customHeight="1" x14ac:dyDescent="0.15">
      <c r="A308" s="127">
        <v>259</v>
      </c>
      <c r="B308" s="177" t="s">
        <v>533</v>
      </c>
      <c r="C308" s="179" t="s">
        <v>880</v>
      </c>
      <c r="D308" s="179" t="s">
        <v>885</v>
      </c>
      <c r="E308" s="199">
        <v>63272.951000000001</v>
      </c>
      <c r="F308" s="200">
        <v>46811.098972</v>
      </c>
      <c r="G308" s="199">
        <v>45837.503665999997</v>
      </c>
      <c r="H308" s="119" t="s">
        <v>247</v>
      </c>
      <c r="I308" s="128" t="s">
        <v>45</v>
      </c>
      <c r="J308" s="129" t="s">
        <v>1179</v>
      </c>
      <c r="K308" s="203">
        <v>65247.536</v>
      </c>
      <c r="L308" s="149">
        <v>85491</v>
      </c>
      <c r="M308" s="200">
        <f t="shared" si="26"/>
        <v>20243.464</v>
      </c>
      <c r="N308" s="149">
        <v>0</v>
      </c>
      <c r="O308" s="179" t="s">
        <v>1409</v>
      </c>
      <c r="P308" s="178" t="s">
        <v>1448</v>
      </c>
      <c r="Q308" s="130" t="s">
        <v>1450</v>
      </c>
      <c r="R308" s="165" t="s">
        <v>376</v>
      </c>
      <c r="S308" s="181" t="s">
        <v>381</v>
      </c>
      <c r="T308" s="120" t="s">
        <v>542</v>
      </c>
      <c r="U308" s="174">
        <v>255</v>
      </c>
      <c r="V308" s="175"/>
      <c r="W308" s="176" t="s">
        <v>41</v>
      </c>
      <c r="X308" s="176"/>
      <c r="Y308" s="167"/>
    </row>
    <row r="309" spans="1:256" s="132" customFormat="1" ht="236.25" customHeight="1" x14ac:dyDescent="0.15">
      <c r="A309" s="127">
        <v>260</v>
      </c>
      <c r="B309" s="177" t="s">
        <v>534</v>
      </c>
      <c r="C309" s="179" t="s">
        <v>923</v>
      </c>
      <c r="D309" s="179" t="s">
        <v>885</v>
      </c>
      <c r="E309" s="199">
        <v>5869.7939999999999</v>
      </c>
      <c r="F309" s="200">
        <v>6229.5344260000002</v>
      </c>
      <c r="G309" s="199">
        <v>6073.8350499999997</v>
      </c>
      <c r="H309" s="76" t="s">
        <v>1180</v>
      </c>
      <c r="I309" s="128" t="s">
        <v>45</v>
      </c>
      <c r="J309" s="129" t="s">
        <v>1181</v>
      </c>
      <c r="K309" s="203">
        <v>4736.25</v>
      </c>
      <c r="L309" s="149">
        <v>85491</v>
      </c>
      <c r="M309" s="200">
        <f t="shared" si="26"/>
        <v>80754.75</v>
      </c>
      <c r="N309" s="149">
        <v>0</v>
      </c>
      <c r="O309" s="179" t="s">
        <v>1409</v>
      </c>
      <c r="P309" s="178" t="s">
        <v>1447</v>
      </c>
      <c r="Q309" s="130" t="s">
        <v>1449</v>
      </c>
      <c r="R309" s="165" t="s">
        <v>376</v>
      </c>
      <c r="S309" s="181" t="s">
        <v>381</v>
      </c>
      <c r="T309" s="120" t="s">
        <v>542</v>
      </c>
      <c r="U309" s="174">
        <v>255</v>
      </c>
      <c r="V309" s="175" t="s">
        <v>28</v>
      </c>
      <c r="W309" s="176" t="s">
        <v>41</v>
      </c>
      <c r="X309" s="176"/>
      <c r="Y309" s="167"/>
    </row>
    <row r="310" spans="1:256" s="132" customFormat="1" ht="203.25" customHeight="1" x14ac:dyDescent="0.15">
      <c r="A310" s="127">
        <v>261</v>
      </c>
      <c r="B310" s="177" t="s">
        <v>535</v>
      </c>
      <c r="C310" s="179" t="s">
        <v>880</v>
      </c>
      <c r="D310" s="179" t="s">
        <v>885</v>
      </c>
      <c r="E310" s="199">
        <v>3492.5790000000002</v>
      </c>
      <c r="F310" s="200">
        <v>2898.0778420000001</v>
      </c>
      <c r="G310" s="199">
        <v>2801.5536080000002</v>
      </c>
      <c r="H310" s="119" t="s">
        <v>247</v>
      </c>
      <c r="I310" s="128" t="s">
        <v>45</v>
      </c>
      <c r="J310" s="129" t="s">
        <v>1182</v>
      </c>
      <c r="K310" s="203">
        <v>2387.962</v>
      </c>
      <c r="L310" s="149">
        <v>85491</v>
      </c>
      <c r="M310" s="200">
        <f t="shared" si="26"/>
        <v>83103.038</v>
      </c>
      <c r="N310" s="149">
        <v>0</v>
      </c>
      <c r="O310" s="179" t="s">
        <v>1409</v>
      </c>
      <c r="P310" s="178" t="s">
        <v>1451</v>
      </c>
      <c r="Q310" s="130" t="s">
        <v>1449</v>
      </c>
      <c r="R310" s="165" t="s">
        <v>376</v>
      </c>
      <c r="S310" s="181" t="s">
        <v>381</v>
      </c>
      <c r="T310" s="120" t="s">
        <v>542</v>
      </c>
      <c r="U310" s="174">
        <v>256</v>
      </c>
      <c r="V310" s="175"/>
      <c r="W310" s="176"/>
      <c r="X310" s="176" t="s">
        <v>41</v>
      </c>
      <c r="Y310" s="167"/>
    </row>
    <row r="311" spans="1:256" s="37" customFormat="1" ht="51.75" customHeight="1" x14ac:dyDescent="0.15">
      <c r="A311" s="127">
        <v>262</v>
      </c>
      <c r="B311" s="177" t="s">
        <v>536</v>
      </c>
      <c r="C311" s="179" t="s">
        <v>2143</v>
      </c>
      <c r="D311" s="179" t="s">
        <v>885</v>
      </c>
      <c r="E311" s="199">
        <v>24956.886999999999</v>
      </c>
      <c r="F311" s="200">
        <v>25166.54304</v>
      </c>
      <c r="G311" s="199">
        <v>24453.842137</v>
      </c>
      <c r="H311" s="119" t="s">
        <v>2141</v>
      </c>
      <c r="I311" s="128" t="s">
        <v>45</v>
      </c>
      <c r="J311" s="129" t="s">
        <v>2144</v>
      </c>
      <c r="K311" s="203">
        <v>25982.34</v>
      </c>
      <c r="L311" s="199">
        <v>31215.513999999999</v>
      </c>
      <c r="M311" s="200">
        <v>5233.1739999999991</v>
      </c>
      <c r="N311" s="149">
        <v>0</v>
      </c>
      <c r="O311" s="179" t="s">
        <v>1409</v>
      </c>
      <c r="P311" s="178" t="s">
        <v>2145</v>
      </c>
      <c r="Q311" s="130"/>
      <c r="R311" s="165" t="s">
        <v>376</v>
      </c>
      <c r="S311" s="181" t="s">
        <v>381</v>
      </c>
      <c r="T311" s="120" t="s">
        <v>543</v>
      </c>
      <c r="U311" s="174">
        <v>257</v>
      </c>
      <c r="V311" s="175"/>
      <c r="W311" s="176" t="s">
        <v>41</v>
      </c>
      <c r="X311" s="176"/>
      <c r="Y311" s="167"/>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c r="CH311" s="132"/>
      <c r="CI311" s="132"/>
      <c r="CJ311" s="132"/>
      <c r="CK311" s="132"/>
      <c r="CL311" s="132"/>
      <c r="CM311" s="132"/>
      <c r="CN311" s="132"/>
      <c r="CO311" s="132"/>
      <c r="CP311" s="132"/>
      <c r="CQ311" s="132"/>
      <c r="CR311" s="132"/>
      <c r="CS311" s="132"/>
      <c r="CT311" s="132"/>
      <c r="CU311" s="132"/>
      <c r="CV311" s="132"/>
      <c r="CW311" s="132"/>
      <c r="CX311" s="132"/>
      <c r="CY311" s="132"/>
      <c r="CZ311" s="132"/>
      <c r="DA311" s="132"/>
      <c r="DB311" s="132"/>
      <c r="DC311" s="132"/>
      <c r="DD311" s="132"/>
      <c r="DE311" s="132"/>
      <c r="DF311" s="132"/>
      <c r="DG311" s="132"/>
      <c r="DH311" s="132"/>
      <c r="DI311" s="132"/>
      <c r="DJ311" s="132"/>
      <c r="DK311" s="132"/>
      <c r="DL311" s="132"/>
      <c r="DM311" s="132"/>
      <c r="DN311" s="132"/>
      <c r="DO311" s="132"/>
      <c r="DP311" s="132"/>
      <c r="DQ311" s="132"/>
      <c r="DR311" s="132"/>
      <c r="DS311" s="132"/>
      <c r="DT311" s="132"/>
      <c r="DU311" s="132"/>
      <c r="DV311" s="132"/>
      <c r="DW311" s="132"/>
      <c r="DX311" s="132"/>
      <c r="DY311" s="132"/>
      <c r="DZ311" s="132"/>
      <c r="EA311" s="132"/>
      <c r="EB311" s="132"/>
      <c r="EC311" s="132"/>
      <c r="ED311" s="132"/>
      <c r="EE311" s="132"/>
      <c r="EF311" s="132"/>
      <c r="EG311" s="132"/>
      <c r="EH311" s="132"/>
      <c r="EI311" s="132"/>
      <c r="EJ311" s="132"/>
      <c r="EK311" s="132"/>
      <c r="EL311" s="132"/>
      <c r="EM311" s="132"/>
      <c r="EN311" s="132"/>
      <c r="EO311" s="132"/>
      <c r="EP311" s="132"/>
      <c r="EQ311" s="132"/>
      <c r="ER311" s="132"/>
      <c r="ES311" s="132"/>
      <c r="ET311" s="132"/>
      <c r="EU311" s="132"/>
      <c r="EV311" s="132"/>
      <c r="EW311" s="132"/>
      <c r="EX311" s="132"/>
      <c r="EY311" s="132"/>
      <c r="EZ311" s="132"/>
      <c r="FA311" s="132"/>
      <c r="FB311" s="132"/>
      <c r="FC311" s="132"/>
      <c r="FD311" s="132"/>
      <c r="FE311" s="132"/>
      <c r="FF311" s="132"/>
      <c r="FG311" s="132"/>
      <c r="FH311" s="132"/>
      <c r="FI311" s="132"/>
      <c r="FJ311" s="132"/>
      <c r="FK311" s="132"/>
      <c r="FL311" s="132"/>
      <c r="FM311" s="132"/>
      <c r="FN311" s="132"/>
      <c r="FO311" s="132"/>
      <c r="FP311" s="132"/>
      <c r="FQ311" s="132"/>
      <c r="FR311" s="132"/>
      <c r="FS311" s="132"/>
      <c r="FT311" s="132"/>
      <c r="FU311" s="132"/>
      <c r="FV311" s="132"/>
      <c r="FW311" s="132"/>
      <c r="FX311" s="132"/>
      <c r="FY311" s="132"/>
      <c r="FZ311" s="132"/>
      <c r="GA311" s="132"/>
      <c r="GB311" s="132"/>
      <c r="GC311" s="132"/>
      <c r="GD311" s="132"/>
      <c r="GE311" s="132"/>
      <c r="GF311" s="132"/>
      <c r="GG311" s="132"/>
      <c r="GH311" s="132"/>
      <c r="GI311" s="132"/>
      <c r="GJ311" s="132"/>
      <c r="GK311" s="132"/>
      <c r="GL311" s="132"/>
      <c r="GM311" s="132"/>
      <c r="GN311" s="132"/>
      <c r="GO311" s="132"/>
      <c r="GP311" s="132"/>
      <c r="GQ311" s="132"/>
      <c r="GR311" s="132"/>
      <c r="GS311" s="132"/>
      <c r="GT311" s="132"/>
      <c r="GU311" s="132"/>
      <c r="GV311" s="132"/>
      <c r="GW311" s="132"/>
      <c r="GX311" s="132"/>
      <c r="GY311" s="132"/>
      <c r="GZ311" s="132"/>
      <c r="HA311" s="132"/>
      <c r="HB311" s="132"/>
      <c r="HC311" s="132"/>
      <c r="HD311" s="132"/>
      <c r="HE311" s="132"/>
      <c r="HF311" s="132"/>
      <c r="HG311" s="132"/>
      <c r="HH311" s="132"/>
      <c r="HI311" s="132"/>
      <c r="HJ311" s="132"/>
      <c r="HK311" s="132"/>
      <c r="HL311" s="132"/>
      <c r="HM311" s="132"/>
      <c r="HN311" s="132"/>
      <c r="HO311" s="132"/>
      <c r="HP311" s="132"/>
      <c r="HQ311" s="132"/>
      <c r="HR311" s="132"/>
      <c r="HS311" s="132"/>
      <c r="HT311" s="132"/>
      <c r="HU311" s="132"/>
      <c r="HV311" s="132"/>
      <c r="HW311" s="132"/>
      <c r="HX311" s="132"/>
      <c r="HY311" s="132"/>
      <c r="HZ311" s="132"/>
      <c r="IA311" s="132"/>
      <c r="IB311" s="132"/>
      <c r="IC311" s="132"/>
      <c r="ID311" s="132"/>
      <c r="IE311" s="132"/>
      <c r="IF311" s="132"/>
      <c r="IG311" s="132"/>
      <c r="IH311" s="132"/>
      <c r="II311" s="132"/>
      <c r="IJ311" s="132"/>
      <c r="IK311" s="132"/>
      <c r="IL311" s="132"/>
      <c r="IM311" s="132"/>
      <c r="IN311" s="132"/>
      <c r="IO311" s="132"/>
      <c r="IP311" s="132"/>
      <c r="IQ311" s="132"/>
      <c r="IR311" s="132"/>
      <c r="IS311" s="132"/>
      <c r="IT311" s="132"/>
      <c r="IU311" s="132"/>
      <c r="IV311" s="132"/>
    </row>
    <row r="312" spans="1:256" s="37" customFormat="1" ht="50.25" customHeight="1" x14ac:dyDescent="0.15">
      <c r="A312" s="127">
        <v>263</v>
      </c>
      <c r="B312" s="177" t="s">
        <v>537</v>
      </c>
      <c r="C312" s="179" t="s">
        <v>2143</v>
      </c>
      <c r="D312" s="179" t="s">
        <v>885</v>
      </c>
      <c r="E312" s="199">
        <v>522</v>
      </c>
      <c r="F312" s="200">
        <v>670.41100400000005</v>
      </c>
      <c r="G312" s="199">
        <v>624.65397499999995</v>
      </c>
      <c r="H312" s="119" t="s">
        <v>2141</v>
      </c>
      <c r="I312" s="128" t="s">
        <v>45</v>
      </c>
      <c r="J312" s="129" t="s">
        <v>2144</v>
      </c>
      <c r="K312" s="203">
        <v>960.77300000000002</v>
      </c>
      <c r="L312" s="199">
        <v>1351.0419999999999</v>
      </c>
      <c r="M312" s="200">
        <v>390.26899999999989</v>
      </c>
      <c r="N312" s="149">
        <v>0</v>
      </c>
      <c r="O312" s="179" t="s">
        <v>1409</v>
      </c>
      <c r="P312" s="178" t="s">
        <v>2145</v>
      </c>
      <c r="Q312" s="130"/>
      <c r="R312" s="165" t="s">
        <v>376</v>
      </c>
      <c r="S312" s="181" t="s">
        <v>381</v>
      </c>
      <c r="T312" s="120" t="s">
        <v>543</v>
      </c>
      <c r="U312" s="174">
        <v>258</v>
      </c>
      <c r="V312" s="175" t="s">
        <v>46</v>
      </c>
      <c r="W312" s="176"/>
      <c r="X312" s="176"/>
      <c r="Y312" s="167"/>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c r="CH312" s="132"/>
      <c r="CI312" s="132"/>
      <c r="CJ312" s="132"/>
      <c r="CK312" s="132"/>
      <c r="CL312" s="132"/>
      <c r="CM312" s="132"/>
      <c r="CN312" s="132"/>
      <c r="CO312" s="132"/>
      <c r="CP312" s="132"/>
      <c r="CQ312" s="132"/>
      <c r="CR312" s="132"/>
      <c r="CS312" s="132"/>
      <c r="CT312" s="132"/>
      <c r="CU312" s="132"/>
      <c r="CV312" s="132"/>
      <c r="CW312" s="132"/>
      <c r="CX312" s="132"/>
      <c r="CY312" s="132"/>
      <c r="CZ312" s="132"/>
      <c r="DA312" s="132"/>
      <c r="DB312" s="132"/>
      <c r="DC312" s="132"/>
      <c r="DD312" s="132"/>
      <c r="DE312" s="132"/>
      <c r="DF312" s="132"/>
      <c r="DG312" s="132"/>
      <c r="DH312" s="132"/>
      <c r="DI312" s="132"/>
      <c r="DJ312" s="132"/>
      <c r="DK312" s="132"/>
      <c r="DL312" s="132"/>
      <c r="DM312" s="132"/>
      <c r="DN312" s="132"/>
      <c r="DO312" s="132"/>
      <c r="DP312" s="132"/>
      <c r="DQ312" s="132"/>
      <c r="DR312" s="132"/>
      <c r="DS312" s="132"/>
      <c r="DT312" s="132"/>
      <c r="DU312" s="132"/>
      <c r="DV312" s="132"/>
      <c r="DW312" s="132"/>
      <c r="DX312" s="132"/>
      <c r="DY312" s="132"/>
      <c r="DZ312" s="132"/>
      <c r="EA312" s="132"/>
      <c r="EB312" s="132"/>
      <c r="EC312" s="132"/>
      <c r="ED312" s="132"/>
      <c r="EE312" s="132"/>
      <c r="EF312" s="132"/>
      <c r="EG312" s="132"/>
      <c r="EH312" s="132"/>
      <c r="EI312" s="132"/>
      <c r="EJ312" s="132"/>
      <c r="EK312" s="132"/>
      <c r="EL312" s="132"/>
      <c r="EM312" s="132"/>
      <c r="EN312" s="132"/>
      <c r="EO312" s="132"/>
      <c r="EP312" s="132"/>
      <c r="EQ312" s="132"/>
      <c r="ER312" s="132"/>
      <c r="ES312" s="132"/>
      <c r="ET312" s="132"/>
      <c r="EU312" s="132"/>
      <c r="EV312" s="132"/>
      <c r="EW312" s="132"/>
      <c r="EX312" s="132"/>
      <c r="EY312" s="132"/>
      <c r="EZ312" s="132"/>
      <c r="FA312" s="132"/>
      <c r="FB312" s="132"/>
      <c r="FC312" s="132"/>
      <c r="FD312" s="132"/>
      <c r="FE312" s="132"/>
      <c r="FF312" s="132"/>
      <c r="FG312" s="132"/>
      <c r="FH312" s="132"/>
      <c r="FI312" s="132"/>
      <c r="FJ312" s="132"/>
      <c r="FK312" s="132"/>
      <c r="FL312" s="132"/>
      <c r="FM312" s="132"/>
      <c r="FN312" s="132"/>
      <c r="FO312" s="132"/>
      <c r="FP312" s="132"/>
      <c r="FQ312" s="132"/>
      <c r="FR312" s="132"/>
      <c r="FS312" s="132"/>
      <c r="FT312" s="132"/>
      <c r="FU312" s="132"/>
      <c r="FV312" s="132"/>
      <c r="FW312" s="132"/>
      <c r="FX312" s="132"/>
      <c r="FY312" s="132"/>
      <c r="FZ312" s="132"/>
      <c r="GA312" s="132"/>
      <c r="GB312" s="132"/>
      <c r="GC312" s="132"/>
      <c r="GD312" s="132"/>
      <c r="GE312" s="132"/>
      <c r="GF312" s="132"/>
      <c r="GG312" s="132"/>
      <c r="GH312" s="132"/>
      <c r="GI312" s="132"/>
      <c r="GJ312" s="132"/>
      <c r="GK312" s="132"/>
      <c r="GL312" s="132"/>
      <c r="GM312" s="132"/>
      <c r="GN312" s="132"/>
      <c r="GO312" s="132"/>
      <c r="GP312" s="132"/>
      <c r="GQ312" s="132"/>
      <c r="GR312" s="132"/>
      <c r="GS312" s="132"/>
      <c r="GT312" s="132"/>
      <c r="GU312" s="132"/>
      <c r="GV312" s="132"/>
      <c r="GW312" s="132"/>
      <c r="GX312" s="132"/>
      <c r="GY312" s="132"/>
      <c r="GZ312" s="132"/>
      <c r="HA312" s="132"/>
      <c r="HB312" s="132"/>
      <c r="HC312" s="132"/>
      <c r="HD312" s="132"/>
      <c r="HE312" s="132"/>
      <c r="HF312" s="132"/>
      <c r="HG312" s="132"/>
      <c r="HH312" s="132"/>
      <c r="HI312" s="132"/>
      <c r="HJ312" s="132"/>
      <c r="HK312" s="132"/>
      <c r="HL312" s="132"/>
      <c r="HM312" s="132"/>
      <c r="HN312" s="132"/>
      <c r="HO312" s="132"/>
      <c r="HP312" s="132"/>
      <c r="HQ312" s="132"/>
      <c r="HR312" s="132"/>
      <c r="HS312" s="132"/>
      <c r="HT312" s="132"/>
      <c r="HU312" s="132"/>
      <c r="HV312" s="132"/>
      <c r="HW312" s="132"/>
      <c r="HX312" s="132"/>
      <c r="HY312" s="132"/>
      <c r="HZ312" s="132"/>
      <c r="IA312" s="132"/>
      <c r="IB312" s="132"/>
      <c r="IC312" s="132"/>
      <c r="ID312" s="132"/>
      <c r="IE312" s="132"/>
      <c r="IF312" s="132"/>
      <c r="IG312" s="132"/>
      <c r="IH312" s="132"/>
      <c r="II312" s="132"/>
      <c r="IJ312" s="132"/>
      <c r="IK312" s="132"/>
      <c r="IL312" s="132"/>
      <c r="IM312" s="132"/>
      <c r="IN312" s="132"/>
      <c r="IO312" s="132"/>
      <c r="IP312" s="132"/>
      <c r="IQ312" s="132"/>
      <c r="IR312" s="132"/>
      <c r="IS312" s="132"/>
      <c r="IT312" s="132"/>
      <c r="IU312" s="132"/>
      <c r="IV312" s="132"/>
    </row>
    <row r="313" spans="1:256" s="132" customFormat="1" ht="151.5" customHeight="1" x14ac:dyDescent="0.15">
      <c r="A313" s="127">
        <v>264</v>
      </c>
      <c r="B313" s="177" t="s">
        <v>538</v>
      </c>
      <c r="C313" s="179" t="s">
        <v>895</v>
      </c>
      <c r="D313" s="179" t="s">
        <v>885</v>
      </c>
      <c r="E313" s="199">
        <v>560.57100000000003</v>
      </c>
      <c r="F313" s="200">
        <v>560.57100000000003</v>
      </c>
      <c r="G313" s="199">
        <v>216.28767199999999</v>
      </c>
      <c r="H313" s="119" t="s">
        <v>247</v>
      </c>
      <c r="I313" s="128" t="s">
        <v>45</v>
      </c>
      <c r="J313" s="129" t="s">
        <v>1183</v>
      </c>
      <c r="K313" s="203">
        <v>573.85299999999995</v>
      </c>
      <c r="L313" s="199">
        <v>581.85599999999999</v>
      </c>
      <c r="M313" s="200">
        <f t="shared" si="26"/>
        <v>8.0030000000000427</v>
      </c>
      <c r="N313" s="149">
        <v>0</v>
      </c>
      <c r="O313" s="179" t="s">
        <v>1409</v>
      </c>
      <c r="P313" s="178" t="s">
        <v>1452</v>
      </c>
      <c r="Q313" s="130"/>
      <c r="R313" s="165" t="s">
        <v>376</v>
      </c>
      <c r="S313" s="181" t="s">
        <v>381</v>
      </c>
      <c r="T313" s="66" t="s">
        <v>541</v>
      </c>
      <c r="U313" s="174">
        <v>259</v>
      </c>
      <c r="V313" s="175" t="s">
        <v>46</v>
      </c>
      <c r="W313" s="176" t="s">
        <v>41</v>
      </c>
      <c r="X313" s="176"/>
      <c r="Y313" s="167"/>
    </row>
    <row r="314" spans="1:256" s="110" customFormat="1" ht="24.95" customHeight="1" x14ac:dyDescent="0.15">
      <c r="A314" s="26"/>
      <c r="B314" s="41" t="s">
        <v>96</v>
      </c>
      <c r="C314" s="31"/>
      <c r="D314" s="31"/>
      <c r="E314" s="205"/>
      <c r="F314" s="205"/>
      <c r="G314" s="205"/>
      <c r="H314" s="28"/>
      <c r="I314" s="29"/>
      <c r="J314" s="30"/>
      <c r="K314" s="204"/>
      <c r="L314" s="205"/>
      <c r="M314" s="205"/>
      <c r="N314" s="151"/>
      <c r="O314" s="31"/>
      <c r="P314" s="27"/>
      <c r="Q314" s="27"/>
      <c r="R314" s="27"/>
      <c r="S314" s="32"/>
      <c r="T314" s="32"/>
      <c r="U314" s="32"/>
      <c r="V314" s="32"/>
      <c r="W314" s="33"/>
      <c r="X314" s="33"/>
      <c r="Y314" s="34"/>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c r="IR314" s="2"/>
      <c r="IS314" s="2"/>
      <c r="IT314" s="2"/>
      <c r="IU314" s="2"/>
      <c r="IV314" s="2"/>
    </row>
    <row r="315" spans="1:256" s="132" customFormat="1" ht="97.5" customHeight="1" x14ac:dyDescent="0.15">
      <c r="A315" s="127">
        <v>265</v>
      </c>
      <c r="B315" s="178" t="s">
        <v>544</v>
      </c>
      <c r="C315" s="179" t="s">
        <v>923</v>
      </c>
      <c r="D315" s="179" t="s">
        <v>885</v>
      </c>
      <c r="E315" s="199">
        <v>236.405</v>
      </c>
      <c r="F315" s="199">
        <v>36.405000000000001</v>
      </c>
      <c r="G315" s="199">
        <v>36.155999999999999</v>
      </c>
      <c r="H315" s="119" t="s">
        <v>1601</v>
      </c>
      <c r="I315" s="128" t="s">
        <v>45</v>
      </c>
      <c r="J315" s="129" t="s">
        <v>1623</v>
      </c>
      <c r="K315" s="203">
        <v>114.76600000000001</v>
      </c>
      <c r="L315" s="199">
        <v>133.74299999999999</v>
      </c>
      <c r="M315" s="200">
        <f t="shared" ref="M315:M327" si="27">L315-K315</f>
        <v>18.97699999999999</v>
      </c>
      <c r="N315" s="149" t="s">
        <v>1601</v>
      </c>
      <c r="O315" s="179" t="s">
        <v>1409</v>
      </c>
      <c r="P315" s="178" t="s">
        <v>1624</v>
      </c>
      <c r="Q315" s="130" t="s">
        <v>2182</v>
      </c>
      <c r="R315" s="179" t="s">
        <v>339</v>
      </c>
      <c r="S315" s="181" t="s">
        <v>0</v>
      </c>
      <c r="T315" s="120" t="s">
        <v>555</v>
      </c>
      <c r="U315" s="180">
        <v>260</v>
      </c>
      <c r="V315" s="131"/>
      <c r="W315" s="168" t="s">
        <v>41</v>
      </c>
      <c r="X315" s="168" t="s">
        <v>41</v>
      </c>
      <c r="Y315" s="126"/>
    </row>
    <row r="316" spans="1:256" s="132" customFormat="1" ht="246" customHeight="1" x14ac:dyDescent="0.15">
      <c r="A316" s="127">
        <v>266</v>
      </c>
      <c r="B316" s="178" t="s">
        <v>951</v>
      </c>
      <c r="C316" s="179" t="s">
        <v>906</v>
      </c>
      <c r="D316" s="179" t="s">
        <v>885</v>
      </c>
      <c r="E316" s="199">
        <v>310.43299999999999</v>
      </c>
      <c r="F316" s="199">
        <v>235.39500000000001</v>
      </c>
      <c r="G316" s="199">
        <v>213.96100000000001</v>
      </c>
      <c r="H316" s="123" t="s">
        <v>1078</v>
      </c>
      <c r="I316" s="128" t="s">
        <v>45</v>
      </c>
      <c r="J316" s="178" t="s">
        <v>1079</v>
      </c>
      <c r="K316" s="203">
        <v>270.5</v>
      </c>
      <c r="L316" s="199">
        <v>324.86599999999999</v>
      </c>
      <c r="M316" s="200">
        <f t="shared" si="27"/>
        <v>54.365999999999985</v>
      </c>
      <c r="N316" s="149" t="s">
        <v>247</v>
      </c>
      <c r="O316" s="179" t="s">
        <v>1409</v>
      </c>
      <c r="P316" s="178" t="s">
        <v>1604</v>
      </c>
      <c r="Q316" s="130" t="s">
        <v>2183</v>
      </c>
      <c r="R316" s="179" t="s">
        <v>339</v>
      </c>
      <c r="S316" s="181" t="s">
        <v>0</v>
      </c>
      <c r="T316" s="120" t="s">
        <v>555</v>
      </c>
      <c r="U316" s="180">
        <v>261</v>
      </c>
      <c r="V316" s="131" t="s">
        <v>40</v>
      </c>
      <c r="W316" s="168"/>
      <c r="X316" s="168" t="s">
        <v>41</v>
      </c>
      <c r="Y316" s="126"/>
    </row>
    <row r="317" spans="1:256" s="132" customFormat="1" ht="85.5" customHeight="1" x14ac:dyDescent="0.15">
      <c r="A317" s="127">
        <v>267</v>
      </c>
      <c r="B317" s="178" t="s">
        <v>952</v>
      </c>
      <c r="C317" s="179" t="s">
        <v>907</v>
      </c>
      <c r="D317" s="179" t="s">
        <v>885</v>
      </c>
      <c r="E317" s="199">
        <v>35.101999999999997</v>
      </c>
      <c r="F317" s="199">
        <v>35.101999999999997</v>
      </c>
      <c r="G317" s="199">
        <v>34.875</v>
      </c>
      <c r="H317" s="119" t="s">
        <v>247</v>
      </c>
      <c r="I317" s="128" t="s">
        <v>45</v>
      </c>
      <c r="J317" s="129" t="s">
        <v>1080</v>
      </c>
      <c r="K317" s="203">
        <v>34.9</v>
      </c>
      <c r="L317" s="199">
        <v>34.9</v>
      </c>
      <c r="M317" s="200">
        <f t="shared" si="27"/>
        <v>0</v>
      </c>
      <c r="N317" s="149" t="s">
        <v>247</v>
      </c>
      <c r="O317" s="179" t="s">
        <v>1409</v>
      </c>
      <c r="P317" s="178" t="s">
        <v>1605</v>
      </c>
      <c r="Q317" s="130"/>
      <c r="R317" s="44" t="s">
        <v>556</v>
      </c>
      <c r="S317" s="131" t="s">
        <v>0</v>
      </c>
      <c r="T317" s="120" t="s">
        <v>555</v>
      </c>
      <c r="U317" s="180">
        <v>262</v>
      </c>
      <c r="V317" s="131" t="s">
        <v>69</v>
      </c>
      <c r="W317" s="168" t="s">
        <v>41</v>
      </c>
      <c r="X317" s="168"/>
      <c r="Y317" s="126"/>
    </row>
    <row r="318" spans="1:256" s="132" customFormat="1" ht="91.5" customHeight="1" x14ac:dyDescent="0.15">
      <c r="A318" s="127">
        <v>268</v>
      </c>
      <c r="B318" s="54" t="s">
        <v>545</v>
      </c>
      <c r="C318" s="179" t="s">
        <v>897</v>
      </c>
      <c r="D318" s="179" t="s">
        <v>885</v>
      </c>
      <c r="E318" s="199">
        <v>19815.366000000002</v>
      </c>
      <c r="F318" s="200">
        <v>17499.916000000001</v>
      </c>
      <c r="G318" s="199">
        <v>11674.529</v>
      </c>
      <c r="H318" s="119" t="s">
        <v>1601</v>
      </c>
      <c r="I318" s="128" t="s">
        <v>45</v>
      </c>
      <c r="J318" s="129" t="s">
        <v>1764</v>
      </c>
      <c r="K318" s="203">
        <v>22111.899000000001</v>
      </c>
      <c r="L318" s="199">
        <v>23383.899000000001</v>
      </c>
      <c r="M318" s="200">
        <f t="shared" si="27"/>
        <v>1272</v>
      </c>
      <c r="N318" s="149">
        <v>0</v>
      </c>
      <c r="O318" s="179" t="s">
        <v>1409</v>
      </c>
      <c r="P318" s="178" t="s">
        <v>1765</v>
      </c>
      <c r="Q318" s="136" t="s">
        <v>2201</v>
      </c>
      <c r="R318" s="179" t="s">
        <v>213</v>
      </c>
      <c r="S318" s="181" t="s">
        <v>0</v>
      </c>
      <c r="T318" s="93" t="s">
        <v>557</v>
      </c>
      <c r="U318" s="180">
        <v>263</v>
      </c>
      <c r="V318" s="131"/>
      <c r="W318" s="168" t="s">
        <v>41</v>
      </c>
      <c r="X318" s="168" t="s">
        <v>41</v>
      </c>
      <c r="Y318" s="126" t="s">
        <v>41</v>
      </c>
    </row>
    <row r="319" spans="1:256" s="132" customFormat="1" ht="105.75" customHeight="1" x14ac:dyDescent="0.15">
      <c r="A319" s="127">
        <v>269</v>
      </c>
      <c r="B319" s="100" t="s">
        <v>546</v>
      </c>
      <c r="C319" s="179" t="s">
        <v>938</v>
      </c>
      <c r="D319" s="179" t="s">
        <v>885</v>
      </c>
      <c r="E319" s="199">
        <v>12584</v>
      </c>
      <c r="F319" s="200">
        <v>14584</v>
      </c>
      <c r="G319" s="199">
        <v>6381.3</v>
      </c>
      <c r="H319" s="119" t="s">
        <v>247</v>
      </c>
      <c r="I319" s="128" t="s">
        <v>45</v>
      </c>
      <c r="J319" s="129" t="s">
        <v>1336</v>
      </c>
      <c r="K319" s="203">
        <v>9561</v>
      </c>
      <c r="L319" s="199">
        <v>10381</v>
      </c>
      <c r="M319" s="200">
        <f t="shared" si="27"/>
        <v>820</v>
      </c>
      <c r="N319" s="149">
        <v>0</v>
      </c>
      <c r="O319" s="179" t="s">
        <v>1409</v>
      </c>
      <c r="P319" s="178" t="s">
        <v>1766</v>
      </c>
      <c r="Q319" s="136" t="s">
        <v>2202</v>
      </c>
      <c r="R319" s="165" t="s">
        <v>213</v>
      </c>
      <c r="S319" s="181" t="s">
        <v>0</v>
      </c>
      <c r="T319" s="93" t="s">
        <v>558</v>
      </c>
      <c r="U319" s="174">
        <v>264</v>
      </c>
      <c r="V319" s="175"/>
      <c r="W319" s="176"/>
      <c r="X319" s="176"/>
      <c r="Y319" s="167"/>
    </row>
    <row r="320" spans="1:256" s="132" customFormat="1" ht="96.75" customHeight="1" x14ac:dyDescent="0.15">
      <c r="A320" s="127">
        <v>270</v>
      </c>
      <c r="B320" s="54" t="s">
        <v>547</v>
      </c>
      <c r="C320" s="179" t="s">
        <v>939</v>
      </c>
      <c r="D320" s="179" t="s">
        <v>885</v>
      </c>
      <c r="E320" s="199">
        <v>11.7</v>
      </c>
      <c r="F320" s="200">
        <v>11.7</v>
      </c>
      <c r="G320" s="199">
        <v>11.09592</v>
      </c>
      <c r="H320" s="119" t="s">
        <v>247</v>
      </c>
      <c r="I320" s="128" t="s">
        <v>45</v>
      </c>
      <c r="J320" s="129" t="s">
        <v>1337</v>
      </c>
      <c r="K320" s="203">
        <v>50</v>
      </c>
      <c r="L320" s="199">
        <v>25</v>
      </c>
      <c r="M320" s="200">
        <f t="shared" si="27"/>
        <v>-25</v>
      </c>
      <c r="N320" s="149">
        <v>0</v>
      </c>
      <c r="O320" s="179" t="s">
        <v>1409</v>
      </c>
      <c r="P320" s="178" t="s">
        <v>1767</v>
      </c>
      <c r="Q320" s="130"/>
      <c r="R320" s="179" t="s">
        <v>213</v>
      </c>
      <c r="S320" s="181" t="s">
        <v>0</v>
      </c>
      <c r="T320" s="93" t="s">
        <v>559</v>
      </c>
      <c r="U320" s="180">
        <v>265</v>
      </c>
      <c r="V320" s="131"/>
      <c r="W320" s="168" t="s">
        <v>41</v>
      </c>
      <c r="X320" s="168"/>
      <c r="Y320" s="126"/>
    </row>
    <row r="321" spans="1:256" s="132" customFormat="1" ht="103.5" customHeight="1" x14ac:dyDescent="0.15">
      <c r="A321" s="127">
        <v>271</v>
      </c>
      <c r="B321" s="54" t="s">
        <v>548</v>
      </c>
      <c r="C321" s="179" t="s">
        <v>926</v>
      </c>
      <c r="D321" s="179" t="s">
        <v>885</v>
      </c>
      <c r="E321" s="199">
        <v>39.284999999999997</v>
      </c>
      <c r="F321" s="200">
        <v>39.284999999999997</v>
      </c>
      <c r="G321" s="199">
        <v>39.284999999999997</v>
      </c>
      <c r="H321" s="119" t="s">
        <v>247</v>
      </c>
      <c r="I321" s="128" t="s">
        <v>45</v>
      </c>
      <c r="J321" s="129" t="s">
        <v>1338</v>
      </c>
      <c r="K321" s="203">
        <v>42.968000000000004</v>
      </c>
      <c r="L321" s="199">
        <v>42.353999999999999</v>
      </c>
      <c r="M321" s="200">
        <f t="shared" si="27"/>
        <v>-0.61400000000000432</v>
      </c>
      <c r="N321" s="149">
        <v>0</v>
      </c>
      <c r="O321" s="179" t="s">
        <v>1409</v>
      </c>
      <c r="P321" s="178" t="s">
        <v>1768</v>
      </c>
      <c r="Q321" s="130"/>
      <c r="R321" s="179" t="s">
        <v>213</v>
      </c>
      <c r="S321" s="181" t="s">
        <v>0</v>
      </c>
      <c r="T321" s="93" t="s">
        <v>559</v>
      </c>
      <c r="U321" s="180">
        <v>266</v>
      </c>
      <c r="V321" s="131"/>
      <c r="W321" s="168"/>
      <c r="X321" s="168"/>
      <c r="Y321" s="126"/>
    </row>
    <row r="322" spans="1:256" s="132" customFormat="1" ht="116.25" customHeight="1" x14ac:dyDescent="0.15">
      <c r="A322" s="127">
        <v>272</v>
      </c>
      <c r="B322" s="54" t="s">
        <v>549</v>
      </c>
      <c r="C322" s="179" t="s">
        <v>896</v>
      </c>
      <c r="D322" s="179" t="s">
        <v>885</v>
      </c>
      <c r="E322" s="199">
        <v>43.838000000000001</v>
      </c>
      <c r="F322" s="200">
        <v>43.838000000000001</v>
      </c>
      <c r="G322" s="199">
        <v>0</v>
      </c>
      <c r="H322" s="119" t="s">
        <v>247</v>
      </c>
      <c r="I322" s="128" t="s">
        <v>45</v>
      </c>
      <c r="J322" s="129" t="s">
        <v>1339</v>
      </c>
      <c r="K322" s="203">
        <v>43.838000000000001</v>
      </c>
      <c r="L322" s="199">
        <v>43.838000000000001</v>
      </c>
      <c r="M322" s="200">
        <f t="shared" si="27"/>
        <v>0</v>
      </c>
      <c r="N322" s="149">
        <v>0</v>
      </c>
      <c r="O322" s="179" t="s">
        <v>1409</v>
      </c>
      <c r="P322" s="178" t="s">
        <v>1769</v>
      </c>
      <c r="Q322" s="130"/>
      <c r="R322" s="179" t="s">
        <v>213</v>
      </c>
      <c r="S322" s="181" t="s">
        <v>0</v>
      </c>
      <c r="T322" s="93" t="s">
        <v>559</v>
      </c>
      <c r="U322" s="180">
        <v>267</v>
      </c>
      <c r="V322" s="131"/>
      <c r="W322" s="168"/>
      <c r="X322" s="168" t="s">
        <v>41</v>
      </c>
      <c r="Y322" s="126"/>
    </row>
    <row r="323" spans="1:256" s="132" customFormat="1" ht="123" customHeight="1" x14ac:dyDescent="0.15">
      <c r="A323" s="127">
        <v>273</v>
      </c>
      <c r="B323" s="54" t="s">
        <v>550</v>
      </c>
      <c r="C323" s="179" t="s">
        <v>923</v>
      </c>
      <c r="D323" s="179" t="s">
        <v>885</v>
      </c>
      <c r="E323" s="199">
        <v>235</v>
      </c>
      <c r="F323" s="200">
        <v>235</v>
      </c>
      <c r="G323" s="199">
        <v>229.184</v>
      </c>
      <c r="H323" s="119" t="s">
        <v>247</v>
      </c>
      <c r="I323" s="128" t="s">
        <v>45</v>
      </c>
      <c r="J323" s="129" t="s">
        <v>1340</v>
      </c>
      <c r="K323" s="203">
        <v>223</v>
      </c>
      <c r="L323" s="199">
        <v>277.7</v>
      </c>
      <c r="M323" s="200">
        <f t="shared" si="27"/>
        <v>54.699999999999989</v>
      </c>
      <c r="N323" s="149">
        <v>0</v>
      </c>
      <c r="O323" s="179" t="s">
        <v>1409</v>
      </c>
      <c r="P323" s="178" t="s">
        <v>1770</v>
      </c>
      <c r="Q323" s="136" t="s">
        <v>2203</v>
      </c>
      <c r="R323" s="179" t="s">
        <v>213</v>
      </c>
      <c r="S323" s="181" t="s">
        <v>0</v>
      </c>
      <c r="T323" s="93" t="s">
        <v>559</v>
      </c>
      <c r="U323" s="180">
        <v>268</v>
      </c>
      <c r="V323" s="131"/>
      <c r="W323" s="168" t="s">
        <v>41</v>
      </c>
      <c r="X323" s="168"/>
      <c r="Y323" s="126"/>
    </row>
    <row r="324" spans="1:256" s="132" customFormat="1" ht="91.5" customHeight="1" x14ac:dyDescent="0.15">
      <c r="A324" s="127">
        <v>274</v>
      </c>
      <c r="B324" s="178" t="s">
        <v>551</v>
      </c>
      <c r="C324" s="179" t="s">
        <v>895</v>
      </c>
      <c r="D324" s="179" t="s">
        <v>903</v>
      </c>
      <c r="E324" s="199">
        <v>98</v>
      </c>
      <c r="F324" s="200">
        <v>98</v>
      </c>
      <c r="G324" s="199">
        <v>95.036452999999995</v>
      </c>
      <c r="H324" s="119" t="s">
        <v>247</v>
      </c>
      <c r="I324" s="128" t="s">
        <v>45</v>
      </c>
      <c r="J324" s="178" t="s">
        <v>1341</v>
      </c>
      <c r="K324" s="203">
        <v>98</v>
      </c>
      <c r="L324" s="199">
        <v>114.66</v>
      </c>
      <c r="M324" s="200">
        <f t="shared" si="27"/>
        <v>16.659999999999997</v>
      </c>
      <c r="N324" s="149">
        <v>0</v>
      </c>
      <c r="O324" s="179" t="s">
        <v>1409</v>
      </c>
      <c r="P324" s="178" t="s">
        <v>1771</v>
      </c>
      <c r="Q324" s="136" t="s">
        <v>2205</v>
      </c>
      <c r="R324" s="179" t="s">
        <v>213</v>
      </c>
      <c r="S324" s="181" t="s">
        <v>0</v>
      </c>
      <c r="T324" s="93" t="s">
        <v>555</v>
      </c>
      <c r="U324" s="180">
        <v>269</v>
      </c>
      <c r="V324" s="131" t="s">
        <v>46</v>
      </c>
      <c r="W324" s="168" t="s">
        <v>32</v>
      </c>
      <c r="X324" s="168" t="s">
        <v>41</v>
      </c>
      <c r="Y324" s="126"/>
    </row>
    <row r="325" spans="1:256" s="37" customFormat="1" ht="67.5" customHeight="1" x14ac:dyDescent="0.15">
      <c r="A325" s="127">
        <v>275</v>
      </c>
      <c r="B325" s="94" t="s">
        <v>552</v>
      </c>
      <c r="C325" s="179" t="s">
        <v>907</v>
      </c>
      <c r="D325" s="179" t="s">
        <v>885</v>
      </c>
      <c r="E325" s="199">
        <v>197.048</v>
      </c>
      <c r="F325" s="200">
        <v>197.048</v>
      </c>
      <c r="G325" s="199">
        <v>191.87595200000001</v>
      </c>
      <c r="H325" s="119" t="s">
        <v>247</v>
      </c>
      <c r="I325" s="128" t="s">
        <v>45</v>
      </c>
      <c r="J325" s="129" t="s">
        <v>1342</v>
      </c>
      <c r="K325" s="203">
        <v>142</v>
      </c>
      <c r="L325" s="199">
        <v>140.6</v>
      </c>
      <c r="M325" s="200">
        <f t="shared" si="27"/>
        <v>-1.4000000000000057</v>
      </c>
      <c r="N325" s="149">
        <v>-1.4</v>
      </c>
      <c r="O325" s="179" t="s">
        <v>21</v>
      </c>
      <c r="P325" s="178" t="s">
        <v>1772</v>
      </c>
      <c r="Q325" s="130"/>
      <c r="R325" s="179" t="s">
        <v>213</v>
      </c>
      <c r="S325" s="131" t="s">
        <v>0</v>
      </c>
      <c r="T325" s="46" t="s">
        <v>555</v>
      </c>
      <c r="U325" s="180">
        <v>270</v>
      </c>
      <c r="V325" s="131" t="s">
        <v>69</v>
      </c>
      <c r="W325" s="168" t="s">
        <v>41</v>
      </c>
      <c r="X325" s="168"/>
      <c r="Y325" s="126"/>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s="132"/>
      <c r="AX325" s="132"/>
      <c r="AY325" s="132"/>
      <c r="AZ325" s="132"/>
      <c r="BA325" s="132"/>
      <c r="BB325" s="132"/>
      <c r="BC325" s="132"/>
      <c r="BD325" s="132"/>
      <c r="BE325" s="132"/>
      <c r="BF325" s="132"/>
      <c r="BG325" s="132"/>
      <c r="BH325" s="132"/>
      <c r="BI325" s="132"/>
      <c r="BJ325" s="132"/>
      <c r="BK325" s="132"/>
      <c r="BL325" s="132"/>
      <c r="BM325" s="132"/>
      <c r="BN325" s="132"/>
      <c r="BO325" s="132"/>
      <c r="BP325" s="132"/>
      <c r="BQ325" s="132"/>
      <c r="BR325" s="132"/>
      <c r="BS325" s="132"/>
      <c r="BT325" s="132"/>
      <c r="BU325" s="132"/>
      <c r="BV325" s="132"/>
      <c r="BW325" s="132"/>
      <c r="BX325" s="132"/>
      <c r="BY325" s="132"/>
      <c r="BZ325" s="132"/>
      <c r="CA325" s="132"/>
      <c r="CB325" s="132"/>
      <c r="CC325" s="132"/>
      <c r="CD325" s="132"/>
      <c r="CE325" s="132"/>
      <c r="CF325" s="132"/>
      <c r="CG325" s="132"/>
      <c r="CH325" s="132"/>
      <c r="CI325" s="132"/>
      <c r="CJ325" s="132"/>
      <c r="CK325" s="132"/>
      <c r="CL325" s="132"/>
      <c r="CM325" s="132"/>
      <c r="CN325" s="132"/>
      <c r="CO325" s="132"/>
      <c r="CP325" s="132"/>
      <c r="CQ325" s="132"/>
      <c r="CR325" s="132"/>
      <c r="CS325" s="132"/>
      <c r="CT325" s="132"/>
      <c r="CU325" s="132"/>
      <c r="CV325" s="132"/>
      <c r="CW325" s="132"/>
      <c r="CX325" s="132"/>
      <c r="CY325" s="132"/>
      <c r="CZ325" s="132"/>
      <c r="DA325" s="132"/>
      <c r="DB325" s="132"/>
      <c r="DC325" s="132"/>
      <c r="DD325" s="132"/>
      <c r="DE325" s="132"/>
      <c r="DF325" s="132"/>
      <c r="DG325" s="132"/>
      <c r="DH325" s="132"/>
      <c r="DI325" s="132"/>
      <c r="DJ325" s="132"/>
      <c r="DK325" s="132"/>
      <c r="DL325" s="132"/>
      <c r="DM325" s="132"/>
      <c r="DN325" s="132"/>
      <c r="DO325" s="132"/>
      <c r="DP325" s="132"/>
      <c r="DQ325" s="132"/>
      <c r="DR325" s="132"/>
      <c r="DS325" s="132"/>
      <c r="DT325" s="132"/>
      <c r="DU325" s="132"/>
      <c r="DV325" s="132"/>
      <c r="DW325" s="132"/>
      <c r="DX325" s="132"/>
      <c r="DY325" s="132"/>
      <c r="DZ325" s="132"/>
      <c r="EA325" s="132"/>
      <c r="EB325" s="132"/>
      <c r="EC325" s="132"/>
      <c r="ED325" s="132"/>
      <c r="EE325" s="132"/>
      <c r="EF325" s="132"/>
      <c r="EG325" s="132"/>
      <c r="EH325" s="132"/>
      <c r="EI325" s="132"/>
      <c r="EJ325" s="132"/>
      <c r="EK325" s="132"/>
      <c r="EL325" s="132"/>
      <c r="EM325" s="132"/>
      <c r="EN325" s="132"/>
      <c r="EO325" s="132"/>
      <c r="EP325" s="132"/>
      <c r="EQ325" s="132"/>
      <c r="ER325" s="132"/>
      <c r="ES325" s="132"/>
      <c r="ET325" s="132"/>
      <c r="EU325" s="132"/>
      <c r="EV325" s="132"/>
      <c r="EW325" s="132"/>
      <c r="EX325" s="132"/>
      <c r="EY325" s="132"/>
      <c r="EZ325" s="132"/>
      <c r="FA325" s="132"/>
      <c r="FB325" s="132"/>
      <c r="FC325" s="132"/>
      <c r="FD325" s="132"/>
      <c r="FE325" s="132"/>
      <c r="FF325" s="132"/>
      <c r="FG325" s="132"/>
      <c r="FH325" s="132"/>
      <c r="FI325" s="132"/>
      <c r="FJ325" s="132"/>
      <c r="FK325" s="132"/>
      <c r="FL325" s="132"/>
      <c r="FM325" s="132"/>
      <c r="FN325" s="132"/>
      <c r="FO325" s="132"/>
      <c r="FP325" s="132"/>
      <c r="FQ325" s="132"/>
      <c r="FR325" s="132"/>
      <c r="FS325" s="132"/>
      <c r="FT325" s="132"/>
      <c r="FU325" s="132"/>
      <c r="FV325" s="132"/>
      <c r="FW325" s="132"/>
      <c r="FX325" s="132"/>
      <c r="FY325" s="132"/>
      <c r="FZ325" s="132"/>
      <c r="GA325" s="132"/>
      <c r="GB325" s="132"/>
      <c r="GC325" s="132"/>
      <c r="GD325" s="132"/>
      <c r="GE325" s="132"/>
      <c r="GF325" s="132"/>
      <c r="GG325" s="132"/>
      <c r="GH325" s="132"/>
      <c r="GI325" s="132"/>
      <c r="GJ325" s="132"/>
      <c r="GK325" s="132"/>
      <c r="GL325" s="132"/>
      <c r="GM325" s="132"/>
      <c r="GN325" s="132"/>
      <c r="GO325" s="132"/>
      <c r="GP325" s="132"/>
      <c r="GQ325" s="132"/>
      <c r="GR325" s="132"/>
      <c r="GS325" s="132"/>
      <c r="GT325" s="132"/>
      <c r="GU325" s="132"/>
      <c r="GV325" s="132"/>
      <c r="GW325" s="132"/>
      <c r="GX325" s="132"/>
      <c r="GY325" s="132"/>
      <c r="GZ325" s="132"/>
      <c r="HA325" s="132"/>
      <c r="HB325" s="132"/>
      <c r="HC325" s="132"/>
      <c r="HD325" s="132"/>
      <c r="HE325" s="132"/>
      <c r="HF325" s="132"/>
      <c r="HG325" s="132"/>
      <c r="HH325" s="132"/>
      <c r="HI325" s="132"/>
      <c r="HJ325" s="132"/>
      <c r="HK325" s="132"/>
      <c r="HL325" s="132"/>
      <c r="HM325" s="132"/>
      <c r="HN325" s="132"/>
      <c r="HO325" s="132"/>
      <c r="HP325" s="132"/>
      <c r="HQ325" s="132"/>
      <c r="HR325" s="132"/>
      <c r="HS325" s="132"/>
      <c r="HT325" s="132"/>
      <c r="HU325" s="132"/>
      <c r="HV325" s="132"/>
      <c r="HW325" s="132"/>
      <c r="HX325" s="132"/>
      <c r="HY325" s="132"/>
      <c r="HZ325" s="132"/>
      <c r="IA325" s="132"/>
      <c r="IB325" s="132"/>
      <c r="IC325" s="132"/>
      <c r="ID325" s="132"/>
      <c r="IE325" s="132"/>
      <c r="IF325" s="132"/>
      <c r="IG325" s="132"/>
      <c r="IH325" s="132"/>
      <c r="II325" s="132"/>
      <c r="IJ325" s="132"/>
      <c r="IK325" s="132"/>
      <c r="IL325" s="132"/>
      <c r="IM325" s="132"/>
      <c r="IN325" s="132"/>
      <c r="IO325" s="132"/>
      <c r="IP325" s="132"/>
      <c r="IQ325" s="132"/>
      <c r="IR325" s="132"/>
      <c r="IS325" s="132"/>
      <c r="IT325" s="132"/>
      <c r="IU325" s="132"/>
      <c r="IV325" s="132"/>
    </row>
    <row r="326" spans="1:256" s="37" customFormat="1" ht="79.5" customHeight="1" x14ac:dyDescent="0.15">
      <c r="A326" s="127">
        <v>276</v>
      </c>
      <c r="B326" s="178" t="s">
        <v>553</v>
      </c>
      <c r="C326" s="179" t="s">
        <v>907</v>
      </c>
      <c r="D326" s="179" t="s">
        <v>885</v>
      </c>
      <c r="E326" s="199">
        <v>253</v>
      </c>
      <c r="F326" s="200">
        <v>253</v>
      </c>
      <c r="G326" s="199">
        <v>79.141000000000005</v>
      </c>
      <c r="H326" s="119" t="s">
        <v>247</v>
      </c>
      <c r="I326" s="128" t="s">
        <v>45</v>
      </c>
      <c r="J326" s="129" t="s">
        <v>1343</v>
      </c>
      <c r="K326" s="203">
        <v>262.5</v>
      </c>
      <c r="L326" s="199">
        <v>386.52499999999998</v>
      </c>
      <c r="M326" s="200">
        <f t="shared" si="27"/>
        <v>124.02499999999998</v>
      </c>
      <c r="N326" s="149">
        <v>0</v>
      </c>
      <c r="O326" s="179" t="s">
        <v>1409</v>
      </c>
      <c r="P326" s="178" t="s">
        <v>1773</v>
      </c>
      <c r="Q326" s="130" t="s">
        <v>2206</v>
      </c>
      <c r="R326" s="179" t="s">
        <v>213</v>
      </c>
      <c r="S326" s="131" t="s">
        <v>0</v>
      </c>
      <c r="T326" s="46" t="s">
        <v>555</v>
      </c>
      <c r="U326" s="180">
        <v>271</v>
      </c>
      <c r="V326" s="131" t="s">
        <v>69</v>
      </c>
      <c r="W326" s="168"/>
      <c r="X326" s="168" t="s">
        <v>41</v>
      </c>
      <c r="Y326" s="126"/>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c r="AV326" s="132"/>
      <c r="AW326" s="132"/>
      <c r="AX326" s="132"/>
      <c r="AY326" s="132"/>
      <c r="AZ326" s="132"/>
      <c r="BA326" s="132"/>
      <c r="BB326" s="132"/>
      <c r="BC326" s="132"/>
      <c r="BD326" s="132"/>
      <c r="BE326" s="132"/>
      <c r="BF326" s="132"/>
      <c r="BG326" s="132"/>
      <c r="BH326" s="132"/>
      <c r="BI326" s="132"/>
      <c r="BJ326" s="132"/>
      <c r="BK326" s="132"/>
      <c r="BL326" s="132"/>
      <c r="BM326" s="132"/>
      <c r="BN326" s="132"/>
      <c r="BO326" s="132"/>
      <c r="BP326" s="132"/>
      <c r="BQ326" s="132"/>
      <c r="BR326" s="132"/>
      <c r="BS326" s="132"/>
      <c r="BT326" s="132"/>
      <c r="BU326" s="132"/>
      <c r="BV326" s="132"/>
      <c r="BW326" s="132"/>
      <c r="BX326" s="132"/>
      <c r="BY326" s="132"/>
      <c r="BZ326" s="132"/>
      <c r="CA326" s="132"/>
      <c r="CB326" s="132"/>
      <c r="CC326" s="132"/>
      <c r="CD326" s="132"/>
      <c r="CE326" s="132"/>
      <c r="CF326" s="132"/>
      <c r="CG326" s="132"/>
      <c r="CH326" s="132"/>
      <c r="CI326" s="132"/>
      <c r="CJ326" s="132"/>
      <c r="CK326" s="132"/>
      <c r="CL326" s="132"/>
      <c r="CM326" s="132"/>
      <c r="CN326" s="132"/>
      <c r="CO326" s="132"/>
      <c r="CP326" s="132"/>
      <c r="CQ326" s="132"/>
      <c r="CR326" s="132"/>
      <c r="CS326" s="132"/>
      <c r="CT326" s="132"/>
      <c r="CU326" s="132"/>
      <c r="CV326" s="132"/>
      <c r="CW326" s="132"/>
      <c r="CX326" s="132"/>
      <c r="CY326" s="132"/>
      <c r="CZ326" s="132"/>
      <c r="DA326" s="132"/>
      <c r="DB326" s="132"/>
      <c r="DC326" s="132"/>
      <c r="DD326" s="132"/>
      <c r="DE326" s="132"/>
      <c r="DF326" s="132"/>
      <c r="DG326" s="132"/>
      <c r="DH326" s="132"/>
      <c r="DI326" s="132"/>
      <c r="DJ326" s="132"/>
      <c r="DK326" s="132"/>
      <c r="DL326" s="132"/>
      <c r="DM326" s="132"/>
      <c r="DN326" s="132"/>
      <c r="DO326" s="132"/>
      <c r="DP326" s="132"/>
      <c r="DQ326" s="132"/>
      <c r="DR326" s="132"/>
      <c r="DS326" s="132"/>
      <c r="DT326" s="132"/>
      <c r="DU326" s="132"/>
      <c r="DV326" s="132"/>
      <c r="DW326" s="132"/>
      <c r="DX326" s="132"/>
      <c r="DY326" s="132"/>
      <c r="DZ326" s="132"/>
      <c r="EA326" s="132"/>
      <c r="EB326" s="132"/>
      <c r="EC326" s="132"/>
      <c r="ED326" s="132"/>
      <c r="EE326" s="132"/>
      <c r="EF326" s="132"/>
      <c r="EG326" s="132"/>
      <c r="EH326" s="132"/>
      <c r="EI326" s="132"/>
      <c r="EJ326" s="132"/>
      <c r="EK326" s="132"/>
      <c r="EL326" s="132"/>
      <c r="EM326" s="132"/>
      <c r="EN326" s="132"/>
      <c r="EO326" s="132"/>
      <c r="EP326" s="132"/>
      <c r="EQ326" s="132"/>
      <c r="ER326" s="132"/>
      <c r="ES326" s="132"/>
      <c r="ET326" s="132"/>
      <c r="EU326" s="132"/>
      <c r="EV326" s="132"/>
      <c r="EW326" s="132"/>
      <c r="EX326" s="132"/>
      <c r="EY326" s="132"/>
      <c r="EZ326" s="132"/>
      <c r="FA326" s="132"/>
      <c r="FB326" s="132"/>
      <c r="FC326" s="132"/>
      <c r="FD326" s="132"/>
      <c r="FE326" s="132"/>
      <c r="FF326" s="132"/>
      <c r="FG326" s="132"/>
      <c r="FH326" s="132"/>
      <c r="FI326" s="132"/>
      <c r="FJ326" s="132"/>
      <c r="FK326" s="132"/>
      <c r="FL326" s="132"/>
      <c r="FM326" s="132"/>
      <c r="FN326" s="132"/>
      <c r="FO326" s="132"/>
      <c r="FP326" s="132"/>
      <c r="FQ326" s="132"/>
      <c r="FR326" s="132"/>
      <c r="FS326" s="132"/>
      <c r="FT326" s="132"/>
      <c r="FU326" s="132"/>
      <c r="FV326" s="132"/>
      <c r="FW326" s="132"/>
      <c r="FX326" s="132"/>
      <c r="FY326" s="132"/>
      <c r="FZ326" s="132"/>
      <c r="GA326" s="132"/>
      <c r="GB326" s="132"/>
      <c r="GC326" s="132"/>
      <c r="GD326" s="132"/>
      <c r="GE326" s="132"/>
      <c r="GF326" s="132"/>
      <c r="GG326" s="132"/>
      <c r="GH326" s="132"/>
      <c r="GI326" s="132"/>
      <c r="GJ326" s="132"/>
      <c r="GK326" s="132"/>
      <c r="GL326" s="132"/>
      <c r="GM326" s="132"/>
      <c r="GN326" s="132"/>
      <c r="GO326" s="132"/>
      <c r="GP326" s="132"/>
      <c r="GQ326" s="132"/>
      <c r="GR326" s="132"/>
      <c r="GS326" s="132"/>
      <c r="GT326" s="132"/>
      <c r="GU326" s="132"/>
      <c r="GV326" s="132"/>
      <c r="GW326" s="132"/>
      <c r="GX326" s="132"/>
      <c r="GY326" s="132"/>
      <c r="GZ326" s="132"/>
      <c r="HA326" s="132"/>
      <c r="HB326" s="132"/>
      <c r="HC326" s="132"/>
      <c r="HD326" s="132"/>
      <c r="HE326" s="132"/>
      <c r="HF326" s="132"/>
      <c r="HG326" s="132"/>
      <c r="HH326" s="132"/>
      <c r="HI326" s="132"/>
      <c r="HJ326" s="132"/>
      <c r="HK326" s="132"/>
      <c r="HL326" s="132"/>
      <c r="HM326" s="132"/>
      <c r="HN326" s="132"/>
      <c r="HO326" s="132"/>
      <c r="HP326" s="132"/>
      <c r="HQ326" s="132"/>
      <c r="HR326" s="132"/>
      <c r="HS326" s="132"/>
      <c r="HT326" s="132"/>
      <c r="HU326" s="132"/>
      <c r="HV326" s="132"/>
      <c r="HW326" s="132"/>
      <c r="HX326" s="132"/>
      <c r="HY326" s="132"/>
      <c r="HZ326" s="132"/>
      <c r="IA326" s="132"/>
      <c r="IB326" s="132"/>
      <c r="IC326" s="132"/>
      <c r="ID326" s="132"/>
      <c r="IE326" s="132"/>
      <c r="IF326" s="132"/>
      <c r="IG326" s="132"/>
      <c r="IH326" s="132"/>
      <c r="II326" s="132"/>
      <c r="IJ326" s="132"/>
      <c r="IK326" s="132"/>
      <c r="IL326" s="132"/>
      <c r="IM326" s="132"/>
      <c r="IN326" s="132"/>
      <c r="IO326" s="132"/>
      <c r="IP326" s="132"/>
      <c r="IQ326" s="132"/>
      <c r="IR326" s="132"/>
      <c r="IS326" s="132"/>
      <c r="IT326" s="132"/>
      <c r="IU326" s="132"/>
      <c r="IV326" s="132"/>
    </row>
    <row r="327" spans="1:256" s="132" customFormat="1" ht="206.25" customHeight="1" x14ac:dyDescent="0.15">
      <c r="A327" s="127">
        <v>277</v>
      </c>
      <c r="B327" s="178" t="s">
        <v>554</v>
      </c>
      <c r="C327" s="179" t="s">
        <v>899</v>
      </c>
      <c r="D327" s="179" t="s">
        <v>885</v>
      </c>
      <c r="E327" s="199">
        <v>300</v>
      </c>
      <c r="F327" s="200">
        <v>300</v>
      </c>
      <c r="G327" s="199">
        <v>113.019094</v>
      </c>
      <c r="H327" s="129" t="s">
        <v>1344</v>
      </c>
      <c r="I327" s="128" t="s">
        <v>44</v>
      </c>
      <c r="J327" s="129" t="s">
        <v>1345</v>
      </c>
      <c r="K327" s="203">
        <v>300</v>
      </c>
      <c r="L327" s="199">
        <v>351</v>
      </c>
      <c r="M327" s="200">
        <f t="shared" si="27"/>
        <v>51</v>
      </c>
      <c r="N327" s="149">
        <v>0</v>
      </c>
      <c r="O327" s="179" t="s">
        <v>1409</v>
      </c>
      <c r="P327" s="178" t="s">
        <v>1774</v>
      </c>
      <c r="Q327" s="130" t="s">
        <v>2204</v>
      </c>
      <c r="R327" s="44" t="s">
        <v>560</v>
      </c>
      <c r="S327" s="131" t="s">
        <v>0</v>
      </c>
      <c r="T327" s="46" t="s">
        <v>940</v>
      </c>
      <c r="U327" s="57" t="s">
        <v>561</v>
      </c>
      <c r="V327" s="131" t="s">
        <v>26</v>
      </c>
      <c r="W327" s="168"/>
      <c r="X327" s="168" t="s">
        <v>41</v>
      </c>
      <c r="Y327" s="126"/>
    </row>
    <row r="328" spans="1:256" s="132" customFormat="1" ht="24.95" customHeight="1" x14ac:dyDescent="0.15">
      <c r="A328" s="26"/>
      <c r="B328" s="41" t="s">
        <v>97</v>
      </c>
      <c r="C328" s="31"/>
      <c r="D328" s="31"/>
      <c r="E328" s="205"/>
      <c r="F328" s="205"/>
      <c r="G328" s="205"/>
      <c r="H328" s="28"/>
      <c r="I328" s="29"/>
      <c r="J328" s="30"/>
      <c r="K328" s="204"/>
      <c r="L328" s="205"/>
      <c r="M328" s="205"/>
      <c r="N328" s="151"/>
      <c r="O328" s="31"/>
      <c r="P328" s="27"/>
      <c r="Q328" s="27"/>
      <c r="R328" s="27"/>
      <c r="S328" s="32"/>
      <c r="T328" s="32"/>
      <c r="U328" s="32"/>
      <c r="V328" s="32"/>
      <c r="W328" s="33"/>
      <c r="X328" s="33"/>
      <c r="Y328" s="34"/>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c r="IR328" s="2"/>
      <c r="IS328" s="2"/>
      <c r="IT328" s="2"/>
      <c r="IU328" s="2"/>
      <c r="IV328" s="2"/>
    </row>
    <row r="329" spans="1:256" s="132" customFormat="1" ht="60" customHeight="1" x14ac:dyDescent="0.15">
      <c r="A329" s="127">
        <v>278</v>
      </c>
      <c r="B329" s="39" t="s">
        <v>562</v>
      </c>
      <c r="C329" s="179" t="s">
        <v>884</v>
      </c>
      <c r="D329" s="179" t="s">
        <v>885</v>
      </c>
      <c r="E329" s="202">
        <v>5760</v>
      </c>
      <c r="F329" s="200">
        <f>10740.667-4701</f>
        <v>6039.6669999999995</v>
      </c>
      <c r="G329" s="199">
        <f>F329</f>
        <v>6039.6669999999995</v>
      </c>
      <c r="H329" s="119" t="s">
        <v>247</v>
      </c>
      <c r="I329" s="128" t="s">
        <v>45</v>
      </c>
      <c r="J329" s="129" t="s">
        <v>1136</v>
      </c>
      <c r="K329" s="201">
        <v>8845</v>
      </c>
      <c r="L329" s="199">
        <v>15900</v>
      </c>
      <c r="M329" s="200">
        <f t="shared" ref="M329:M332" si="28">L329-K329</f>
        <v>7055</v>
      </c>
      <c r="N329" s="149" t="s">
        <v>247</v>
      </c>
      <c r="O329" s="179" t="s">
        <v>1409</v>
      </c>
      <c r="P329" s="178" t="s">
        <v>1420</v>
      </c>
      <c r="Q329" s="130" t="s">
        <v>2121</v>
      </c>
      <c r="R329" s="49" t="s">
        <v>569</v>
      </c>
      <c r="S329" s="181" t="s">
        <v>0</v>
      </c>
      <c r="T329" s="120" t="s">
        <v>570</v>
      </c>
      <c r="U329" s="180">
        <v>272</v>
      </c>
      <c r="V329" s="131"/>
      <c r="W329" s="168"/>
      <c r="X329" s="168" t="s">
        <v>41</v>
      </c>
      <c r="Y329" s="126"/>
    </row>
    <row r="330" spans="1:256" s="132" customFormat="1" ht="59.25" customHeight="1" x14ac:dyDescent="0.15">
      <c r="A330" s="127">
        <v>279</v>
      </c>
      <c r="B330" s="39" t="s">
        <v>563</v>
      </c>
      <c r="C330" s="179" t="s">
        <v>996</v>
      </c>
      <c r="D330" s="179" t="s">
        <v>885</v>
      </c>
      <c r="E330" s="202">
        <v>12838</v>
      </c>
      <c r="F330" s="200">
        <f>22598.986-10646.514</f>
        <v>11952.472000000002</v>
      </c>
      <c r="G330" s="199">
        <f>F330-673.156</f>
        <v>11279.316000000003</v>
      </c>
      <c r="H330" s="119" t="s">
        <v>247</v>
      </c>
      <c r="I330" s="128" t="s">
        <v>45</v>
      </c>
      <c r="J330" s="178" t="s">
        <v>1137</v>
      </c>
      <c r="K330" s="201">
        <v>7588</v>
      </c>
      <c r="L330" s="199">
        <v>6569</v>
      </c>
      <c r="M330" s="200">
        <f t="shared" si="28"/>
        <v>-1019</v>
      </c>
      <c r="N330" s="149" t="s">
        <v>247</v>
      </c>
      <c r="O330" s="179" t="s">
        <v>1409</v>
      </c>
      <c r="P330" s="178" t="s">
        <v>1421</v>
      </c>
      <c r="Q330" s="130" t="s">
        <v>2122</v>
      </c>
      <c r="R330" s="49" t="s">
        <v>391</v>
      </c>
      <c r="S330" s="181" t="s">
        <v>0</v>
      </c>
      <c r="T330" s="120" t="s">
        <v>570</v>
      </c>
      <c r="U330" s="180">
        <v>273</v>
      </c>
      <c r="V330" s="131"/>
      <c r="W330" s="168"/>
      <c r="X330" s="168" t="s">
        <v>41</v>
      </c>
      <c r="Y330" s="126"/>
    </row>
    <row r="331" spans="1:256" s="132" customFormat="1" ht="67.5" customHeight="1" x14ac:dyDescent="0.15">
      <c r="A331" s="127">
        <v>280</v>
      </c>
      <c r="B331" s="39" t="s">
        <v>564</v>
      </c>
      <c r="C331" s="179" t="s">
        <v>955</v>
      </c>
      <c r="D331" s="179" t="s">
        <v>885</v>
      </c>
      <c r="E331" s="202">
        <v>970</v>
      </c>
      <c r="F331" s="200">
        <f>2146.128-762.085</f>
        <v>1384.0430000000001</v>
      </c>
      <c r="G331" s="199">
        <f>F331-10.956</f>
        <v>1373.0870000000002</v>
      </c>
      <c r="H331" s="119" t="s">
        <v>247</v>
      </c>
      <c r="I331" s="128" t="s">
        <v>45</v>
      </c>
      <c r="J331" s="129" t="s">
        <v>1136</v>
      </c>
      <c r="K331" s="201">
        <v>1561</v>
      </c>
      <c r="L331" s="199">
        <v>1729</v>
      </c>
      <c r="M331" s="200">
        <f t="shared" si="28"/>
        <v>168</v>
      </c>
      <c r="N331" s="149">
        <v>0</v>
      </c>
      <c r="O331" s="179" t="s">
        <v>1409</v>
      </c>
      <c r="P331" s="178" t="s">
        <v>1422</v>
      </c>
      <c r="Q331" s="130"/>
      <c r="R331" s="49" t="s">
        <v>391</v>
      </c>
      <c r="S331" s="181" t="s">
        <v>390</v>
      </c>
      <c r="T331" s="120" t="s">
        <v>571</v>
      </c>
      <c r="U331" s="180">
        <v>274</v>
      </c>
      <c r="V331" s="131"/>
      <c r="W331" s="168"/>
      <c r="X331" s="168" t="s">
        <v>41</v>
      </c>
      <c r="Y331" s="126"/>
    </row>
    <row r="332" spans="1:256" s="132" customFormat="1" ht="68.25" customHeight="1" x14ac:dyDescent="0.15">
      <c r="A332" s="127">
        <v>281</v>
      </c>
      <c r="B332" s="39" t="s">
        <v>565</v>
      </c>
      <c r="C332" s="179" t="s">
        <v>2227</v>
      </c>
      <c r="D332" s="179" t="s">
        <v>885</v>
      </c>
      <c r="E332" s="202">
        <v>496</v>
      </c>
      <c r="F332" s="200">
        <f>656-162.76</f>
        <v>493.24</v>
      </c>
      <c r="G332" s="199">
        <f>F332-1.698</f>
        <v>491.54200000000003</v>
      </c>
      <c r="H332" s="119" t="s">
        <v>247</v>
      </c>
      <c r="I332" s="128" t="s">
        <v>45</v>
      </c>
      <c r="J332" s="129" t="s">
        <v>1138</v>
      </c>
      <c r="K332" s="201">
        <v>1397</v>
      </c>
      <c r="L332" s="199">
        <v>1666</v>
      </c>
      <c r="M332" s="200">
        <f t="shared" si="28"/>
        <v>269</v>
      </c>
      <c r="N332" s="149" t="s">
        <v>247</v>
      </c>
      <c r="O332" s="179" t="s">
        <v>1409</v>
      </c>
      <c r="P332" s="178" t="s">
        <v>1423</v>
      </c>
      <c r="Q332" s="130"/>
      <c r="R332" s="49" t="s">
        <v>391</v>
      </c>
      <c r="S332" s="181" t="s">
        <v>390</v>
      </c>
      <c r="T332" s="120" t="s">
        <v>571</v>
      </c>
      <c r="U332" s="180">
        <v>275</v>
      </c>
      <c r="V332" s="131" t="s">
        <v>46</v>
      </c>
      <c r="W332" s="168"/>
      <c r="X332" s="168" t="s">
        <v>41</v>
      </c>
      <c r="Y332" s="126"/>
    </row>
    <row r="333" spans="1:256" s="132" customFormat="1" ht="24.95" customHeight="1" x14ac:dyDescent="0.15">
      <c r="A333" s="127"/>
      <c r="B333" s="39" t="s">
        <v>623</v>
      </c>
      <c r="C333" s="179"/>
      <c r="D333" s="179"/>
      <c r="E333" s="202"/>
      <c r="F333" s="200"/>
      <c r="G333" s="199"/>
      <c r="H333" s="119"/>
      <c r="I333" s="128"/>
      <c r="J333" s="129"/>
      <c r="K333" s="201"/>
      <c r="L333" s="199"/>
      <c r="M333" s="200"/>
      <c r="N333" s="149"/>
      <c r="O333" s="179"/>
      <c r="P333" s="178"/>
      <c r="Q333" s="130"/>
      <c r="R333" s="49" t="s">
        <v>391</v>
      </c>
      <c r="S333" s="181"/>
      <c r="T333" s="120"/>
      <c r="U333" s="180"/>
      <c r="V333" s="131"/>
      <c r="W333" s="168"/>
      <c r="X333" s="168"/>
      <c r="Y333" s="126"/>
    </row>
    <row r="334" spans="1:256" s="37" customFormat="1" ht="56.25" customHeight="1" x14ac:dyDescent="0.15">
      <c r="A334" s="127">
        <v>282</v>
      </c>
      <c r="B334" s="39" t="s">
        <v>566</v>
      </c>
      <c r="C334" s="179" t="s">
        <v>923</v>
      </c>
      <c r="D334" s="179" t="s">
        <v>885</v>
      </c>
      <c r="E334" s="202">
        <v>90.094999999999999</v>
      </c>
      <c r="F334" s="200">
        <v>90.094999999999999</v>
      </c>
      <c r="G334" s="199">
        <v>89.045000000000002</v>
      </c>
      <c r="H334" s="91" t="s">
        <v>1139</v>
      </c>
      <c r="I334" s="128" t="s">
        <v>45</v>
      </c>
      <c r="J334" s="129" t="s">
        <v>1140</v>
      </c>
      <c r="K334" s="201">
        <v>100.095</v>
      </c>
      <c r="L334" s="199">
        <v>150.096</v>
      </c>
      <c r="M334" s="200">
        <f t="shared" ref="M334:M336" si="29">L334-K334</f>
        <v>50.001000000000005</v>
      </c>
      <c r="N334" s="149" t="s">
        <v>247</v>
      </c>
      <c r="O334" s="179" t="s">
        <v>1409</v>
      </c>
      <c r="P334" s="178" t="s">
        <v>1424</v>
      </c>
      <c r="Q334" s="130"/>
      <c r="R334" s="49" t="s">
        <v>391</v>
      </c>
      <c r="S334" s="181" t="s">
        <v>0</v>
      </c>
      <c r="T334" s="120" t="s">
        <v>530</v>
      </c>
      <c r="U334" s="180">
        <v>276</v>
      </c>
      <c r="V334" s="131" t="s">
        <v>28</v>
      </c>
      <c r="W334" s="168" t="s">
        <v>41</v>
      </c>
      <c r="X334" s="168"/>
      <c r="Y334" s="126"/>
      <c r="Z334" s="132"/>
      <c r="AA334" s="132"/>
      <c r="AB334" s="132"/>
      <c r="AC334" s="132"/>
      <c r="AD334" s="132"/>
      <c r="AE334" s="132"/>
      <c r="AF334" s="132"/>
      <c r="AG334" s="132"/>
      <c r="AH334" s="132"/>
      <c r="AI334" s="132"/>
      <c r="AJ334" s="132"/>
      <c r="AK334" s="132"/>
      <c r="AL334" s="132"/>
      <c r="AM334" s="132"/>
      <c r="AN334" s="132"/>
      <c r="AO334" s="132"/>
      <c r="AP334" s="132"/>
      <c r="AQ334" s="132"/>
      <c r="AR334" s="132"/>
      <c r="AS334" s="132"/>
      <c r="AT334" s="132"/>
      <c r="AU334" s="132"/>
      <c r="AV334" s="132"/>
      <c r="AW334" s="132"/>
      <c r="AX334" s="132"/>
      <c r="AY334" s="132"/>
      <c r="AZ334" s="132"/>
      <c r="BA334" s="132"/>
      <c r="BB334" s="132"/>
      <c r="BC334" s="132"/>
      <c r="BD334" s="132"/>
      <c r="BE334" s="132"/>
      <c r="BF334" s="132"/>
      <c r="BG334" s="132"/>
      <c r="BH334" s="132"/>
      <c r="BI334" s="132"/>
      <c r="BJ334" s="132"/>
      <c r="BK334" s="132"/>
      <c r="BL334" s="132"/>
      <c r="BM334" s="132"/>
      <c r="BN334" s="132"/>
      <c r="BO334" s="132"/>
      <c r="BP334" s="132"/>
      <c r="BQ334" s="132"/>
      <c r="BR334" s="132"/>
      <c r="BS334" s="132"/>
      <c r="BT334" s="132"/>
      <c r="BU334" s="132"/>
      <c r="BV334" s="132"/>
      <c r="BW334" s="132"/>
      <c r="BX334" s="132"/>
      <c r="BY334" s="132"/>
      <c r="BZ334" s="132"/>
      <c r="CA334" s="132"/>
      <c r="CB334" s="132"/>
      <c r="CC334" s="132"/>
      <c r="CD334" s="132"/>
      <c r="CE334" s="132"/>
      <c r="CF334" s="132"/>
      <c r="CG334" s="132"/>
      <c r="CH334" s="132"/>
      <c r="CI334" s="132"/>
      <c r="CJ334" s="132"/>
      <c r="CK334" s="132"/>
      <c r="CL334" s="132"/>
      <c r="CM334" s="132"/>
      <c r="CN334" s="132"/>
      <c r="CO334" s="132"/>
      <c r="CP334" s="132"/>
      <c r="CQ334" s="132"/>
      <c r="CR334" s="132"/>
      <c r="CS334" s="132"/>
      <c r="CT334" s="132"/>
      <c r="CU334" s="132"/>
      <c r="CV334" s="132"/>
      <c r="CW334" s="132"/>
      <c r="CX334" s="132"/>
      <c r="CY334" s="132"/>
      <c r="CZ334" s="132"/>
      <c r="DA334" s="132"/>
      <c r="DB334" s="132"/>
      <c r="DC334" s="132"/>
      <c r="DD334" s="132"/>
      <c r="DE334" s="132"/>
      <c r="DF334" s="132"/>
      <c r="DG334" s="132"/>
      <c r="DH334" s="132"/>
      <c r="DI334" s="132"/>
      <c r="DJ334" s="132"/>
      <c r="DK334" s="132"/>
      <c r="DL334" s="132"/>
      <c r="DM334" s="132"/>
      <c r="DN334" s="132"/>
      <c r="DO334" s="132"/>
      <c r="DP334" s="132"/>
      <c r="DQ334" s="132"/>
      <c r="DR334" s="132"/>
      <c r="DS334" s="132"/>
      <c r="DT334" s="132"/>
      <c r="DU334" s="132"/>
      <c r="DV334" s="132"/>
      <c r="DW334" s="132"/>
      <c r="DX334" s="132"/>
      <c r="DY334" s="132"/>
      <c r="DZ334" s="132"/>
      <c r="EA334" s="132"/>
      <c r="EB334" s="132"/>
      <c r="EC334" s="132"/>
      <c r="ED334" s="132"/>
      <c r="EE334" s="132"/>
      <c r="EF334" s="132"/>
      <c r="EG334" s="132"/>
      <c r="EH334" s="132"/>
      <c r="EI334" s="132"/>
      <c r="EJ334" s="132"/>
      <c r="EK334" s="132"/>
      <c r="EL334" s="132"/>
      <c r="EM334" s="132"/>
      <c r="EN334" s="132"/>
      <c r="EO334" s="132"/>
      <c r="EP334" s="132"/>
      <c r="EQ334" s="132"/>
      <c r="ER334" s="132"/>
      <c r="ES334" s="132"/>
      <c r="ET334" s="132"/>
      <c r="EU334" s="132"/>
      <c r="EV334" s="132"/>
      <c r="EW334" s="132"/>
      <c r="EX334" s="132"/>
      <c r="EY334" s="132"/>
      <c r="EZ334" s="132"/>
      <c r="FA334" s="132"/>
      <c r="FB334" s="132"/>
      <c r="FC334" s="132"/>
      <c r="FD334" s="132"/>
      <c r="FE334" s="132"/>
      <c r="FF334" s="132"/>
      <c r="FG334" s="132"/>
      <c r="FH334" s="132"/>
      <c r="FI334" s="132"/>
      <c r="FJ334" s="132"/>
      <c r="FK334" s="132"/>
      <c r="FL334" s="132"/>
      <c r="FM334" s="132"/>
      <c r="FN334" s="132"/>
      <c r="FO334" s="132"/>
      <c r="FP334" s="132"/>
      <c r="FQ334" s="132"/>
      <c r="FR334" s="132"/>
      <c r="FS334" s="132"/>
      <c r="FT334" s="132"/>
      <c r="FU334" s="132"/>
      <c r="FV334" s="132"/>
      <c r="FW334" s="132"/>
      <c r="FX334" s="132"/>
      <c r="FY334" s="132"/>
      <c r="FZ334" s="132"/>
      <c r="GA334" s="132"/>
      <c r="GB334" s="132"/>
      <c r="GC334" s="132"/>
      <c r="GD334" s="132"/>
      <c r="GE334" s="132"/>
      <c r="GF334" s="132"/>
      <c r="GG334" s="132"/>
      <c r="GH334" s="132"/>
      <c r="GI334" s="132"/>
      <c r="GJ334" s="132"/>
      <c r="GK334" s="132"/>
      <c r="GL334" s="132"/>
      <c r="GM334" s="132"/>
      <c r="GN334" s="132"/>
      <c r="GO334" s="132"/>
      <c r="GP334" s="132"/>
      <c r="GQ334" s="132"/>
      <c r="GR334" s="132"/>
      <c r="GS334" s="132"/>
      <c r="GT334" s="132"/>
      <c r="GU334" s="132"/>
      <c r="GV334" s="132"/>
      <c r="GW334" s="132"/>
      <c r="GX334" s="132"/>
      <c r="GY334" s="132"/>
      <c r="GZ334" s="132"/>
      <c r="HA334" s="132"/>
      <c r="HB334" s="132"/>
      <c r="HC334" s="132"/>
      <c r="HD334" s="132"/>
      <c r="HE334" s="132"/>
      <c r="HF334" s="132"/>
      <c r="HG334" s="132"/>
      <c r="HH334" s="132"/>
      <c r="HI334" s="132"/>
      <c r="HJ334" s="132"/>
      <c r="HK334" s="132"/>
      <c r="HL334" s="132"/>
      <c r="HM334" s="132"/>
      <c r="HN334" s="132"/>
      <c r="HO334" s="132"/>
      <c r="HP334" s="132"/>
      <c r="HQ334" s="132"/>
      <c r="HR334" s="132"/>
      <c r="HS334" s="132"/>
      <c r="HT334" s="132"/>
      <c r="HU334" s="132"/>
      <c r="HV334" s="132"/>
      <c r="HW334" s="132"/>
      <c r="HX334" s="132"/>
      <c r="HY334" s="132"/>
      <c r="HZ334" s="132"/>
      <c r="IA334" s="132"/>
      <c r="IB334" s="132"/>
      <c r="IC334" s="132"/>
      <c r="ID334" s="132"/>
      <c r="IE334" s="132"/>
      <c r="IF334" s="132"/>
      <c r="IG334" s="132"/>
      <c r="IH334" s="132"/>
      <c r="II334" s="132"/>
      <c r="IJ334" s="132"/>
      <c r="IK334" s="132"/>
      <c r="IL334" s="132"/>
      <c r="IM334" s="132"/>
      <c r="IN334" s="132"/>
      <c r="IO334" s="132"/>
      <c r="IP334" s="132"/>
      <c r="IQ334" s="132"/>
      <c r="IR334" s="132"/>
      <c r="IS334" s="132"/>
      <c r="IT334" s="132"/>
      <c r="IU334" s="132"/>
      <c r="IV334" s="132"/>
    </row>
    <row r="335" spans="1:256" s="37" customFormat="1" ht="63.75" customHeight="1" x14ac:dyDescent="0.15">
      <c r="A335" s="127">
        <v>283</v>
      </c>
      <c r="B335" s="39" t="s">
        <v>567</v>
      </c>
      <c r="C335" s="179" t="s">
        <v>896</v>
      </c>
      <c r="D335" s="179" t="s">
        <v>2234</v>
      </c>
      <c r="E335" s="202">
        <v>202</v>
      </c>
      <c r="F335" s="200">
        <v>202</v>
      </c>
      <c r="G335" s="199">
        <v>202</v>
      </c>
      <c r="H335" s="119" t="s">
        <v>247</v>
      </c>
      <c r="I335" s="128" t="s">
        <v>22</v>
      </c>
      <c r="J335" s="129" t="s">
        <v>1141</v>
      </c>
      <c r="K335" s="201">
        <v>137</v>
      </c>
      <c r="L335" s="202">
        <v>137</v>
      </c>
      <c r="M335" s="200">
        <f t="shared" si="29"/>
        <v>0</v>
      </c>
      <c r="N335" s="149">
        <v>0</v>
      </c>
      <c r="O335" s="179" t="s">
        <v>22</v>
      </c>
      <c r="P335" s="178" t="s">
        <v>1425</v>
      </c>
      <c r="Q335" s="130"/>
      <c r="R335" s="48" t="s">
        <v>391</v>
      </c>
      <c r="S335" s="181" t="s">
        <v>390</v>
      </c>
      <c r="T335" s="120" t="s">
        <v>530</v>
      </c>
      <c r="U335" s="180">
        <v>277</v>
      </c>
      <c r="V335" s="131"/>
      <c r="W335" s="168"/>
      <c r="X335" s="168" t="s">
        <v>41</v>
      </c>
      <c r="Y335" s="126"/>
      <c r="Z335" s="132"/>
      <c r="AA335" s="132"/>
      <c r="AB335" s="132"/>
      <c r="AC335" s="132"/>
      <c r="AD335" s="132"/>
      <c r="AE335" s="132"/>
      <c r="AF335" s="132"/>
      <c r="AG335" s="132"/>
      <c r="AH335" s="132"/>
      <c r="AI335" s="132"/>
      <c r="AJ335" s="132"/>
      <c r="AK335" s="132"/>
      <c r="AL335" s="132"/>
      <c r="AM335" s="132"/>
      <c r="AN335" s="132"/>
      <c r="AO335" s="132"/>
      <c r="AP335" s="132"/>
      <c r="AQ335" s="132"/>
      <c r="AR335" s="132"/>
      <c r="AS335" s="132"/>
      <c r="AT335" s="132"/>
      <c r="AU335" s="132"/>
      <c r="AV335" s="132"/>
      <c r="AW335" s="132"/>
      <c r="AX335" s="132"/>
      <c r="AY335" s="132"/>
      <c r="AZ335" s="132"/>
      <c r="BA335" s="132"/>
      <c r="BB335" s="132"/>
      <c r="BC335" s="132"/>
      <c r="BD335" s="132"/>
      <c r="BE335" s="132"/>
      <c r="BF335" s="132"/>
      <c r="BG335" s="132"/>
      <c r="BH335" s="132"/>
      <c r="BI335" s="132"/>
      <c r="BJ335" s="132"/>
      <c r="BK335" s="132"/>
      <c r="BL335" s="132"/>
      <c r="BM335" s="132"/>
      <c r="BN335" s="132"/>
      <c r="BO335" s="132"/>
      <c r="BP335" s="132"/>
      <c r="BQ335" s="132"/>
      <c r="BR335" s="132"/>
      <c r="BS335" s="132"/>
      <c r="BT335" s="132"/>
      <c r="BU335" s="132"/>
      <c r="BV335" s="132"/>
      <c r="BW335" s="132"/>
      <c r="BX335" s="132"/>
      <c r="BY335" s="132"/>
      <c r="BZ335" s="132"/>
      <c r="CA335" s="132"/>
      <c r="CB335" s="132"/>
      <c r="CC335" s="132"/>
      <c r="CD335" s="132"/>
      <c r="CE335" s="132"/>
      <c r="CF335" s="132"/>
      <c r="CG335" s="132"/>
      <c r="CH335" s="132"/>
      <c r="CI335" s="132"/>
      <c r="CJ335" s="132"/>
      <c r="CK335" s="132"/>
      <c r="CL335" s="132"/>
      <c r="CM335" s="132"/>
      <c r="CN335" s="132"/>
      <c r="CO335" s="132"/>
      <c r="CP335" s="132"/>
      <c r="CQ335" s="132"/>
      <c r="CR335" s="132"/>
      <c r="CS335" s="132"/>
      <c r="CT335" s="132"/>
      <c r="CU335" s="132"/>
      <c r="CV335" s="132"/>
      <c r="CW335" s="132"/>
      <c r="CX335" s="132"/>
      <c r="CY335" s="132"/>
      <c r="CZ335" s="132"/>
      <c r="DA335" s="132"/>
      <c r="DB335" s="132"/>
      <c r="DC335" s="132"/>
      <c r="DD335" s="132"/>
      <c r="DE335" s="132"/>
      <c r="DF335" s="132"/>
      <c r="DG335" s="132"/>
      <c r="DH335" s="132"/>
      <c r="DI335" s="132"/>
      <c r="DJ335" s="132"/>
      <c r="DK335" s="132"/>
      <c r="DL335" s="132"/>
      <c r="DM335" s="132"/>
      <c r="DN335" s="132"/>
      <c r="DO335" s="132"/>
      <c r="DP335" s="132"/>
      <c r="DQ335" s="132"/>
      <c r="DR335" s="132"/>
      <c r="DS335" s="132"/>
      <c r="DT335" s="132"/>
      <c r="DU335" s="132"/>
      <c r="DV335" s="132"/>
      <c r="DW335" s="132"/>
      <c r="DX335" s="132"/>
      <c r="DY335" s="132"/>
      <c r="DZ335" s="132"/>
      <c r="EA335" s="132"/>
      <c r="EB335" s="132"/>
      <c r="EC335" s="132"/>
      <c r="ED335" s="132"/>
      <c r="EE335" s="132"/>
      <c r="EF335" s="132"/>
      <c r="EG335" s="132"/>
      <c r="EH335" s="132"/>
      <c r="EI335" s="132"/>
      <c r="EJ335" s="132"/>
      <c r="EK335" s="132"/>
      <c r="EL335" s="132"/>
      <c r="EM335" s="132"/>
      <c r="EN335" s="132"/>
      <c r="EO335" s="132"/>
      <c r="EP335" s="132"/>
      <c r="EQ335" s="132"/>
      <c r="ER335" s="132"/>
      <c r="ES335" s="132"/>
      <c r="ET335" s="132"/>
      <c r="EU335" s="132"/>
      <c r="EV335" s="132"/>
      <c r="EW335" s="132"/>
      <c r="EX335" s="132"/>
      <c r="EY335" s="132"/>
      <c r="EZ335" s="132"/>
      <c r="FA335" s="132"/>
      <c r="FB335" s="132"/>
      <c r="FC335" s="132"/>
      <c r="FD335" s="132"/>
      <c r="FE335" s="132"/>
      <c r="FF335" s="132"/>
      <c r="FG335" s="132"/>
      <c r="FH335" s="132"/>
      <c r="FI335" s="132"/>
      <c r="FJ335" s="132"/>
      <c r="FK335" s="132"/>
      <c r="FL335" s="132"/>
      <c r="FM335" s="132"/>
      <c r="FN335" s="132"/>
      <c r="FO335" s="132"/>
      <c r="FP335" s="132"/>
      <c r="FQ335" s="132"/>
      <c r="FR335" s="132"/>
      <c r="FS335" s="132"/>
      <c r="FT335" s="132"/>
      <c r="FU335" s="132"/>
      <c r="FV335" s="132"/>
      <c r="FW335" s="132"/>
      <c r="FX335" s="132"/>
      <c r="FY335" s="132"/>
      <c r="FZ335" s="132"/>
      <c r="GA335" s="132"/>
      <c r="GB335" s="132"/>
      <c r="GC335" s="132"/>
      <c r="GD335" s="132"/>
      <c r="GE335" s="132"/>
      <c r="GF335" s="132"/>
      <c r="GG335" s="132"/>
      <c r="GH335" s="132"/>
      <c r="GI335" s="132"/>
      <c r="GJ335" s="132"/>
      <c r="GK335" s="132"/>
      <c r="GL335" s="132"/>
      <c r="GM335" s="132"/>
      <c r="GN335" s="132"/>
      <c r="GO335" s="132"/>
      <c r="GP335" s="132"/>
      <c r="GQ335" s="132"/>
      <c r="GR335" s="132"/>
      <c r="GS335" s="132"/>
      <c r="GT335" s="132"/>
      <c r="GU335" s="132"/>
      <c r="GV335" s="132"/>
      <c r="GW335" s="132"/>
      <c r="GX335" s="132"/>
      <c r="GY335" s="132"/>
      <c r="GZ335" s="132"/>
      <c r="HA335" s="132"/>
      <c r="HB335" s="132"/>
      <c r="HC335" s="132"/>
      <c r="HD335" s="132"/>
      <c r="HE335" s="132"/>
      <c r="HF335" s="132"/>
      <c r="HG335" s="132"/>
      <c r="HH335" s="132"/>
      <c r="HI335" s="132"/>
      <c r="HJ335" s="132"/>
      <c r="HK335" s="132"/>
      <c r="HL335" s="132"/>
      <c r="HM335" s="132"/>
      <c r="HN335" s="132"/>
      <c r="HO335" s="132"/>
      <c r="HP335" s="132"/>
      <c r="HQ335" s="132"/>
      <c r="HR335" s="132"/>
      <c r="HS335" s="132"/>
      <c r="HT335" s="132"/>
      <c r="HU335" s="132"/>
      <c r="HV335" s="132"/>
      <c r="HW335" s="132"/>
      <c r="HX335" s="132"/>
      <c r="HY335" s="132"/>
      <c r="HZ335" s="132"/>
      <c r="IA335" s="132"/>
      <c r="IB335" s="132"/>
      <c r="IC335" s="132"/>
      <c r="ID335" s="132"/>
      <c r="IE335" s="132"/>
      <c r="IF335" s="132"/>
      <c r="IG335" s="132"/>
      <c r="IH335" s="132"/>
      <c r="II335" s="132"/>
      <c r="IJ335" s="132"/>
      <c r="IK335" s="132"/>
      <c r="IL335" s="132"/>
      <c r="IM335" s="132"/>
      <c r="IN335" s="132"/>
      <c r="IO335" s="132"/>
      <c r="IP335" s="132"/>
      <c r="IQ335" s="132"/>
      <c r="IR335" s="132"/>
      <c r="IS335" s="132"/>
      <c r="IT335" s="132"/>
      <c r="IU335" s="132"/>
      <c r="IV335" s="132"/>
    </row>
    <row r="336" spans="1:256" s="132" customFormat="1" ht="69" customHeight="1" x14ac:dyDescent="0.15">
      <c r="A336" s="127">
        <v>284</v>
      </c>
      <c r="B336" s="39" t="s">
        <v>568</v>
      </c>
      <c r="C336" s="179" t="s">
        <v>893</v>
      </c>
      <c r="D336" s="179" t="s">
        <v>885</v>
      </c>
      <c r="E336" s="202">
        <v>233.63399999999999</v>
      </c>
      <c r="F336" s="200">
        <v>233.63399999999999</v>
      </c>
      <c r="G336" s="199">
        <v>233.63399999999999</v>
      </c>
      <c r="H336" s="119" t="s">
        <v>247</v>
      </c>
      <c r="I336" s="128" t="s">
        <v>45</v>
      </c>
      <c r="J336" s="129" t="s">
        <v>1142</v>
      </c>
      <c r="K336" s="201">
        <f>220.381+8.478+52.656</f>
        <v>281.51499999999999</v>
      </c>
      <c r="L336" s="202">
        <f>214.269+0+51.384</f>
        <v>265.65300000000002</v>
      </c>
      <c r="M336" s="200">
        <f t="shared" si="29"/>
        <v>-15.861999999999966</v>
      </c>
      <c r="N336" s="149">
        <v>-7.3840000000000003</v>
      </c>
      <c r="O336" s="179" t="s">
        <v>21</v>
      </c>
      <c r="P336" s="178" t="s">
        <v>1426</v>
      </c>
      <c r="Q336" s="130"/>
      <c r="R336" s="48" t="s">
        <v>391</v>
      </c>
      <c r="S336" s="181" t="s">
        <v>390</v>
      </c>
      <c r="T336" s="120" t="s">
        <v>572</v>
      </c>
      <c r="U336" s="180">
        <v>278</v>
      </c>
      <c r="V336" s="131"/>
      <c r="W336" s="168"/>
      <c r="X336" s="168"/>
      <c r="Y336" s="126"/>
    </row>
    <row r="337" spans="1:256" s="132" customFormat="1" ht="24.95" customHeight="1" x14ac:dyDescent="0.15">
      <c r="A337" s="26"/>
      <c r="B337" s="41" t="s">
        <v>98</v>
      </c>
      <c r="C337" s="31"/>
      <c r="D337" s="31"/>
      <c r="E337" s="205"/>
      <c r="F337" s="205"/>
      <c r="G337" s="205"/>
      <c r="H337" s="28"/>
      <c r="I337" s="29"/>
      <c r="J337" s="30"/>
      <c r="K337" s="204"/>
      <c r="L337" s="205"/>
      <c r="M337" s="205"/>
      <c r="N337" s="151"/>
      <c r="O337" s="31"/>
      <c r="P337" s="27"/>
      <c r="Q337" s="27"/>
      <c r="R337" s="27"/>
      <c r="S337" s="32"/>
      <c r="T337" s="32"/>
      <c r="U337" s="32"/>
      <c r="V337" s="32"/>
      <c r="W337" s="33"/>
      <c r="X337" s="33"/>
      <c r="Y337" s="34"/>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c r="IR337" s="2"/>
      <c r="IS337" s="2"/>
      <c r="IT337" s="2"/>
      <c r="IU337" s="2"/>
      <c r="IV337" s="2"/>
    </row>
    <row r="338" spans="1:256" s="132" customFormat="1" ht="104.25" customHeight="1" x14ac:dyDescent="0.15">
      <c r="A338" s="127">
        <v>285</v>
      </c>
      <c r="B338" s="178" t="s">
        <v>573</v>
      </c>
      <c r="C338" s="179" t="s">
        <v>901</v>
      </c>
      <c r="D338" s="179" t="s">
        <v>885</v>
      </c>
      <c r="E338" s="199">
        <v>37315.767999999996</v>
      </c>
      <c r="F338" s="199">
        <v>33585.213435999998</v>
      </c>
      <c r="G338" s="199">
        <v>31569.41</v>
      </c>
      <c r="H338" s="123" t="s">
        <v>247</v>
      </c>
      <c r="I338" s="128" t="s">
        <v>45</v>
      </c>
      <c r="J338" s="129" t="s">
        <v>2170</v>
      </c>
      <c r="K338" s="203">
        <v>29009.276000000002</v>
      </c>
      <c r="L338" s="199">
        <v>34855.224999999999</v>
      </c>
      <c r="M338" s="200">
        <f t="shared" ref="M338:M342" si="30">L338-K338</f>
        <v>5845.9489999999969</v>
      </c>
      <c r="N338" s="149">
        <v>0</v>
      </c>
      <c r="O338" s="179" t="s">
        <v>1409</v>
      </c>
      <c r="P338" s="178" t="s">
        <v>1550</v>
      </c>
      <c r="Q338" s="130" t="s">
        <v>2169</v>
      </c>
      <c r="R338" s="179" t="s">
        <v>151</v>
      </c>
      <c r="S338" s="181" t="s">
        <v>0</v>
      </c>
      <c r="T338" s="65" t="s">
        <v>576</v>
      </c>
      <c r="U338" s="180">
        <v>279</v>
      </c>
      <c r="V338" s="131"/>
      <c r="W338" s="168" t="s">
        <v>41</v>
      </c>
      <c r="X338" s="168" t="s">
        <v>41</v>
      </c>
      <c r="Y338" s="126"/>
    </row>
    <row r="339" spans="1:256" s="132" customFormat="1" ht="109.5" customHeight="1" x14ac:dyDescent="0.15">
      <c r="A339" s="127">
        <v>286</v>
      </c>
      <c r="B339" s="178" t="s">
        <v>574</v>
      </c>
      <c r="C339" s="179" t="s">
        <v>2228</v>
      </c>
      <c r="D339" s="179" t="s">
        <v>885</v>
      </c>
      <c r="E339" s="202">
        <v>27.317</v>
      </c>
      <c r="F339" s="238">
        <f>E339</f>
        <v>27.317</v>
      </c>
      <c r="G339" s="202">
        <v>14.545634</v>
      </c>
      <c r="H339" s="119" t="s">
        <v>247</v>
      </c>
      <c r="I339" s="128" t="s">
        <v>45</v>
      </c>
      <c r="J339" s="178" t="s">
        <v>1296</v>
      </c>
      <c r="K339" s="201">
        <v>9.6609999999999996</v>
      </c>
      <c r="L339" s="199">
        <v>9.9809999999999999</v>
      </c>
      <c r="M339" s="200">
        <f t="shared" si="30"/>
        <v>0.32000000000000028</v>
      </c>
      <c r="N339" s="149">
        <v>0</v>
      </c>
      <c r="O339" s="179" t="s">
        <v>1409</v>
      </c>
      <c r="P339" s="178" t="s">
        <v>1531</v>
      </c>
      <c r="Q339" s="130"/>
      <c r="R339" s="179" t="s">
        <v>183</v>
      </c>
      <c r="S339" s="181" t="s">
        <v>0</v>
      </c>
      <c r="T339" s="133" t="s">
        <v>577</v>
      </c>
      <c r="U339" s="180">
        <v>280</v>
      </c>
      <c r="V339" s="131"/>
      <c r="W339" s="168"/>
      <c r="X339" s="168"/>
      <c r="Y339" s="126"/>
    </row>
    <row r="340" spans="1:256" s="37" customFormat="1" ht="131.25" customHeight="1" x14ac:dyDescent="0.15">
      <c r="A340" s="127">
        <v>287</v>
      </c>
      <c r="B340" s="178" t="s">
        <v>575</v>
      </c>
      <c r="C340" s="179" t="s">
        <v>2216</v>
      </c>
      <c r="D340" s="179" t="s">
        <v>885</v>
      </c>
      <c r="E340" s="199">
        <v>14.526</v>
      </c>
      <c r="F340" s="238">
        <f>E340</f>
        <v>14.526</v>
      </c>
      <c r="G340" s="202">
        <v>9.0980000000000008</v>
      </c>
      <c r="H340" s="91" t="s">
        <v>1297</v>
      </c>
      <c r="I340" s="128" t="s">
        <v>45</v>
      </c>
      <c r="J340" s="129" t="s">
        <v>1298</v>
      </c>
      <c r="K340" s="201">
        <v>8.0549999999999997</v>
      </c>
      <c r="L340" s="199">
        <v>19.686</v>
      </c>
      <c r="M340" s="200">
        <f>L340-K340</f>
        <v>11.631</v>
      </c>
      <c r="N340" s="149">
        <v>0</v>
      </c>
      <c r="O340" s="179" t="s">
        <v>1409</v>
      </c>
      <c r="P340" s="178" t="s">
        <v>2154</v>
      </c>
      <c r="Q340" s="130"/>
      <c r="R340" s="44" t="s">
        <v>578</v>
      </c>
      <c r="S340" s="131" t="s">
        <v>0</v>
      </c>
      <c r="T340" s="120" t="s">
        <v>579</v>
      </c>
      <c r="U340" s="57" t="s">
        <v>580</v>
      </c>
      <c r="V340" s="131" t="s">
        <v>26</v>
      </c>
      <c r="W340" s="168" t="s">
        <v>41</v>
      </c>
      <c r="X340" s="176"/>
      <c r="Y340" s="167"/>
      <c r="Z340" s="132"/>
      <c r="AA340" s="132"/>
      <c r="AB340" s="132"/>
      <c r="AC340" s="132"/>
      <c r="AD340" s="132"/>
      <c r="AE340" s="132"/>
      <c r="AF340" s="132"/>
      <c r="AG340" s="132"/>
      <c r="AH340" s="132"/>
      <c r="AI340" s="132"/>
      <c r="AJ340" s="132"/>
      <c r="AK340" s="132"/>
      <c r="AL340" s="132"/>
      <c r="AM340" s="132"/>
      <c r="AN340" s="132"/>
      <c r="AO340" s="132"/>
      <c r="AP340" s="132"/>
      <c r="AQ340" s="132"/>
      <c r="AR340" s="132"/>
      <c r="AS340" s="132"/>
      <c r="AT340" s="132"/>
      <c r="AU340" s="132"/>
      <c r="AV340" s="132"/>
      <c r="AW340" s="132"/>
      <c r="AX340" s="132"/>
      <c r="AY340" s="132"/>
      <c r="AZ340" s="132"/>
      <c r="BA340" s="132"/>
      <c r="BB340" s="132"/>
      <c r="BC340" s="132"/>
      <c r="BD340" s="132"/>
      <c r="BE340" s="132"/>
      <c r="BF340" s="132"/>
      <c r="BG340" s="132"/>
      <c r="BH340" s="132"/>
      <c r="BI340" s="132"/>
      <c r="BJ340" s="132"/>
      <c r="BK340" s="132"/>
      <c r="BL340" s="132"/>
      <c r="BM340" s="132"/>
      <c r="BN340" s="132"/>
      <c r="BO340" s="132"/>
      <c r="BP340" s="132"/>
      <c r="BQ340" s="132"/>
      <c r="BR340" s="132"/>
      <c r="BS340" s="132"/>
      <c r="BT340" s="132"/>
      <c r="BU340" s="132"/>
      <c r="BV340" s="132"/>
      <c r="BW340" s="132"/>
      <c r="BX340" s="132"/>
      <c r="BY340" s="132"/>
      <c r="BZ340" s="132"/>
      <c r="CA340" s="132"/>
      <c r="CB340" s="132"/>
      <c r="CC340" s="132"/>
      <c r="CD340" s="132"/>
      <c r="CE340" s="132"/>
      <c r="CF340" s="132"/>
      <c r="CG340" s="132"/>
      <c r="CH340" s="132"/>
      <c r="CI340" s="132"/>
      <c r="CJ340" s="132"/>
      <c r="CK340" s="132"/>
      <c r="CL340" s="132"/>
      <c r="CM340" s="132"/>
      <c r="CN340" s="132"/>
      <c r="CO340" s="132"/>
      <c r="CP340" s="132"/>
      <c r="CQ340" s="132"/>
      <c r="CR340" s="132"/>
      <c r="CS340" s="132"/>
      <c r="CT340" s="132"/>
      <c r="CU340" s="132"/>
      <c r="CV340" s="132"/>
      <c r="CW340" s="132"/>
      <c r="CX340" s="132"/>
      <c r="CY340" s="132"/>
      <c r="CZ340" s="132"/>
      <c r="DA340" s="132"/>
      <c r="DB340" s="132"/>
      <c r="DC340" s="132"/>
      <c r="DD340" s="132"/>
      <c r="DE340" s="132"/>
      <c r="DF340" s="132"/>
      <c r="DG340" s="132"/>
      <c r="DH340" s="132"/>
      <c r="DI340" s="132"/>
      <c r="DJ340" s="132"/>
      <c r="DK340" s="132"/>
      <c r="DL340" s="132"/>
      <c r="DM340" s="132"/>
      <c r="DN340" s="132"/>
      <c r="DO340" s="132"/>
      <c r="DP340" s="132"/>
      <c r="DQ340" s="132"/>
      <c r="DR340" s="132"/>
      <c r="DS340" s="132"/>
      <c r="DT340" s="132"/>
      <c r="DU340" s="132"/>
      <c r="DV340" s="132"/>
      <c r="DW340" s="132"/>
      <c r="DX340" s="132"/>
      <c r="DY340" s="132"/>
      <c r="DZ340" s="132"/>
      <c r="EA340" s="132"/>
      <c r="EB340" s="132"/>
      <c r="EC340" s="132"/>
      <c r="ED340" s="132"/>
      <c r="EE340" s="132"/>
      <c r="EF340" s="132"/>
      <c r="EG340" s="132"/>
      <c r="EH340" s="132"/>
      <c r="EI340" s="132"/>
      <c r="EJ340" s="132"/>
      <c r="EK340" s="132"/>
      <c r="EL340" s="132"/>
      <c r="EM340" s="132"/>
      <c r="EN340" s="132"/>
      <c r="EO340" s="132"/>
      <c r="EP340" s="132"/>
      <c r="EQ340" s="132"/>
      <c r="ER340" s="132"/>
      <c r="ES340" s="132"/>
      <c r="ET340" s="132"/>
      <c r="EU340" s="132"/>
      <c r="EV340" s="132"/>
      <c r="EW340" s="132"/>
      <c r="EX340" s="132"/>
      <c r="EY340" s="132"/>
      <c r="EZ340" s="132"/>
      <c r="FA340" s="132"/>
      <c r="FB340" s="132"/>
      <c r="FC340" s="132"/>
      <c r="FD340" s="132"/>
      <c r="FE340" s="132"/>
      <c r="FF340" s="132"/>
      <c r="FG340" s="132"/>
      <c r="FH340" s="132"/>
      <c r="FI340" s="132"/>
      <c r="FJ340" s="132"/>
      <c r="FK340" s="132"/>
      <c r="FL340" s="132"/>
      <c r="FM340" s="132"/>
      <c r="FN340" s="132"/>
      <c r="FO340" s="132"/>
      <c r="FP340" s="132"/>
      <c r="FQ340" s="132"/>
      <c r="FR340" s="132"/>
      <c r="FS340" s="132"/>
      <c r="FT340" s="132"/>
      <c r="FU340" s="132"/>
      <c r="FV340" s="132"/>
      <c r="FW340" s="132"/>
      <c r="FX340" s="132"/>
      <c r="FY340" s="132"/>
      <c r="FZ340" s="132"/>
      <c r="GA340" s="132"/>
      <c r="GB340" s="132"/>
      <c r="GC340" s="132"/>
      <c r="GD340" s="132"/>
      <c r="GE340" s="132"/>
      <c r="GF340" s="132"/>
      <c r="GG340" s="132"/>
      <c r="GH340" s="132"/>
      <c r="GI340" s="132"/>
      <c r="GJ340" s="132"/>
      <c r="GK340" s="132"/>
      <c r="GL340" s="132"/>
      <c r="GM340" s="132"/>
      <c r="GN340" s="132"/>
      <c r="GO340" s="132"/>
      <c r="GP340" s="132"/>
      <c r="GQ340" s="132"/>
      <c r="GR340" s="132"/>
      <c r="GS340" s="132"/>
      <c r="GT340" s="132"/>
      <c r="GU340" s="132"/>
      <c r="GV340" s="132"/>
      <c r="GW340" s="132"/>
      <c r="GX340" s="132"/>
      <c r="GY340" s="132"/>
      <c r="GZ340" s="132"/>
      <c r="HA340" s="132"/>
      <c r="HB340" s="132"/>
      <c r="HC340" s="132"/>
      <c r="HD340" s="132"/>
      <c r="HE340" s="132"/>
      <c r="HF340" s="132"/>
      <c r="HG340" s="132"/>
      <c r="HH340" s="132"/>
      <c r="HI340" s="132"/>
      <c r="HJ340" s="132"/>
      <c r="HK340" s="132"/>
      <c r="HL340" s="132"/>
      <c r="HM340" s="132"/>
      <c r="HN340" s="132"/>
      <c r="HO340" s="132"/>
      <c r="HP340" s="132"/>
      <c r="HQ340" s="132"/>
      <c r="HR340" s="132"/>
      <c r="HS340" s="132"/>
      <c r="HT340" s="132"/>
      <c r="HU340" s="132"/>
      <c r="HV340" s="132"/>
      <c r="HW340" s="132"/>
      <c r="HX340" s="132"/>
      <c r="HY340" s="132"/>
      <c r="HZ340" s="132"/>
      <c r="IA340" s="132"/>
      <c r="IB340" s="132"/>
      <c r="IC340" s="132"/>
      <c r="ID340" s="132"/>
      <c r="IE340" s="132"/>
      <c r="IF340" s="132"/>
      <c r="IG340" s="132"/>
      <c r="IH340" s="132"/>
      <c r="II340" s="132"/>
      <c r="IJ340" s="132"/>
      <c r="IK340" s="132"/>
      <c r="IL340" s="132"/>
      <c r="IM340" s="132"/>
      <c r="IN340" s="132"/>
      <c r="IO340" s="132"/>
      <c r="IP340" s="132"/>
      <c r="IQ340" s="132"/>
      <c r="IR340" s="132"/>
      <c r="IS340" s="132"/>
      <c r="IT340" s="132"/>
      <c r="IU340" s="132"/>
      <c r="IV340" s="132"/>
    </row>
    <row r="341" spans="1:256" s="37" customFormat="1" ht="105.75" customHeight="1" x14ac:dyDescent="0.15">
      <c r="A341" s="127">
        <v>288</v>
      </c>
      <c r="B341" s="67" t="s">
        <v>978</v>
      </c>
      <c r="C341" s="179" t="s">
        <v>896</v>
      </c>
      <c r="D341" s="179" t="s">
        <v>885</v>
      </c>
      <c r="E341" s="199">
        <v>1475.0139999999999</v>
      </c>
      <c r="F341" s="200">
        <v>1475.0139999999999</v>
      </c>
      <c r="G341" s="199">
        <v>1475.0139999999999</v>
      </c>
      <c r="H341" s="119" t="s">
        <v>247</v>
      </c>
      <c r="I341" s="128" t="s">
        <v>22</v>
      </c>
      <c r="J341" s="178" t="s">
        <v>1184</v>
      </c>
      <c r="K341" s="203">
        <v>5302.29</v>
      </c>
      <c r="L341" s="199">
        <v>5991.8519999999999</v>
      </c>
      <c r="M341" s="200">
        <f t="shared" si="30"/>
        <v>689.5619999999999</v>
      </c>
      <c r="N341" s="149" t="s">
        <v>247</v>
      </c>
      <c r="O341" s="179" t="s">
        <v>22</v>
      </c>
      <c r="P341" s="178" t="s">
        <v>1454</v>
      </c>
      <c r="Q341" s="130"/>
      <c r="R341" s="51" t="s">
        <v>376</v>
      </c>
      <c r="S341" s="181" t="s">
        <v>381</v>
      </c>
      <c r="T341" s="120" t="s">
        <v>581</v>
      </c>
      <c r="U341" s="174">
        <v>282</v>
      </c>
      <c r="V341" s="131" t="s">
        <v>69</v>
      </c>
      <c r="W341" s="176"/>
      <c r="X341" s="176" t="s">
        <v>41</v>
      </c>
      <c r="Y341" s="167"/>
      <c r="Z341" s="132"/>
      <c r="AA341" s="132"/>
      <c r="AB341" s="132"/>
      <c r="AC341" s="132"/>
      <c r="AD341" s="132"/>
      <c r="AE341" s="132"/>
      <c r="AF341" s="132"/>
      <c r="AG341" s="132"/>
      <c r="AH341" s="132"/>
      <c r="AI341" s="132"/>
      <c r="AJ341" s="132"/>
      <c r="AK341" s="132"/>
      <c r="AL341" s="132"/>
      <c r="AM341" s="132"/>
      <c r="AN341" s="132"/>
      <c r="AO341" s="132"/>
      <c r="AP341" s="132"/>
      <c r="AQ341" s="132"/>
      <c r="AR341" s="132"/>
      <c r="AS341" s="132"/>
      <c r="AT341" s="132"/>
      <c r="AU341" s="132"/>
      <c r="AV341" s="132"/>
      <c r="AW341" s="132"/>
      <c r="AX341" s="132"/>
      <c r="AY341" s="132"/>
      <c r="AZ341" s="132"/>
      <c r="BA341" s="132"/>
      <c r="BB341" s="132"/>
      <c r="BC341" s="132"/>
      <c r="BD341" s="132"/>
      <c r="BE341" s="132"/>
      <c r="BF341" s="132"/>
      <c r="BG341" s="132"/>
      <c r="BH341" s="132"/>
      <c r="BI341" s="132"/>
      <c r="BJ341" s="132"/>
      <c r="BK341" s="132"/>
      <c r="BL341" s="132"/>
      <c r="BM341" s="132"/>
      <c r="BN341" s="132"/>
      <c r="BO341" s="132"/>
      <c r="BP341" s="132"/>
      <c r="BQ341" s="132"/>
      <c r="BR341" s="132"/>
      <c r="BS341" s="132"/>
      <c r="BT341" s="132"/>
      <c r="BU341" s="132"/>
      <c r="BV341" s="132"/>
      <c r="BW341" s="132"/>
      <c r="BX341" s="132"/>
      <c r="BY341" s="132"/>
      <c r="BZ341" s="132"/>
      <c r="CA341" s="132"/>
      <c r="CB341" s="132"/>
      <c r="CC341" s="132"/>
      <c r="CD341" s="132"/>
      <c r="CE341" s="132"/>
      <c r="CF341" s="132"/>
      <c r="CG341" s="132"/>
      <c r="CH341" s="132"/>
      <c r="CI341" s="132"/>
      <c r="CJ341" s="132"/>
      <c r="CK341" s="132"/>
      <c r="CL341" s="132"/>
      <c r="CM341" s="132"/>
      <c r="CN341" s="132"/>
      <c r="CO341" s="132"/>
      <c r="CP341" s="132"/>
      <c r="CQ341" s="132"/>
      <c r="CR341" s="132"/>
      <c r="CS341" s="132"/>
      <c r="CT341" s="132"/>
      <c r="CU341" s="132"/>
      <c r="CV341" s="132"/>
      <c r="CW341" s="132"/>
      <c r="CX341" s="132"/>
      <c r="CY341" s="132"/>
      <c r="CZ341" s="132"/>
      <c r="DA341" s="132"/>
      <c r="DB341" s="132"/>
      <c r="DC341" s="132"/>
      <c r="DD341" s="132"/>
      <c r="DE341" s="132"/>
      <c r="DF341" s="132"/>
      <c r="DG341" s="132"/>
      <c r="DH341" s="132"/>
      <c r="DI341" s="132"/>
      <c r="DJ341" s="132"/>
      <c r="DK341" s="132"/>
      <c r="DL341" s="132"/>
      <c r="DM341" s="132"/>
      <c r="DN341" s="132"/>
      <c r="DO341" s="132"/>
      <c r="DP341" s="132"/>
      <c r="DQ341" s="132"/>
      <c r="DR341" s="132"/>
      <c r="DS341" s="132"/>
      <c r="DT341" s="132"/>
      <c r="DU341" s="132"/>
      <c r="DV341" s="132"/>
      <c r="DW341" s="132"/>
      <c r="DX341" s="132"/>
      <c r="DY341" s="132"/>
      <c r="DZ341" s="132"/>
      <c r="EA341" s="132"/>
      <c r="EB341" s="132"/>
      <c r="EC341" s="132"/>
      <c r="ED341" s="132"/>
      <c r="EE341" s="132"/>
      <c r="EF341" s="132"/>
      <c r="EG341" s="132"/>
      <c r="EH341" s="132"/>
      <c r="EI341" s="132"/>
      <c r="EJ341" s="132"/>
      <c r="EK341" s="132"/>
      <c r="EL341" s="132"/>
      <c r="EM341" s="132"/>
      <c r="EN341" s="132"/>
      <c r="EO341" s="132"/>
      <c r="EP341" s="132"/>
      <c r="EQ341" s="132"/>
      <c r="ER341" s="132"/>
      <c r="ES341" s="132"/>
      <c r="ET341" s="132"/>
      <c r="EU341" s="132"/>
      <c r="EV341" s="132"/>
      <c r="EW341" s="132"/>
      <c r="EX341" s="132"/>
      <c r="EY341" s="132"/>
      <c r="EZ341" s="132"/>
      <c r="FA341" s="132"/>
      <c r="FB341" s="132"/>
      <c r="FC341" s="132"/>
      <c r="FD341" s="132"/>
      <c r="FE341" s="132"/>
      <c r="FF341" s="132"/>
      <c r="FG341" s="132"/>
      <c r="FH341" s="132"/>
      <c r="FI341" s="132"/>
      <c r="FJ341" s="132"/>
      <c r="FK341" s="132"/>
      <c r="FL341" s="132"/>
      <c r="FM341" s="132"/>
      <c r="FN341" s="132"/>
      <c r="FO341" s="132"/>
      <c r="FP341" s="132"/>
      <c r="FQ341" s="132"/>
      <c r="FR341" s="132"/>
      <c r="FS341" s="132"/>
      <c r="FT341" s="132"/>
      <c r="FU341" s="132"/>
      <c r="FV341" s="132"/>
      <c r="FW341" s="132"/>
      <c r="FX341" s="132"/>
      <c r="FY341" s="132"/>
      <c r="FZ341" s="132"/>
      <c r="GA341" s="132"/>
      <c r="GB341" s="132"/>
      <c r="GC341" s="132"/>
      <c r="GD341" s="132"/>
      <c r="GE341" s="132"/>
      <c r="GF341" s="132"/>
      <c r="GG341" s="132"/>
      <c r="GH341" s="132"/>
      <c r="GI341" s="132"/>
      <c r="GJ341" s="132"/>
      <c r="GK341" s="132"/>
      <c r="GL341" s="132"/>
      <c r="GM341" s="132"/>
      <c r="GN341" s="132"/>
      <c r="GO341" s="132"/>
      <c r="GP341" s="132"/>
      <c r="GQ341" s="132"/>
      <c r="GR341" s="132"/>
      <c r="GS341" s="132"/>
      <c r="GT341" s="132"/>
      <c r="GU341" s="132"/>
      <c r="GV341" s="132"/>
      <c r="GW341" s="132"/>
      <c r="GX341" s="132"/>
      <c r="GY341" s="132"/>
      <c r="GZ341" s="132"/>
      <c r="HA341" s="132"/>
      <c r="HB341" s="132"/>
      <c r="HC341" s="132"/>
      <c r="HD341" s="132"/>
      <c r="HE341" s="132"/>
      <c r="HF341" s="132"/>
      <c r="HG341" s="132"/>
      <c r="HH341" s="132"/>
      <c r="HI341" s="132"/>
      <c r="HJ341" s="132"/>
      <c r="HK341" s="132"/>
      <c r="HL341" s="132"/>
      <c r="HM341" s="132"/>
      <c r="HN341" s="132"/>
      <c r="HO341" s="132"/>
      <c r="HP341" s="132"/>
      <c r="HQ341" s="132"/>
      <c r="HR341" s="132"/>
      <c r="HS341" s="132"/>
      <c r="HT341" s="132"/>
      <c r="HU341" s="132"/>
      <c r="HV341" s="132"/>
      <c r="HW341" s="132"/>
      <c r="HX341" s="132"/>
      <c r="HY341" s="132"/>
      <c r="HZ341" s="132"/>
      <c r="IA341" s="132"/>
      <c r="IB341" s="132"/>
      <c r="IC341" s="132"/>
      <c r="ID341" s="132"/>
      <c r="IE341" s="132"/>
      <c r="IF341" s="132"/>
      <c r="IG341" s="132"/>
      <c r="IH341" s="132"/>
      <c r="II341" s="132"/>
      <c r="IJ341" s="132"/>
      <c r="IK341" s="132"/>
      <c r="IL341" s="132"/>
      <c r="IM341" s="132"/>
      <c r="IN341" s="132"/>
      <c r="IO341" s="132"/>
      <c r="IP341" s="132"/>
      <c r="IQ341" s="132"/>
      <c r="IR341" s="132"/>
      <c r="IS341" s="132"/>
      <c r="IT341" s="132"/>
      <c r="IU341" s="132"/>
      <c r="IV341" s="132"/>
    </row>
    <row r="342" spans="1:256" s="132" customFormat="1" ht="90" customHeight="1" x14ac:dyDescent="0.15">
      <c r="A342" s="127">
        <v>289</v>
      </c>
      <c r="B342" s="178" t="s">
        <v>977</v>
      </c>
      <c r="C342" s="179" t="s">
        <v>899</v>
      </c>
      <c r="D342" s="179" t="s">
        <v>883</v>
      </c>
      <c r="E342" s="199">
        <v>318.34800000000001</v>
      </c>
      <c r="F342" s="200">
        <v>318.34800000000001</v>
      </c>
      <c r="G342" s="199">
        <v>311.87052</v>
      </c>
      <c r="H342" s="91" t="s">
        <v>1185</v>
      </c>
      <c r="I342" s="128" t="s">
        <v>45</v>
      </c>
      <c r="J342" s="129" t="s">
        <v>1186</v>
      </c>
      <c r="K342" s="203">
        <v>312.92200000000003</v>
      </c>
      <c r="L342" s="199">
        <v>314.15600000000001</v>
      </c>
      <c r="M342" s="200">
        <f t="shared" si="30"/>
        <v>1.2339999999999804</v>
      </c>
      <c r="N342" s="149" t="s">
        <v>247</v>
      </c>
      <c r="O342" s="179" t="s">
        <v>22</v>
      </c>
      <c r="P342" s="178" t="s">
        <v>1453</v>
      </c>
      <c r="Q342" s="130"/>
      <c r="R342" s="44" t="s">
        <v>376</v>
      </c>
      <c r="S342" s="44" t="s">
        <v>0</v>
      </c>
      <c r="T342" s="120" t="s">
        <v>579</v>
      </c>
      <c r="U342" s="57" t="s">
        <v>582</v>
      </c>
      <c r="V342" s="131" t="s">
        <v>26</v>
      </c>
      <c r="W342" s="131" t="s">
        <v>583</v>
      </c>
      <c r="X342" s="176"/>
      <c r="Y342" s="167"/>
    </row>
    <row r="343" spans="1:256" ht="24.95" customHeight="1" x14ac:dyDescent="0.15">
      <c r="A343" s="26"/>
      <c r="B343" s="41" t="s">
        <v>99</v>
      </c>
      <c r="C343" s="31"/>
      <c r="D343" s="31"/>
      <c r="E343" s="205"/>
      <c r="F343" s="205"/>
      <c r="G343" s="205"/>
      <c r="H343" s="28"/>
      <c r="I343" s="29"/>
      <c r="J343" s="30"/>
      <c r="K343" s="204"/>
      <c r="L343" s="205"/>
      <c r="M343" s="205"/>
      <c r="N343" s="151"/>
      <c r="O343" s="31"/>
      <c r="P343" s="27"/>
      <c r="Q343" s="27"/>
      <c r="R343" s="27"/>
      <c r="S343" s="32"/>
      <c r="T343" s="32"/>
      <c r="U343" s="32"/>
      <c r="V343" s="32"/>
      <c r="W343" s="33"/>
      <c r="X343" s="33"/>
      <c r="Y343" s="34"/>
    </row>
    <row r="344" spans="1:256" s="132" customFormat="1" ht="24.95" customHeight="1" x14ac:dyDescent="0.15">
      <c r="A344" s="127"/>
      <c r="B344" s="178" t="s">
        <v>862</v>
      </c>
      <c r="C344" s="179"/>
      <c r="D344" s="179"/>
      <c r="E344" s="199"/>
      <c r="F344" s="200"/>
      <c r="G344" s="199"/>
      <c r="H344" s="85"/>
      <c r="I344" s="128"/>
      <c r="J344" s="129"/>
      <c r="K344" s="203"/>
      <c r="L344" s="199"/>
      <c r="M344" s="200"/>
      <c r="N344" s="149"/>
      <c r="O344" s="179"/>
      <c r="P344" s="178"/>
      <c r="Q344" s="130"/>
      <c r="R344" s="179" t="s">
        <v>213</v>
      </c>
      <c r="S344" s="181"/>
      <c r="T344" s="131"/>
      <c r="U344" s="181"/>
      <c r="V344" s="131"/>
      <c r="W344" s="168"/>
      <c r="X344" s="168"/>
      <c r="Y344" s="126"/>
    </row>
    <row r="345" spans="1:256" s="132" customFormat="1" ht="24.95" customHeight="1" x14ac:dyDescent="0.15">
      <c r="A345" s="26"/>
      <c r="B345" s="41" t="s">
        <v>100</v>
      </c>
      <c r="C345" s="31"/>
      <c r="D345" s="31"/>
      <c r="E345" s="205"/>
      <c r="F345" s="205"/>
      <c r="G345" s="205"/>
      <c r="H345" s="28"/>
      <c r="I345" s="29"/>
      <c r="J345" s="30"/>
      <c r="K345" s="204"/>
      <c r="L345" s="205"/>
      <c r="M345" s="205"/>
      <c r="N345" s="151"/>
      <c r="O345" s="31"/>
      <c r="P345" s="27"/>
      <c r="Q345" s="27"/>
      <c r="R345" s="27"/>
      <c r="S345" s="32"/>
      <c r="T345" s="32"/>
      <c r="U345" s="32"/>
      <c r="V345" s="32"/>
      <c r="W345" s="33"/>
      <c r="X345" s="33"/>
      <c r="Y345" s="34"/>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c r="IR345" s="2"/>
      <c r="IS345" s="2"/>
      <c r="IT345" s="2"/>
      <c r="IU345" s="2"/>
      <c r="IV345" s="2"/>
    </row>
    <row r="346" spans="1:256" s="132" customFormat="1" ht="24.95" customHeight="1" x14ac:dyDescent="0.15">
      <c r="A346" s="127"/>
      <c r="B346" s="177" t="s">
        <v>414</v>
      </c>
      <c r="C346" s="179"/>
      <c r="D346" s="179"/>
      <c r="E346" s="199"/>
      <c r="F346" s="200"/>
      <c r="G346" s="199"/>
      <c r="H346" s="123"/>
      <c r="I346" s="128"/>
      <c r="J346" s="129"/>
      <c r="K346" s="203"/>
      <c r="L346" s="199"/>
      <c r="M346" s="200"/>
      <c r="N346" s="149"/>
      <c r="O346" s="179"/>
      <c r="P346" s="178"/>
      <c r="Q346" s="130"/>
      <c r="R346" s="165" t="s">
        <v>188</v>
      </c>
      <c r="S346" s="181"/>
      <c r="T346" s="131"/>
      <c r="U346" s="181"/>
      <c r="V346" s="131"/>
      <c r="W346" s="168"/>
      <c r="X346" s="168"/>
      <c r="Y346" s="126"/>
    </row>
    <row r="347" spans="1:256" s="132" customFormat="1" ht="24.95" customHeight="1" x14ac:dyDescent="0.15">
      <c r="A347" s="127"/>
      <c r="B347" s="177" t="s">
        <v>1404</v>
      </c>
      <c r="C347" s="179"/>
      <c r="D347" s="179"/>
      <c r="E347" s="199"/>
      <c r="F347" s="200"/>
      <c r="G347" s="199"/>
      <c r="H347" s="123"/>
      <c r="I347" s="128"/>
      <c r="J347" s="178"/>
      <c r="K347" s="203"/>
      <c r="L347" s="199"/>
      <c r="M347" s="200"/>
      <c r="N347" s="149"/>
      <c r="O347" s="179"/>
      <c r="P347" s="178"/>
      <c r="Q347" s="130"/>
      <c r="R347" s="165" t="s">
        <v>188</v>
      </c>
      <c r="S347" s="39"/>
      <c r="T347" s="120"/>
      <c r="U347" s="39"/>
      <c r="V347" s="131"/>
      <c r="W347" s="168"/>
      <c r="X347" s="168"/>
      <c r="Y347" s="126"/>
    </row>
    <row r="348" spans="1:256" s="37" customFormat="1" ht="24.95" customHeight="1" x14ac:dyDescent="0.15">
      <c r="A348" s="127"/>
      <c r="B348" s="172" t="s">
        <v>1405</v>
      </c>
      <c r="C348" s="179"/>
      <c r="D348" s="179"/>
      <c r="E348" s="199"/>
      <c r="F348" s="200"/>
      <c r="G348" s="199"/>
      <c r="H348" s="123"/>
      <c r="I348" s="128"/>
      <c r="J348" s="129"/>
      <c r="K348" s="203"/>
      <c r="L348" s="199"/>
      <c r="M348" s="200"/>
      <c r="N348" s="149"/>
      <c r="O348" s="179"/>
      <c r="P348" s="178"/>
      <c r="Q348" s="130"/>
      <c r="R348" s="179" t="s">
        <v>188</v>
      </c>
      <c r="S348" s="181"/>
      <c r="T348" s="131"/>
      <c r="U348" s="181"/>
      <c r="V348" s="131"/>
      <c r="W348" s="168"/>
      <c r="X348" s="168"/>
      <c r="Y348" s="126"/>
      <c r="Z348" s="132"/>
      <c r="AA348" s="132"/>
      <c r="AB348" s="132"/>
      <c r="AC348" s="132"/>
      <c r="AD348" s="132"/>
      <c r="AE348" s="132"/>
      <c r="AF348" s="132"/>
      <c r="AG348" s="132"/>
      <c r="AH348" s="132"/>
      <c r="AI348" s="132"/>
      <c r="AJ348" s="132"/>
      <c r="AK348" s="132"/>
      <c r="AL348" s="132"/>
      <c r="AM348" s="132"/>
      <c r="AN348" s="132"/>
      <c r="AO348" s="132"/>
      <c r="AP348" s="132"/>
      <c r="AQ348" s="132"/>
      <c r="AR348" s="132"/>
      <c r="AS348" s="132"/>
      <c r="AT348" s="132"/>
      <c r="AU348" s="132"/>
      <c r="AV348" s="132"/>
      <c r="AW348" s="132"/>
      <c r="AX348" s="132"/>
      <c r="AY348" s="132"/>
      <c r="AZ348" s="132"/>
      <c r="BA348" s="132"/>
      <c r="BB348" s="132"/>
      <c r="BC348" s="132"/>
      <c r="BD348" s="132"/>
      <c r="BE348" s="132"/>
      <c r="BF348" s="132"/>
      <c r="BG348" s="132"/>
      <c r="BH348" s="132"/>
      <c r="BI348" s="132"/>
      <c r="BJ348" s="132"/>
      <c r="BK348" s="132"/>
      <c r="BL348" s="132"/>
      <c r="BM348" s="132"/>
      <c r="BN348" s="132"/>
      <c r="BO348" s="132"/>
      <c r="BP348" s="132"/>
      <c r="BQ348" s="132"/>
      <c r="BR348" s="132"/>
      <c r="BS348" s="132"/>
      <c r="BT348" s="132"/>
      <c r="BU348" s="132"/>
      <c r="BV348" s="132"/>
      <c r="BW348" s="132"/>
      <c r="BX348" s="132"/>
      <c r="BY348" s="132"/>
      <c r="BZ348" s="132"/>
      <c r="CA348" s="132"/>
      <c r="CB348" s="132"/>
      <c r="CC348" s="132"/>
      <c r="CD348" s="132"/>
      <c r="CE348" s="132"/>
      <c r="CF348" s="132"/>
      <c r="CG348" s="132"/>
      <c r="CH348" s="132"/>
      <c r="CI348" s="132"/>
      <c r="CJ348" s="132"/>
      <c r="CK348" s="132"/>
      <c r="CL348" s="132"/>
      <c r="CM348" s="132"/>
      <c r="CN348" s="132"/>
      <c r="CO348" s="132"/>
      <c r="CP348" s="132"/>
      <c r="CQ348" s="132"/>
      <c r="CR348" s="132"/>
      <c r="CS348" s="132"/>
      <c r="CT348" s="132"/>
      <c r="CU348" s="132"/>
      <c r="CV348" s="132"/>
      <c r="CW348" s="132"/>
      <c r="CX348" s="132"/>
      <c r="CY348" s="132"/>
      <c r="CZ348" s="132"/>
      <c r="DA348" s="132"/>
      <c r="DB348" s="132"/>
      <c r="DC348" s="132"/>
      <c r="DD348" s="132"/>
      <c r="DE348" s="132"/>
      <c r="DF348" s="132"/>
      <c r="DG348" s="132"/>
      <c r="DH348" s="132"/>
      <c r="DI348" s="132"/>
      <c r="DJ348" s="132"/>
      <c r="DK348" s="132"/>
      <c r="DL348" s="132"/>
      <c r="DM348" s="132"/>
      <c r="DN348" s="132"/>
      <c r="DO348" s="132"/>
      <c r="DP348" s="132"/>
      <c r="DQ348" s="132"/>
      <c r="DR348" s="132"/>
      <c r="DS348" s="132"/>
      <c r="DT348" s="132"/>
      <c r="DU348" s="132"/>
      <c r="DV348" s="132"/>
      <c r="DW348" s="132"/>
      <c r="DX348" s="132"/>
      <c r="DY348" s="132"/>
      <c r="DZ348" s="132"/>
      <c r="EA348" s="132"/>
      <c r="EB348" s="132"/>
      <c r="EC348" s="132"/>
      <c r="ED348" s="132"/>
      <c r="EE348" s="132"/>
      <c r="EF348" s="132"/>
      <c r="EG348" s="132"/>
      <c r="EH348" s="132"/>
      <c r="EI348" s="132"/>
      <c r="EJ348" s="132"/>
      <c r="EK348" s="132"/>
      <c r="EL348" s="132"/>
      <c r="EM348" s="132"/>
      <c r="EN348" s="132"/>
      <c r="EO348" s="132"/>
      <c r="EP348" s="132"/>
      <c r="EQ348" s="132"/>
      <c r="ER348" s="132"/>
      <c r="ES348" s="132"/>
      <c r="ET348" s="132"/>
      <c r="EU348" s="132"/>
      <c r="EV348" s="132"/>
      <c r="EW348" s="132"/>
      <c r="EX348" s="132"/>
      <c r="EY348" s="132"/>
      <c r="EZ348" s="132"/>
      <c r="FA348" s="132"/>
      <c r="FB348" s="132"/>
      <c r="FC348" s="132"/>
      <c r="FD348" s="132"/>
      <c r="FE348" s="132"/>
      <c r="FF348" s="132"/>
      <c r="FG348" s="132"/>
      <c r="FH348" s="132"/>
      <c r="FI348" s="132"/>
      <c r="FJ348" s="132"/>
      <c r="FK348" s="132"/>
      <c r="FL348" s="132"/>
      <c r="FM348" s="132"/>
      <c r="FN348" s="132"/>
      <c r="FO348" s="132"/>
      <c r="FP348" s="132"/>
      <c r="FQ348" s="132"/>
      <c r="FR348" s="132"/>
      <c r="FS348" s="132"/>
      <c r="FT348" s="132"/>
      <c r="FU348" s="132"/>
      <c r="FV348" s="132"/>
      <c r="FW348" s="132"/>
      <c r="FX348" s="132"/>
      <c r="FY348" s="132"/>
      <c r="FZ348" s="132"/>
      <c r="GA348" s="132"/>
      <c r="GB348" s="132"/>
      <c r="GC348" s="132"/>
      <c r="GD348" s="132"/>
      <c r="GE348" s="132"/>
      <c r="GF348" s="132"/>
      <c r="GG348" s="132"/>
      <c r="GH348" s="132"/>
      <c r="GI348" s="132"/>
      <c r="GJ348" s="132"/>
      <c r="GK348" s="132"/>
      <c r="GL348" s="132"/>
      <c r="GM348" s="132"/>
      <c r="GN348" s="132"/>
      <c r="GO348" s="132"/>
      <c r="GP348" s="132"/>
      <c r="GQ348" s="132"/>
      <c r="GR348" s="132"/>
      <c r="GS348" s="132"/>
      <c r="GT348" s="132"/>
      <c r="GU348" s="132"/>
      <c r="GV348" s="132"/>
      <c r="GW348" s="132"/>
      <c r="GX348" s="132"/>
      <c r="GY348" s="132"/>
      <c r="GZ348" s="132"/>
      <c r="HA348" s="132"/>
      <c r="HB348" s="132"/>
      <c r="HC348" s="132"/>
      <c r="HD348" s="132"/>
      <c r="HE348" s="132"/>
      <c r="HF348" s="132"/>
      <c r="HG348" s="132"/>
      <c r="HH348" s="132"/>
      <c r="HI348" s="132"/>
      <c r="HJ348" s="132"/>
      <c r="HK348" s="132"/>
      <c r="HL348" s="132"/>
      <c r="HM348" s="132"/>
      <c r="HN348" s="132"/>
      <c r="HO348" s="132"/>
      <c r="HP348" s="132"/>
      <c r="HQ348" s="132"/>
      <c r="HR348" s="132"/>
      <c r="HS348" s="132"/>
      <c r="HT348" s="132"/>
      <c r="HU348" s="132"/>
      <c r="HV348" s="132"/>
      <c r="HW348" s="132"/>
      <c r="HX348" s="132"/>
      <c r="HY348" s="132"/>
      <c r="HZ348" s="132"/>
      <c r="IA348" s="132"/>
      <c r="IB348" s="132"/>
      <c r="IC348" s="132"/>
      <c r="ID348" s="132"/>
      <c r="IE348" s="132"/>
      <c r="IF348" s="132"/>
      <c r="IG348" s="132"/>
      <c r="IH348" s="132"/>
      <c r="II348" s="132"/>
      <c r="IJ348" s="132"/>
      <c r="IK348" s="132"/>
      <c r="IL348" s="132"/>
      <c r="IM348" s="132"/>
      <c r="IN348" s="132"/>
      <c r="IO348" s="132"/>
      <c r="IP348" s="132"/>
      <c r="IQ348" s="132"/>
      <c r="IR348" s="132"/>
      <c r="IS348" s="132"/>
      <c r="IT348" s="132"/>
      <c r="IU348" s="132"/>
      <c r="IV348" s="132"/>
    </row>
    <row r="349" spans="1:256" s="37" customFormat="1" ht="87.75" customHeight="1" x14ac:dyDescent="0.15">
      <c r="A349" s="127">
        <v>290</v>
      </c>
      <c r="B349" s="178" t="s">
        <v>584</v>
      </c>
      <c r="C349" s="179" t="s">
        <v>899</v>
      </c>
      <c r="D349" s="179" t="s">
        <v>903</v>
      </c>
      <c r="E349" s="199">
        <v>154.261</v>
      </c>
      <c r="F349" s="200">
        <v>154.261</v>
      </c>
      <c r="G349" s="199">
        <v>153.56899999999999</v>
      </c>
      <c r="H349" s="123" t="s">
        <v>2047</v>
      </c>
      <c r="I349" s="128" t="s">
        <v>45</v>
      </c>
      <c r="J349" s="129" t="s">
        <v>2048</v>
      </c>
      <c r="K349" s="203">
        <v>115.724</v>
      </c>
      <c r="L349" s="199">
        <v>123.5</v>
      </c>
      <c r="M349" s="200">
        <f t="shared" ref="M349:M350" si="31">L349-K349</f>
        <v>7.7759999999999962</v>
      </c>
      <c r="N349" s="149">
        <v>0</v>
      </c>
      <c r="O349" s="179" t="s">
        <v>1409</v>
      </c>
      <c r="P349" s="178" t="s">
        <v>2049</v>
      </c>
      <c r="Q349" s="130"/>
      <c r="R349" s="44" t="s">
        <v>188</v>
      </c>
      <c r="S349" s="131" t="s">
        <v>0</v>
      </c>
      <c r="T349" s="133" t="s">
        <v>586</v>
      </c>
      <c r="U349" s="57" t="s">
        <v>587</v>
      </c>
      <c r="V349" s="131" t="s">
        <v>26</v>
      </c>
      <c r="W349" s="168" t="s">
        <v>41</v>
      </c>
      <c r="X349" s="168"/>
      <c r="Y349" s="126"/>
      <c r="Z349" s="132"/>
      <c r="AA349" s="132"/>
      <c r="AB349" s="132"/>
      <c r="AC349" s="132"/>
      <c r="AD349" s="132"/>
      <c r="AE349" s="132"/>
      <c r="AF349" s="132"/>
      <c r="AG349" s="132"/>
      <c r="AH349" s="132"/>
      <c r="AI349" s="132"/>
      <c r="AJ349" s="132"/>
      <c r="AK349" s="132"/>
      <c r="AL349" s="132"/>
      <c r="AM349" s="132"/>
      <c r="AN349" s="132"/>
      <c r="AO349" s="132"/>
      <c r="AP349" s="132"/>
      <c r="AQ349" s="132"/>
      <c r="AR349" s="132"/>
      <c r="AS349" s="132"/>
      <c r="AT349" s="132"/>
      <c r="AU349" s="132"/>
      <c r="AV349" s="132"/>
      <c r="AW349" s="132"/>
      <c r="AX349" s="132"/>
      <c r="AY349" s="132"/>
      <c r="AZ349" s="132"/>
      <c r="BA349" s="132"/>
      <c r="BB349" s="132"/>
      <c r="BC349" s="132"/>
      <c r="BD349" s="132"/>
      <c r="BE349" s="132"/>
      <c r="BF349" s="132"/>
      <c r="BG349" s="132"/>
      <c r="BH349" s="132"/>
      <c r="BI349" s="132"/>
      <c r="BJ349" s="132"/>
      <c r="BK349" s="132"/>
      <c r="BL349" s="132"/>
      <c r="BM349" s="132"/>
      <c r="BN349" s="132"/>
      <c r="BO349" s="132"/>
      <c r="BP349" s="132"/>
      <c r="BQ349" s="132"/>
      <c r="BR349" s="132"/>
      <c r="BS349" s="132"/>
      <c r="BT349" s="132"/>
      <c r="BU349" s="132"/>
      <c r="BV349" s="132"/>
      <c r="BW349" s="132"/>
      <c r="BX349" s="132"/>
      <c r="BY349" s="132"/>
      <c r="BZ349" s="132"/>
      <c r="CA349" s="132"/>
      <c r="CB349" s="132"/>
      <c r="CC349" s="132"/>
      <c r="CD349" s="132"/>
      <c r="CE349" s="132"/>
      <c r="CF349" s="132"/>
      <c r="CG349" s="132"/>
      <c r="CH349" s="132"/>
      <c r="CI349" s="132"/>
      <c r="CJ349" s="132"/>
      <c r="CK349" s="132"/>
      <c r="CL349" s="132"/>
      <c r="CM349" s="132"/>
      <c r="CN349" s="132"/>
      <c r="CO349" s="132"/>
      <c r="CP349" s="132"/>
      <c r="CQ349" s="132"/>
      <c r="CR349" s="132"/>
      <c r="CS349" s="132"/>
      <c r="CT349" s="132"/>
      <c r="CU349" s="132"/>
      <c r="CV349" s="132"/>
      <c r="CW349" s="132"/>
      <c r="CX349" s="132"/>
      <c r="CY349" s="132"/>
      <c r="CZ349" s="132"/>
      <c r="DA349" s="132"/>
      <c r="DB349" s="132"/>
      <c r="DC349" s="132"/>
      <c r="DD349" s="132"/>
      <c r="DE349" s="132"/>
      <c r="DF349" s="132"/>
      <c r="DG349" s="132"/>
      <c r="DH349" s="132"/>
      <c r="DI349" s="132"/>
      <c r="DJ349" s="132"/>
      <c r="DK349" s="132"/>
      <c r="DL349" s="132"/>
      <c r="DM349" s="132"/>
      <c r="DN349" s="132"/>
      <c r="DO349" s="132"/>
      <c r="DP349" s="132"/>
      <c r="DQ349" s="132"/>
      <c r="DR349" s="132"/>
      <c r="DS349" s="132"/>
      <c r="DT349" s="132"/>
      <c r="DU349" s="132"/>
      <c r="DV349" s="132"/>
      <c r="DW349" s="132"/>
      <c r="DX349" s="132"/>
      <c r="DY349" s="132"/>
      <c r="DZ349" s="132"/>
      <c r="EA349" s="132"/>
      <c r="EB349" s="132"/>
      <c r="EC349" s="132"/>
      <c r="ED349" s="132"/>
      <c r="EE349" s="132"/>
      <c r="EF349" s="132"/>
      <c r="EG349" s="132"/>
      <c r="EH349" s="132"/>
      <c r="EI349" s="132"/>
      <c r="EJ349" s="132"/>
      <c r="EK349" s="132"/>
      <c r="EL349" s="132"/>
      <c r="EM349" s="132"/>
      <c r="EN349" s="132"/>
      <c r="EO349" s="132"/>
      <c r="EP349" s="132"/>
      <c r="EQ349" s="132"/>
      <c r="ER349" s="132"/>
      <c r="ES349" s="132"/>
      <c r="ET349" s="132"/>
      <c r="EU349" s="132"/>
      <c r="EV349" s="132"/>
      <c r="EW349" s="132"/>
      <c r="EX349" s="132"/>
      <c r="EY349" s="132"/>
      <c r="EZ349" s="132"/>
      <c r="FA349" s="132"/>
      <c r="FB349" s="132"/>
      <c r="FC349" s="132"/>
      <c r="FD349" s="132"/>
      <c r="FE349" s="132"/>
      <c r="FF349" s="132"/>
      <c r="FG349" s="132"/>
      <c r="FH349" s="132"/>
      <c r="FI349" s="132"/>
      <c r="FJ349" s="132"/>
      <c r="FK349" s="132"/>
      <c r="FL349" s="132"/>
      <c r="FM349" s="132"/>
      <c r="FN349" s="132"/>
      <c r="FO349" s="132"/>
      <c r="FP349" s="132"/>
      <c r="FQ349" s="132"/>
      <c r="FR349" s="132"/>
      <c r="FS349" s="132"/>
      <c r="FT349" s="132"/>
      <c r="FU349" s="132"/>
      <c r="FV349" s="132"/>
      <c r="FW349" s="132"/>
      <c r="FX349" s="132"/>
      <c r="FY349" s="132"/>
      <c r="FZ349" s="132"/>
      <c r="GA349" s="132"/>
      <c r="GB349" s="132"/>
      <c r="GC349" s="132"/>
      <c r="GD349" s="132"/>
      <c r="GE349" s="132"/>
      <c r="GF349" s="132"/>
      <c r="GG349" s="132"/>
      <c r="GH349" s="132"/>
      <c r="GI349" s="132"/>
      <c r="GJ349" s="132"/>
      <c r="GK349" s="132"/>
      <c r="GL349" s="132"/>
      <c r="GM349" s="132"/>
      <c r="GN349" s="132"/>
      <c r="GO349" s="132"/>
      <c r="GP349" s="132"/>
      <c r="GQ349" s="132"/>
      <c r="GR349" s="132"/>
      <c r="GS349" s="132"/>
      <c r="GT349" s="132"/>
      <c r="GU349" s="132"/>
      <c r="GV349" s="132"/>
      <c r="GW349" s="132"/>
      <c r="GX349" s="132"/>
      <c r="GY349" s="132"/>
      <c r="GZ349" s="132"/>
      <c r="HA349" s="132"/>
      <c r="HB349" s="132"/>
      <c r="HC349" s="132"/>
      <c r="HD349" s="132"/>
      <c r="HE349" s="132"/>
      <c r="HF349" s="132"/>
      <c r="HG349" s="132"/>
      <c r="HH349" s="132"/>
      <c r="HI349" s="132"/>
      <c r="HJ349" s="132"/>
      <c r="HK349" s="132"/>
      <c r="HL349" s="132"/>
      <c r="HM349" s="132"/>
      <c r="HN349" s="132"/>
      <c r="HO349" s="132"/>
      <c r="HP349" s="132"/>
      <c r="HQ349" s="132"/>
      <c r="HR349" s="132"/>
      <c r="HS349" s="132"/>
      <c r="HT349" s="132"/>
      <c r="HU349" s="132"/>
      <c r="HV349" s="132"/>
      <c r="HW349" s="132"/>
      <c r="HX349" s="132"/>
      <c r="HY349" s="132"/>
      <c r="HZ349" s="132"/>
      <c r="IA349" s="132"/>
      <c r="IB349" s="132"/>
      <c r="IC349" s="132"/>
      <c r="ID349" s="132"/>
      <c r="IE349" s="132"/>
      <c r="IF349" s="132"/>
      <c r="IG349" s="132"/>
      <c r="IH349" s="132"/>
      <c r="II349" s="132"/>
      <c r="IJ349" s="132"/>
      <c r="IK349" s="132"/>
      <c r="IL349" s="132"/>
      <c r="IM349" s="132"/>
      <c r="IN349" s="132"/>
      <c r="IO349" s="132"/>
      <c r="IP349" s="132"/>
      <c r="IQ349" s="132"/>
      <c r="IR349" s="132"/>
      <c r="IS349" s="132"/>
      <c r="IT349" s="132"/>
      <c r="IU349" s="132"/>
      <c r="IV349" s="132"/>
    </row>
    <row r="350" spans="1:256" s="132" customFormat="1" ht="54.75" customHeight="1" x14ac:dyDescent="0.15">
      <c r="A350" s="127">
        <v>291</v>
      </c>
      <c r="B350" s="178" t="s">
        <v>585</v>
      </c>
      <c r="C350" s="179" t="s">
        <v>907</v>
      </c>
      <c r="D350" s="179" t="s">
        <v>885</v>
      </c>
      <c r="E350" s="199">
        <v>50700</v>
      </c>
      <c r="F350" s="200">
        <v>50700</v>
      </c>
      <c r="G350" s="199">
        <v>50700</v>
      </c>
      <c r="H350" s="119" t="s">
        <v>247</v>
      </c>
      <c r="I350" s="128" t="s">
        <v>45</v>
      </c>
      <c r="J350" s="129" t="s">
        <v>1037</v>
      </c>
      <c r="K350" s="203">
        <v>0</v>
      </c>
      <c r="L350" s="199">
        <v>0</v>
      </c>
      <c r="M350" s="200">
        <f t="shared" si="31"/>
        <v>0</v>
      </c>
      <c r="N350" s="149">
        <v>0</v>
      </c>
      <c r="O350" s="179" t="s">
        <v>1409</v>
      </c>
      <c r="P350" s="178" t="s">
        <v>2050</v>
      </c>
      <c r="Q350" s="130"/>
      <c r="R350" s="44" t="s">
        <v>188</v>
      </c>
      <c r="S350" s="131" t="s">
        <v>0</v>
      </c>
      <c r="T350" s="133" t="s">
        <v>586</v>
      </c>
      <c r="U350" s="180">
        <v>285</v>
      </c>
      <c r="V350" s="131" t="s">
        <v>69</v>
      </c>
      <c r="W350" s="168"/>
      <c r="X350" s="168" t="s">
        <v>583</v>
      </c>
      <c r="Y350" s="126"/>
    </row>
    <row r="351" spans="1:256" s="116" customFormat="1" ht="24.95" customHeight="1" x14ac:dyDescent="0.15">
      <c r="A351" s="26"/>
      <c r="B351" s="41" t="s">
        <v>101</v>
      </c>
      <c r="C351" s="31"/>
      <c r="D351" s="31"/>
      <c r="E351" s="205"/>
      <c r="F351" s="205"/>
      <c r="G351" s="205"/>
      <c r="H351" s="77"/>
      <c r="I351" s="79"/>
      <c r="J351" s="78"/>
      <c r="K351" s="204"/>
      <c r="L351" s="205"/>
      <c r="M351" s="205"/>
      <c r="N351" s="151"/>
      <c r="O351" s="31"/>
      <c r="P351" s="27"/>
      <c r="Q351" s="27"/>
      <c r="R351" s="27"/>
      <c r="S351" s="32"/>
      <c r="T351" s="32"/>
      <c r="U351" s="32"/>
      <c r="V351" s="32"/>
      <c r="W351" s="33"/>
      <c r="X351" s="33"/>
      <c r="Y351" s="34"/>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c r="IS351" s="2"/>
      <c r="IT351" s="2"/>
      <c r="IU351" s="2"/>
      <c r="IV351" s="2"/>
    </row>
    <row r="352" spans="1:256" s="132" customFormat="1" ht="117.75" customHeight="1" x14ac:dyDescent="0.15">
      <c r="A352" s="127">
        <v>292</v>
      </c>
      <c r="B352" s="178" t="s">
        <v>588</v>
      </c>
      <c r="C352" s="179" t="s">
        <v>906</v>
      </c>
      <c r="D352" s="179" t="s">
        <v>885</v>
      </c>
      <c r="E352" s="199">
        <v>46.7</v>
      </c>
      <c r="F352" s="199">
        <v>46.7</v>
      </c>
      <c r="G352" s="242">
        <v>45.136000000000003</v>
      </c>
      <c r="H352" s="119" t="s">
        <v>945</v>
      </c>
      <c r="I352" s="128" t="s">
        <v>44</v>
      </c>
      <c r="J352" s="129" t="s">
        <v>1103</v>
      </c>
      <c r="K352" s="213">
        <v>52</v>
      </c>
      <c r="L352" s="199">
        <v>72.61</v>
      </c>
      <c r="M352" s="200">
        <f t="shared" ref="M352:M371" si="32">L352-K352</f>
        <v>20.61</v>
      </c>
      <c r="N352" s="149">
        <v>0</v>
      </c>
      <c r="O352" s="179" t="s">
        <v>1409</v>
      </c>
      <c r="P352" s="178" t="s">
        <v>1999</v>
      </c>
      <c r="Q352" s="130" t="s">
        <v>2239</v>
      </c>
      <c r="R352" s="179" t="s">
        <v>287</v>
      </c>
      <c r="S352" s="181" t="s">
        <v>0</v>
      </c>
      <c r="T352" s="120" t="s">
        <v>607</v>
      </c>
      <c r="U352" s="180">
        <v>286</v>
      </c>
      <c r="V352" s="131"/>
      <c r="W352" s="168" t="s">
        <v>41</v>
      </c>
      <c r="X352" s="168"/>
      <c r="Y352" s="126"/>
    </row>
    <row r="353" spans="1:26" s="132" customFormat="1" ht="67.5" customHeight="1" x14ac:dyDescent="0.15">
      <c r="A353" s="127">
        <v>293</v>
      </c>
      <c r="B353" s="178" t="s">
        <v>589</v>
      </c>
      <c r="C353" s="179" t="s">
        <v>899</v>
      </c>
      <c r="D353" s="179" t="s">
        <v>946</v>
      </c>
      <c r="E353" s="199">
        <v>40</v>
      </c>
      <c r="F353" s="199">
        <v>40</v>
      </c>
      <c r="G353" s="242">
        <v>39.96</v>
      </c>
      <c r="H353" s="123" t="s">
        <v>2000</v>
      </c>
      <c r="I353" s="128" t="s">
        <v>45</v>
      </c>
      <c r="J353" s="178" t="s">
        <v>2001</v>
      </c>
      <c r="K353" s="213">
        <v>40</v>
      </c>
      <c r="L353" s="199">
        <v>60</v>
      </c>
      <c r="M353" s="200">
        <f t="shared" si="32"/>
        <v>20</v>
      </c>
      <c r="N353" s="149">
        <v>0</v>
      </c>
      <c r="O353" s="179" t="s">
        <v>1409</v>
      </c>
      <c r="P353" s="178" t="s">
        <v>1999</v>
      </c>
      <c r="Q353" s="130" t="s">
        <v>2240</v>
      </c>
      <c r="R353" s="44" t="s">
        <v>606</v>
      </c>
      <c r="S353" s="131" t="s">
        <v>0</v>
      </c>
      <c r="T353" s="62" t="s">
        <v>607</v>
      </c>
      <c r="U353" s="57" t="s">
        <v>608</v>
      </c>
      <c r="V353" s="131" t="s">
        <v>26</v>
      </c>
      <c r="W353" s="168" t="s">
        <v>41</v>
      </c>
      <c r="X353" s="168"/>
      <c r="Y353" s="126"/>
    </row>
    <row r="354" spans="1:26" s="132" customFormat="1" ht="84.75" customHeight="1" x14ac:dyDescent="0.15">
      <c r="A354" s="127">
        <v>294</v>
      </c>
      <c r="B354" s="178" t="s">
        <v>590</v>
      </c>
      <c r="C354" s="179" t="s">
        <v>899</v>
      </c>
      <c r="D354" s="179" t="s">
        <v>903</v>
      </c>
      <c r="E354" s="199">
        <v>20.649000000000001</v>
      </c>
      <c r="F354" s="200">
        <v>20.649000000000001</v>
      </c>
      <c r="G354" s="242">
        <v>17.114000000000001</v>
      </c>
      <c r="H354" s="123" t="s">
        <v>2002</v>
      </c>
      <c r="I354" s="128" t="s">
        <v>45</v>
      </c>
      <c r="J354" s="129" t="s">
        <v>2003</v>
      </c>
      <c r="K354" s="213">
        <v>24.370999999999999</v>
      </c>
      <c r="L354" s="199">
        <v>32.747</v>
      </c>
      <c r="M354" s="200">
        <f t="shared" si="32"/>
        <v>8.3760000000000012</v>
      </c>
      <c r="N354" s="149">
        <v>0</v>
      </c>
      <c r="O354" s="179" t="s">
        <v>1409</v>
      </c>
      <c r="P354" s="178" t="s">
        <v>2004</v>
      </c>
      <c r="Q354" s="130" t="s">
        <v>2241</v>
      </c>
      <c r="R354" s="179" t="s">
        <v>606</v>
      </c>
      <c r="S354" s="131" t="s">
        <v>0</v>
      </c>
      <c r="T354" s="62" t="s">
        <v>607</v>
      </c>
      <c r="U354" s="57" t="s">
        <v>609</v>
      </c>
      <c r="V354" s="131" t="s">
        <v>26</v>
      </c>
      <c r="W354" s="168" t="s">
        <v>41</v>
      </c>
      <c r="X354" s="168"/>
      <c r="Y354" s="126"/>
    </row>
    <row r="355" spans="1:26" s="132" customFormat="1" ht="58.5" customHeight="1" x14ac:dyDescent="0.15">
      <c r="A355" s="127">
        <v>295</v>
      </c>
      <c r="B355" s="178" t="s">
        <v>591</v>
      </c>
      <c r="C355" s="179" t="s">
        <v>899</v>
      </c>
      <c r="D355" s="179" t="s">
        <v>899</v>
      </c>
      <c r="E355" s="199">
        <v>8</v>
      </c>
      <c r="F355" s="200">
        <v>8</v>
      </c>
      <c r="G355" s="242">
        <v>7.9379999999999997</v>
      </c>
      <c r="H355" s="123" t="s">
        <v>2005</v>
      </c>
      <c r="I355" s="128" t="s">
        <v>68</v>
      </c>
      <c r="J355" s="129" t="s">
        <v>1102</v>
      </c>
      <c r="K355" s="213">
        <v>0</v>
      </c>
      <c r="L355" s="149">
        <v>0</v>
      </c>
      <c r="M355" s="200">
        <f t="shared" si="32"/>
        <v>0</v>
      </c>
      <c r="N355" s="149">
        <v>0</v>
      </c>
      <c r="O355" s="179" t="s">
        <v>66</v>
      </c>
      <c r="P355" s="178" t="s">
        <v>2006</v>
      </c>
      <c r="Q355" s="130"/>
      <c r="R355" s="44" t="s">
        <v>287</v>
      </c>
      <c r="S355" s="131" t="s">
        <v>0</v>
      </c>
      <c r="T355" s="120" t="s">
        <v>607</v>
      </c>
      <c r="U355" s="124" t="s">
        <v>610</v>
      </c>
      <c r="V355" s="131" t="s">
        <v>26</v>
      </c>
      <c r="W355" s="168" t="s">
        <v>41</v>
      </c>
      <c r="X355" s="168"/>
      <c r="Y355" s="126"/>
    </row>
    <row r="356" spans="1:26" s="132" customFormat="1" ht="64.5" customHeight="1" x14ac:dyDescent="0.15">
      <c r="A356" s="127">
        <v>296</v>
      </c>
      <c r="B356" s="178" t="s">
        <v>592</v>
      </c>
      <c r="C356" s="179" t="s">
        <v>907</v>
      </c>
      <c r="D356" s="179" t="s">
        <v>899</v>
      </c>
      <c r="E356" s="199">
        <v>2.1760000000000002</v>
      </c>
      <c r="F356" s="199">
        <v>2.1760000000000002</v>
      </c>
      <c r="G356" s="199">
        <v>1.736</v>
      </c>
      <c r="H356" s="119" t="s">
        <v>247</v>
      </c>
      <c r="I356" s="169" t="s">
        <v>68</v>
      </c>
      <c r="J356" s="80" t="s">
        <v>1227</v>
      </c>
      <c r="K356" s="203">
        <v>0</v>
      </c>
      <c r="L356" s="199">
        <v>0</v>
      </c>
      <c r="M356" s="200">
        <f t="shared" si="32"/>
        <v>0</v>
      </c>
      <c r="N356" s="149">
        <v>0</v>
      </c>
      <c r="O356" s="179" t="s">
        <v>66</v>
      </c>
      <c r="P356" s="178" t="s">
        <v>1551</v>
      </c>
      <c r="Q356" s="130"/>
      <c r="R356" s="44" t="s">
        <v>287</v>
      </c>
      <c r="S356" s="131" t="s">
        <v>0</v>
      </c>
      <c r="T356" s="46" t="s">
        <v>611</v>
      </c>
      <c r="U356" s="180">
        <v>295</v>
      </c>
      <c r="V356" s="131" t="s">
        <v>69</v>
      </c>
      <c r="W356" s="168" t="s">
        <v>41</v>
      </c>
      <c r="X356" s="168"/>
      <c r="Y356" s="126"/>
    </row>
    <row r="357" spans="1:26" s="132" customFormat="1" ht="83.25" customHeight="1" x14ac:dyDescent="0.15">
      <c r="A357" s="127">
        <v>297</v>
      </c>
      <c r="B357" s="178" t="s">
        <v>593</v>
      </c>
      <c r="C357" s="179" t="s">
        <v>901</v>
      </c>
      <c r="D357" s="179" t="s">
        <v>885</v>
      </c>
      <c r="E357" s="199">
        <v>594.66200000000003</v>
      </c>
      <c r="F357" s="200">
        <v>594.66200000000003</v>
      </c>
      <c r="G357" s="199">
        <v>585.40599999999995</v>
      </c>
      <c r="H357" s="119" t="s">
        <v>1601</v>
      </c>
      <c r="I357" s="128" t="s">
        <v>45</v>
      </c>
      <c r="J357" s="129" t="s">
        <v>1700</v>
      </c>
      <c r="K357" s="203">
        <v>598.22500000000002</v>
      </c>
      <c r="L357" s="199">
        <v>648.48800000000006</v>
      </c>
      <c r="M357" s="200">
        <f t="shared" si="32"/>
        <v>50.263000000000034</v>
      </c>
      <c r="N357" s="149">
        <v>-59.737000000000002</v>
      </c>
      <c r="O357" s="179" t="s">
        <v>21</v>
      </c>
      <c r="P357" s="178" t="s">
        <v>1701</v>
      </c>
      <c r="Q357" s="130" t="s">
        <v>1702</v>
      </c>
      <c r="R357" s="179" t="s">
        <v>494</v>
      </c>
      <c r="S357" s="181" t="s">
        <v>0</v>
      </c>
      <c r="T357" s="120" t="s">
        <v>612</v>
      </c>
      <c r="U357" s="180">
        <v>288</v>
      </c>
      <c r="V357" s="131"/>
      <c r="W357" s="168" t="s">
        <v>41</v>
      </c>
      <c r="X357" s="168" t="s">
        <v>41</v>
      </c>
      <c r="Y357" s="126"/>
    </row>
    <row r="358" spans="1:26" s="132" customFormat="1" ht="72.75" customHeight="1" x14ac:dyDescent="0.15">
      <c r="A358" s="127">
        <v>298</v>
      </c>
      <c r="B358" s="178" t="s">
        <v>594</v>
      </c>
      <c r="C358" s="179" t="s">
        <v>907</v>
      </c>
      <c r="D358" s="179" t="s">
        <v>885</v>
      </c>
      <c r="E358" s="199">
        <v>30.931000000000001</v>
      </c>
      <c r="F358" s="200">
        <v>30.931000000000001</v>
      </c>
      <c r="G358" s="199">
        <v>29.824999999999999</v>
      </c>
      <c r="H358" s="119" t="s">
        <v>247</v>
      </c>
      <c r="I358" s="128" t="s">
        <v>45</v>
      </c>
      <c r="J358" s="178" t="s">
        <v>1043</v>
      </c>
      <c r="K358" s="203">
        <v>25</v>
      </c>
      <c r="L358" s="199">
        <v>32</v>
      </c>
      <c r="M358" s="200">
        <f t="shared" si="32"/>
        <v>7</v>
      </c>
      <c r="N358" s="149" t="s">
        <v>247</v>
      </c>
      <c r="O358" s="179" t="s">
        <v>1409</v>
      </c>
      <c r="P358" s="178" t="s">
        <v>1703</v>
      </c>
      <c r="Q358" s="130"/>
      <c r="R358" s="44" t="s">
        <v>494</v>
      </c>
      <c r="S358" s="131" t="s">
        <v>0</v>
      </c>
      <c r="T358" s="120" t="s">
        <v>612</v>
      </c>
      <c r="U358" s="180">
        <v>289</v>
      </c>
      <c r="V358" s="131" t="s">
        <v>69</v>
      </c>
      <c r="W358" s="168" t="s">
        <v>41</v>
      </c>
      <c r="X358" s="168"/>
      <c r="Y358" s="126"/>
    </row>
    <row r="359" spans="1:26" s="132" customFormat="1" ht="64.5" customHeight="1" x14ac:dyDescent="0.15">
      <c r="A359" s="127">
        <v>299</v>
      </c>
      <c r="B359" s="178" t="s">
        <v>595</v>
      </c>
      <c r="C359" s="179" t="s">
        <v>907</v>
      </c>
      <c r="D359" s="179" t="s">
        <v>899</v>
      </c>
      <c r="E359" s="199">
        <v>9.202</v>
      </c>
      <c r="F359" s="200">
        <v>9.202</v>
      </c>
      <c r="G359" s="199">
        <v>8.1720000000000006</v>
      </c>
      <c r="H359" s="119" t="s">
        <v>247</v>
      </c>
      <c r="I359" s="128" t="s">
        <v>68</v>
      </c>
      <c r="J359" s="129" t="s">
        <v>1044</v>
      </c>
      <c r="K359" s="217">
        <v>0</v>
      </c>
      <c r="L359" s="149">
        <v>0</v>
      </c>
      <c r="M359" s="200">
        <f t="shared" si="32"/>
        <v>0</v>
      </c>
      <c r="N359" s="149" t="s">
        <v>247</v>
      </c>
      <c r="O359" s="179" t="s">
        <v>66</v>
      </c>
      <c r="P359" s="178" t="s">
        <v>1704</v>
      </c>
      <c r="Q359" s="130"/>
      <c r="R359" s="44" t="s">
        <v>494</v>
      </c>
      <c r="S359" s="131" t="s">
        <v>0</v>
      </c>
      <c r="T359" s="120" t="s">
        <v>612</v>
      </c>
      <c r="U359" s="180">
        <v>290</v>
      </c>
      <c r="V359" s="131" t="s">
        <v>69</v>
      </c>
      <c r="W359" s="168" t="s">
        <v>41</v>
      </c>
      <c r="X359" s="168"/>
      <c r="Y359" s="126"/>
    </row>
    <row r="360" spans="1:26" s="132" customFormat="1" ht="102" customHeight="1" x14ac:dyDescent="0.15">
      <c r="A360" s="127">
        <v>300</v>
      </c>
      <c r="B360" s="178" t="s">
        <v>596</v>
      </c>
      <c r="C360" s="179" t="s">
        <v>907</v>
      </c>
      <c r="D360" s="179" t="s">
        <v>904</v>
      </c>
      <c r="E360" s="199">
        <v>10.015000000000001</v>
      </c>
      <c r="F360" s="200">
        <v>10.015000000000001</v>
      </c>
      <c r="G360" s="199">
        <v>9.9580000000000002</v>
      </c>
      <c r="H360" s="119" t="s">
        <v>247</v>
      </c>
      <c r="I360" s="128" t="s">
        <v>45</v>
      </c>
      <c r="J360" s="129" t="s">
        <v>1045</v>
      </c>
      <c r="K360" s="203">
        <v>10.712999999999999</v>
      </c>
      <c r="L360" s="199">
        <v>10.712999999999999</v>
      </c>
      <c r="M360" s="200">
        <f t="shared" si="32"/>
        <v>0</v>
      </c>
      <c r="N360" s="149" t="s">
        <v>247</v>
      </c>
      <c r="O360" s="179" t="s">
        <v>1409</v>
      </c>
      <c r="P360" s="178" t="s">
        <v>1705</v>
      </c>
      <c r="Q360" s="130"/>
      <c r="R360" s="44" t="s">
        <v>494</v>
      </c>
      <c r="S360" s="131" t="s">
        <v>0</v>
      </c>
      <c r="T360" s="120" t="s">
        <v>612</v>
      </c>
      <c r="U360" s="180">
        <v>291</v>
      </c>
      <c r="V360" s="131" t="s">
        <v>69</v>
      </c>
      <c r="W360" s="168" t="s">
        <v>41</v>
      </c>
      <c r="X360" s="168"/>
      <c r="Y360" s="126"/>
    </row>
    <row r="361" spans="1:26" s="132" customFormat="1" ht="82.5" customHeight="1" x14ac:dyDescent="0.15">
      <c r="A361" s="127">
        <v>301</v>
      </c>
      <c r="B361" s="178" t="s">
        <v>597</v>
      </c>
      <c r="C361" s="179" t="s">
        <v>907</v>
      </c>
      <c r="D361" s="179" t="s">
        <v>883</v>
      </c>
      <c r="E361" s="199">
        <v>2.0819999999999999</v>
      </c>
      <c r="F361" s="200">
        <v>2.0819999999999999</v>
      </c>
      <c r="G361" s="199">
        <v>1.165</v>
      </c>
      <c r="H361" s="119" t="s">
        <v>1706</v>
      </c>
      <c r="I361" s="128" t="s">
        <v>38</v>
      </c>
      <c r="J361" s="129" t="s">
        <v>1707</v>
      </c>
      <c r="K361" s="203">
        <v>1.5860000000000001</v>
      </c>
      <c r="L361" s="149">
        <v>0</v>
      </c>
      <c r="M361" s="200">
        <f t="shared" si="32"/>
        <v>-1.5860000000000001</v>
      </c>
      <c r="N361" s="149">
        <v>-1.5860000000000001</v>
      </c>
      <c r="O361" s="179" t="s">
        <v>38</v>
      </c>
      <c r="P361" s="178" t="s">
        <v>1708</v>
      </c>
      <c r="Q361" s="130"/>
      <c r="R361" s="44" t="s">
        <v>494</v>
      </c>
      <c r="S361" s="131" t="s">
        <v>0</v>
      </c>
      <c r="T361" s="120" t="s">
        <v>612</v>
      </c>
      <c r="U361" s="180">
        <v>292</v>
      </c>
      <c r="V361" s="131" t="s">
        <v>69</v>
      </c>
      <c r="W361" s="168" t="s">
        <v>41</v>
      </c>
      <c r="X361" s="168"/>
      <c r="Y361" s="126"/>
    </row>
    <row r="362" spans="1:26" s="132" customFormat="1" ht="112.5" customHeight="1" x14ac:dyDescent="0.15">
      <c r="A362" s="127">
        <v>302</v>
      </c>
      <c r="B362" s="178" t="s">
        <v>598</v>
      </c>
      <c r="C362" s="179" t="s">
        <v>907</v>
      </c>
      <c r="D362" s="179" t="s">
        <v>883</v>
      </c>
      <c r="E362" s="199">
        <v>390</v>
      </c>
      <c r="F362" s="200">
        <v>330</v>
      </c>
      <c r="G362" s="199">
        <v>329.4</v>
      </c>
      <c r="H362" s="119" t="s">
        <v>247</v>
      </c>
      <c r="I362" s="128" t="s">
        <v>45</v>
      </c>
      <c r="J362" s="129" t="s">
        <v>1046</v>
      </c>
      <c r="K362" s="217">
        <v>0</v>
      </c>
      <c r="L362" s="199">
        <v>189.45</v>
      </c>
      <c r="M362" s="200">
        <f t="shared" si="32"/>
        <v>189.45</v>
      </c>
      <c r="N362" s="149" t="s">
        <v>247</v>
      </c>
      <c r="O362" s="179" t="s">
        <v>1409</v>
      </c>
      <c r="P362" s="178" t="s">
        <v>1709</v>
      </c>
      <c r="Q362" s="44" t="s">
        <v>1710</v>
      </c>
      <c r="R362" s="44" t="s">
        <v>494</v>
      </c>
      <c r="S362" s="131" t="s">
        <v>0</v>
      </c>
      <c r="T362" s="120" t="s">
        <v>612</v>
      </c>
      <c r="U362" s="180">
        <v>294</v>
      </c>
      <c r="V362" s="131" t="s">
        <v>69</v>
      </c>
      <c r="W362" s="168" t="s">
        <v>41</v>
      </c>
      <c r="X362" s="168"/>
      <c r="Y362" s="126"/>
      <c r="Z362" s="58"/>
    </row>
    <row r="363" spans="1:26" s="132" customFormat="1" ht="99.75" customHeight="1" x14ac:dyDescent="0.15">
      <c r="A363" s="127">
        <v>303</v>
      </c>
      <c r="B363" s="178" t="s">
        <v>599</v>
      </c>
      <c r="C363" s="179" t="s">
        <v>899</v>
      </c>
      <c r="D363" s="179" t="s">
        <v>899</v>
      </c>
      <c r="E363" s="199">
        <v>20.035</v>
      </c>
      <c r="F363" s="200">
        <v>20.035</v>
      </c>
      <c r="G363" s="199">
        <v>19.125</v>
      </c>
      <c r="H363" s="123" t="s">
        <v>1047</v>
      </c>
      <c r="I363" s="128" t="s">
        <v>68</v>
      </c>
      <c r="J363" s="129" t="s">
        <v>1048</v>
      </c>
      <c r="K363" s="217">
        <v>0</v>
      </c>
      <c r="L363" s="149">
        <v>0</v>
      </c>
      <c r="M363" s="200">
        <f t="shared" si="32"/>
        <v>0</v>
      </c>
      <c r="N363" s="149" t="s">
        <v>247</v>
      </c>
      <c r="O363" s="179" t="s">
        <v>66</v>
      </c>
      <c r="P363" s="178" t="s">
        <v>1711</v>
      </c>
      <c r="Q363" s="130"/>
      <c r="R363" s="44" t="s">
        <v>494</v>
      </c>
      <c r="S363" s="131" t="s">
        <v>0</v>
      </c>
      <c r="T363" s="133" t="s">
        <v>613</v>
      </c>
      <c r="U363" s="57" t="s">
        <v>614</v>
      </c>
      <c r="V363" s="131" t="s">
        <v>26</v>
      </c>
      <c r="W363" s="168" t="s">
        <v>41</v>
      </c>
      <c r="X363" s="168"/>
      <c r="Y363" s="126"/>
    </row>
    <row r="364" spans="1:26" s="132" customFormat="1" ht="74.25" customHeight="1" x14ac:dyDescent="0.15">
      <c r="A364" s="127">
        <v>304</v>
      </c>
      <c r="B364" s="178" t="s">
        <v>600</v>
      </c>
      <c r="C364" s="179" t="s">
        <v>923</v>
      </c>
      <c r="D364" s="179" t="s">
        <v>885</v>
      </c>
      <c r="E364" s="199">
        <v>12.865</v>
      </c>
      <c r="F364" s="200">
        <v>12.865</v>
      </c>
      <c r="G364" s="199">
        <v>11.651282999999999</v>
      </c>
      <c r="H364" s="123" t="s">
        <v>1644</v>
      </c>
      <c r="I364" s="128" t="s">
        <v>22</v>
      </c>
      <c r="J364" s="178" t="s">
        <v>1645</v>
      </c>
      <c r="K364" s="203">
        <v>12.692</v>
      </c>
      <c r="L364" s="199">
        <v>22.834</v>
      </c>
      <c r="M364" s="200">
        <f t="shared" si="32"/>
        <v>10.141999999999999</v>
      </c>
      <c r="N364" s="149">
        <v>0</v>
      </c>
      <c r="O364" s="179" t="s">
        <v>22</v>
      </c>
      <c r="P364" s="178" t="s">
        <v>1646</v>
      </c>
      <c r="Q364" s="130"/>
      <c r="R364" s="179" t="s">
        <v>615</v>
      </c>
      <c r="S364" s="181" t="s">
        <v>0</v>
      </c>
      <c r="T364" s="133" t="s">
        <v>616</v>
      </c>
      <c r="U364" s="180">
        <v>296</v>
      </c>
      <c r="V364" s="131" t="s">
        <v>28</v>
      </c>
      <c r="W364" s="168" t="s">
        <v>41</v>
      </c>
      <c r="X364" s="168"/>
      <c r="Y364" s="126"/>
    </row>
    <row r="365" spans="1:26" s="132" customFormat="1" ht="68.25" customHeight="1" x14ac:dyDescent="0.15">
      <c r="A365" s="127">
        <v>305</v>
      </c>
      <c r="B365" s="178" t="s">
        <v>601</v>
      </c>
      <c r="C365" s="179" t="s">
        <v>981</v>
      </c>
      <c r="D365" s="179" t="s">
        <v>899</v>
      </c>
      <c r="E365" s="199">
        <v>18.738</v>
      </c>
      <c r="F365" s="200">
        <v>18.738</v>
      </c>
      <c r="G365" s="199">
        <v>18.036000000000001</v>
      </c>
      <c r="H365" s="119" t="s">
        <v>247</v>
      </c>
      <c r="I365" s="128" t="s">
        <v>68</v>
      </c>
      <c r="J365" s="129" t="s">
        <v>1240</v>
      </c>
      <c r="K365" s="217">
        <v>0</v>
      </c>
      <c r="L365" s="149">
        <v>0</v>
      </c>
      <c r="M365" s="200">
        <f t="shared" si="32"/>
        <v>0</v>
      </c>
      <c r="N365" s="149">
        <v>0</v>
      </c>
      <c r="O365" s="179" t="s">
        <v>66</v>
      </c>
      <c r="P365" s="178" t="s">
        <v>1411</v>
      </c>
      <c r="Q365" s="130"/>
      <c r="R365" s="44" t="s">
        <v>617</v>
      </c>
      <c r="S365" s="131" t="s">
        <v>0</v>
      </c>
      <c r="T365" s="133" t="s">
        <v>982</v>
      </c>
      <c r="U365" s="180">
        <v>302</v>
      </c>
      <c r="V365" s="131" t="s">
        <v>69</v>
      </c>
      <c r="W365" s="168" t="s">
        <v>41</v>
      </c>
      <c r="X365" s="168"/>
      <c r="Y365" s="126"/>
    </row>
    <row r="366" spans="1:26" s="132" customFormat="1" ht="83.25" customHeight="1" x14ac:dyDescent="0.15">
      <c r="A366" s="127">
        <v>306</v>
      </c>
      <c r="B366" s="178" t="s">
        <v>602</v>
      </c>
      <c r="C366" s="179" t="s">
        <v>907</v>
      </c>
      <c r="D366" s="179" t="s">
        <v>899</v>
      </c>
      <c r="E366" s="199">
        <v>13.249000000000001</v>
      </c>
      <c r="F366" s="200">
        <v>13.249000000000001</v>
      </c>
      <c r="G366" s="199">
        <v>12.968</v>
      </c>
      <c r="H366" s="119" t="s">
        <v>247</v>
      </c>
      <c r="I366" s="128" t="s">
        <v>68</v>
      </c>
      <c r="J366" s="129" t="s">
        <v>1240</v>
      </c>
      <c r="K366" s="217">
        <v>0</v>
      </c>
      <c r="L366" s="149">
        <v>0</v>
      </c>
      <c r="M366" s="200">
        <f t="shared" si="32"/>
        <v>0</v>
      </c>
      <c r="N366" s="149">
        <v>0</v>
      </c>
      <c r="O366" s="179" t="s">
        <v>66</v>
      </c>
      <c r="P366" s="178" t="s">
        <v>1411</v>
      </c>
      <c r="Q366" s="130"/>
      <c r="R366" s="44" t="s">
        <v>617</v>
      </c>
      <c r="S366" s="131" t="s">
        <v>0</v>
      </c>
      <c r="T366" s="133" t="s">
        <v>982</v>
      </c>
      <c r="U366" s="180">
        <v>303</v>
      </c>
      <c r="V366" s="131" t="s">
        <v>69</v>
      </c>
      <c r="W366" s="168" t="s">
        <v>41</v>
      </c>
      <c r="X366" s="168"/>
      <c r="Y366" s="126"/>
    </row>
    <row r="367" spans="1:26" s="132" customFormat="1" ht="63.75" customHeight="1" x14ac:dyDescent="0.15">
      <c r="A367" s="127">
        <v>307</v>
      </c>
      <c r="B367" s="178" t="s">
        <v>985</v>
      </c>
      <c r="C367" s="179" t="s">
        <v>899</v>
      </c>
      <c r="D367" s="179" t="s">
        <v>900</v>
      </c>
      <c r="E367" s="199">
        <v>11.362</v>
      </c>
      <c r="F367" s="200">
        <v>11.362</v>
      </c>
      <c r="G367" s="199">
        <v>11.23</v>
      </c>
      <c r="H367" s="91" t="s">
        <v>1241</v>
      </c>
      <c r="I367" s="128" t="s">
        <v>68</v>
      </c>
      <c r="J367" s="129" t="s">
        <v>1387</v>
      </c>
      <c r="K367" s="203">
        <v>11.394</v>
      </c>
      <c r="L367" s="199">
        <v>0</v>
      </c>
      <c r="M367" s="200">
        <f t="shared" si="32"/>
        <v>-11.394</v>
      </c>
      <c r="N367" s="149">
        <v>0</v>
      </c>
      <c r="O367" s="179" t="s">
        <v>66</v>
      </c>
      <c r="P367" s="178" t="s">
        <v>1412</v>
      </c>
      <c r="Q367" s="130"/>
      <c r="R367" s="44" t="s">
        <v>617</v>
      </c>
      <c r="S367" s="131" t="s">
        <v>0</v>
      </c>
      <c r="T367" s="133" t="s">
        <v>982</v>
      </c>
      <c r="U367" s="57" t="s">
        <v>618</v>
      </c>
      <c r="V367" s="131" t="s">
        <v>26</v>
      </c>
      <c r="W367" s="168" t="s">
        <v>41</v>
      </c>
      <c r="X367" s="168"/>
      <c r="Y367" s="126"/>
    </row>
    <row r="368" spans="1:26" s="132" customFormat="1" ht="66" customHeight="1" x14ac:dyDescent="0.15">
      <c r="A368" s="127">
        <v>308</v>
      </c>
      <c r="B368" s="178" t="s">
        <v>984</v>
      </c>
      <c r="C368" s="179" t="s">
        <v>899</v>
      </c>
      <c r="D368" s="179" t="s">
        <v>900</v>
      </c>
      <c r="E368" s="199">
        <v>14.755000000000001</v>
      </c>
      <c r="F368" s="200">
        <v>14.755000000000001</v>
      </c>
      <c r="G368" s="199">
        <v>13.271000000000001</v>
      </c>
      <c r="H368" s="119" t="s">
        <v>1242</v>
      </c>
      <c r="I368" s="128" t="s">
        <v>68</v>
      </c>
      <c r="J368" s="129" t="s">
        <v>1388</v>
      </c>
      <c r="K368" s="203">
        <v>13.848000000000001</v>
      </c>
      <c r="L368" s="199">
        <v>0</v>
      </c>
      <c r="M368" s="200">
        <f t="shared" si="32"/>
        <v>-13.848000000000001</v>
      </c>
      <c r="N368" s="149">
        <v>0</v>
      </c>
      <c r="O368" s="179" t="s">
        <v>66</v>
      </c>
      <c r="P368" s="178" t="s">
        <v>1412</v>
      </c>
      <c r="Q368" s="130"/>
      <c r="R368" s="44" t="s">
        <v>617</v>
      </c>
      <c r="S368" s="131" t="s">
        <v>0</v>
      </c>
      <c r="T368" s="133" t="s">
        <v>982</v>
      </c>
      <c r="U368" s="57" t="s">
        <v>619</v>
      </c>
      <c r="V368" s="131" t="s">
        <v>26</v>
      </c>
      <c r="W368" s="168" t="s">
        <v>41</v>
      </c>
      <c r="X368" s="168"/>
      <c r="Y368" s="126"/>
    </row>
    <row r="369" spans="1:256" s="37" customFormat="1" ht="77.25" customHeight="1" x14ac:dyDescent="0.15">
      <c r="A369" s="127">
        <v>309</v>
      </c>
      <c r="B369" s="178" t="s">
        <v>603</v>
      </c>
      <c r="C369" s="179" t="s">
        <v>899</v>
      </c>
      <c r="D369" s="179" t="s">
        <v>900</v>
      </c>
      <c r="E369" s="199">
        <v>6.9980000000000002</v>
      </c>
      <c r="F369" s="200">
        <v>6.9980000000000002</v>
      </c>
      <c r="G369" s="199">
        <v>6.9779999999999998</v>
      </c>
      <c r="H369" s="91" t="s">
        <v>1243</v>
      </c>
      <c r="I369" s="128" t="s">
        <v>68</v>
      </c>
      <c r="J369" s="178" t="s">
        <v>1389</v>
      </c>
      <c r="K369" s="203">
        <v>6.6639999999999997</v>
      </c>
      <c r="L369" s="199">
        <v>0</v>
      </c>
      <c r="M369" s="200">
        <f t="shared" si="32"/>
        <v>-6.6639999999999997</v>
      </c>
      <c r="N369" s="149">
        <v>0</v>
      </c>
      <c r="O369" s="179" t="s">
        <v>66</v>
      </c>
      <c r="P369" s="178" t="s">
        <v>1412</v>
      </c>
      <c r="Q369" s="130"/>
      <c r="R369" s="44" t="s">
        <v>617</v>
      </c>
      <c r="S369" s="131" t="s">
        <v>0</v>
      </c>
      <c r="T369" s="133" t="s">
        <v>982</v>
      </c>
      <c r="U369" s="57" t="s">
        <v>620</v>
      </c>
      <c r="V369" s="131" t="s">
        <v>26</v>
      </c>
      <c r="W369" s="168" t="s">
        <v>41</v>
      </c>
      <c r="X369" s="168"/>
      <c r="Y369" s="126"/>
      <c r="Z369" s="132"/>
      <c r="AA369" s="132"/>
      <c r="AB369" s="132"/>
      <c r="AC369" s="132"/>
      <c r="AD369" s="132"/>
      <c r="AE369" s="132"/>
      <c r="AF369" s="132"/>
      <c r="AG369" s="132"/>
      <c r="AH369" s="132"/>
      <c r="AI369" s="132"/>
      <c r="AJ369" s="132"/>
      <c r="AK369" s="132"/>
      <c r="AL369" s="132"/>
      <c r="AM369" s="132"/>
      <c r="AN369" s="132"/>
      <c r="AO369" s="132"/>
      <c r="AP369" s="132"/>
      <c r="AQ369" s="132"/>
      <c r="AR369" s="132"/>
      <c r="AS369" s="132"/>
      <c r="AT369" s="132"/>
      <c r="AU369" s="132"/>
      <c r="AV369" s="132"/>
      <c r="AW369" s="132"/>
      <c r="AX369" s="132"/>
      <c r="AY369" s="132"/>
      <c r="AZ369" s="132"/>
      <c r="BA369" s="132"/>
      <c r="BB369" s="132"/>
      <c r="BC369" s="132"/>
      <c r="BD369" s="132"/>
      <c r="BE369" s="132"/>
      <c r="BF369" s="132"/>
      <c r="BG369" s="132"/>
      <c r="BH369" s="132"/>
      <c r="BI369" s="132"/>
      <c r="BJ369" s="132"/>
      <c r="BK369" s="132"/>
      <c r="BL369" s="132"/>
      <c r="BM369" s="132"/>
      <c r="BN369" s="132"/>
      <c r="BO369" s="132"/>
      <c r="BP369" s="132"/>
      <c r="BQ369" s="132"/>
      <c r="BR369" s="132"/>
      <c r="BS369" s="132"/>
      <c r="BT369" s="132"/>
      <c r="BU369" s="132"/>
      <c r="BV369" s="132"/>
      <c r="BW369" s="132"/>
      <c r="BX369" s="132"/>
      <c r="BY369" s="132"/>
      <c r="BZ369" s="132"/>
      <c r="CA369" s="132"/>
      <c r="CB369" s="132"/>
      <c r="CC369" s="132"/>
      <c r="CD369" s="132"/>
      <c r="CE369" s="132"/>
      <c r="CF369" s="132"/>
      <c r="CG369" s="132"/>
      <c r="CH369" s="132"/>
      <c r="CI369" s="132"/>
      <c r="CJ369" s="132"/>
      <c r="CK369" s="132"/>
      <c r="CL369" s="132"/>
      <c r="CM369" s="132"/>
      <c r="CN369" s="132"/>
      <c r="CO369" s="132"/>
      <c r="CP369" s="132"/>
      <c r="CQ369" s="132"/>
      <c r="CR369" s="132"/>
      <c r="CS369" s="132"/>
      <c r="CT369" s="132"/>
      <c r="CU369" s="132"/>
      <c r="CV369" s="132"/>
      <c r="CW369" s="132"/>
      <c r="CX369" s="132"/>
      <c r="CY369" s="132"/>
      <c r="CZ369" s="132"/>
      <c r="DA369" s="132"/>
      <c r="DB369" s="132"/>
      <c r="DC369" s="132"/>
      <c r="DD369" s="132"/>
      <c r="DE369" s="132"/>
      <c r="DF369" s="132"/>
      <c r="DG369" s="132"/>
      <c r="DH369" s="132"/>
      <c r="DI369" s="132"/>
      <c r="DJ369" s="132"/>
      <c r="DK369" s="132"/>
      <c r="DL369" s="132"/>
      <c r="DM369" s="132"/>
      <c r="DN369" s="132"/>
      <c r="DO369" s="132"/>
      <c r="DP369" s="132"/>
      <c r="DQ369" s="132"/>
      <c r="DR369" s="132"/>
      <c r="DS369" s="132"/>
      <c r="DT369" s="132"/>
      <c r="DU369" s="132"/>
      <c r="DV369" s="132"/>
      <c r="DW369" s="132"/>
      <c r="DX369" s="132"/>
      <c r="DY369" s="132"/>
      <c r="DZ369" s="132"/>
      <c r="EA369" s="132"/>
      <c r="EB369" s="132"/>
      <c r="EC369" s="132"/>
      <c r="ED369" s="132"/>
      <c r="EE369" s="132"/>
      <c r="EF369" s="132"/>
      <c r="EG369" s="132"/>
      <c r="EH369" s="132"/>
      <c r="EI369" s="132"/>
      <c r="EJ369" s="132"/>
      <c r="EK369" s="132"/>
      <c r="EL369" s="132"/>
      <c r="EM369" s="132"/>
      <c r="EN369" s="132"/>
      <c r="EO369" s="132"/>
      <c r="EP369" s="132"/>
      <c r="EQ369" s="132"/>
      <c r="ER369" s="132"/>
      <c r="ES369" s="132"/>
      <c r="ET369" s="132"/>
      <c r="EU369" s="132"/>
      <c r="EV369" s="132"/>
      <c r="EW369" s="132"/>
      <c r="EX369" s="132"/>
      <c r="EY369" s="132"/>
      <c r="EZ369" s="132"/>
      <c r="FA369" s="132"/>
      <c r="FB369" s="132"/>
      <c r="FC369" s="132"/>
      <c r="FD369" s="132"/>
      <c r="FE369" s="132"/>
      <c r="FF369" s="132"/>
      <c r="FG369" s="132"/>
      <c r="FH369" s="132"/>
      <c r="FI369" s="132"/>
      <c r="FJ369" s="132"/>
      <c r="FK369" s="132"/>
      <c r="FL369" s="132"/>
      <c r="FM369" s="132"/>
      <c r="FN369" s="132"/>
      <c r="FO369" s="132"/>
      <c r="FP369" s="132"/>
      <c r="FQ369" s="132"/>
      <c r="FR369" s="132"/>
      <c r="FS369" s="132"/>
      <c r="FT369" s="132"/>
      <c r="FU369" s="132"/>
      <c r="FV369" s="132"/>
      <c r="FW369" s="132"/>
      <c r="FX369" s="132"/>
      <c r="FY369" s="132"/>
      <c r="FZ369" s="132"/>
      <c r="GA369" s="132"/>
      <c r="GB369" s="132"/>
      <c r="GC369" s="132"/>
      <c r="GD369" s="132"/>
      <c r="GE369" s="132"/>
      <c r="GF369" s="132"/>
      <c r="GG369" s="132"/>
      <c r="GH369" s="132"/>
      <c r="GI369" s="132"/>
      <c r="GJ369" s="132"/>
      <c r="GK369" s="132"/>
      <c r="GL369" s="132"/>
      <c r="GM369" s="132"/>
      <c r="GN369" s="132"/>
      <c r="GO369" s="132"/>
      <c r="GP369" s="132"/>
      <c r="GQ369" s="132"/>
      <c r="GR369" s="132"/>
      <c r="GS369" s="132"/>
      <c r="GT369" s="132"/>
      <c r="GU369" s="132"/>
      <c r="GV369" s="132"/>
      <c r="GW369" s="132"/>
      <c r="GX369" s="132"/>
      <c r="GY369" s="132"/>
      <c r="GZ369" s="132"/>
      <c r="HA369" s="132"/>
      <c r="HB369" s="132"/>
      <c r="HC369" s="132"/>
      <c r="HD369" s="132"/>
      <c r="HE369" s="132"/>
      <c r="HF369" s="132"/>
      <c r="HG369" s="132"/>
      <c r="HH369" s="132"/>
      <c r="HI369" s="132"/>
      <c r="HJ369" s="132"/>
      <c r="HK369" s="132"/>
      <c r="HL369" s="132"/>
      <c r="HM369" s="132"/>
      <c r="HN369" s="132"/>
      <c r="HO369" s="132"/>
      <c r="HP369" s="132"/>
      <c r="HQ369" s="132"/>
      <c r="HR369" s="132"/>
      <c r="HS369" s="132"/>
      <c r="HT369" s="132"/>
      <c r="HU369" s="132"/>
      <c r="HV369" s="132"/>
      <c r="HW369" s="132"/>
      <c r="HX369" s="132"/>
      <c r="HY369" s="132"/>
      <c r="HZ369" s="132"/>
      <c r="IA369" s="132"/>
      <c r="IB369" s="132"/>
      <c r="IC369" s="132"/>
      <c r="ID369" s="132"/>
      <c r="IE369" s="132"/>
      <c r="IF369" s="132"/>
      <c r="IG369" s="132"/>
      <c r="IH369" s="132"/>
      <c r="II369" s="132"/>
      <c r="IJ369" s="132"/>
      <c r="IK369" s="132"/>
      <c r="IL369" s="132"/>
      <c r="IM369" s="132"/>
      <c r="IN369" s="132"/>
      <c r="IO369" s="132"/>
      <c r="IP369" s="132"/>
      <c r="IQ369" s="132"/>
      <c r="IR369" s="132"/>
      <c r="IS369" s="132"/>
      <c r="IT369" s="132"/>
      <c r="IU369" s="132"/>
      <c r="IV369" s="132"/>
    </row>
    <row r="370" spans="1:256" s="37" customFormat="1" ht="64.5" customHeight="1" x14ac:dyDescent="0.15">
      <c r="A370" s="127">
        <v>310</v>
      </c>
      <c r="B370" s="178" t="s">
        <v>983</v>
      </c>
      <c r="C370" s="179" t="s">
        <v>899</v>
      </c>
      <c r="D370" s="179" t="s">
        <v>900</v>
      </c>
      <c r="E370" s="199">
        <v>7.6020000000000003</v>
      </c>
      <c r="F370" s="200">
        <v>7.6020000000000003</v>
      </c>
      <c r="G370" s="199">
        <v>7.5359999999999996</v>
      </c>
      <c r="H370" s="91" t="s">
        <v>1244</v>
      </c>
      <c r="I370" s="128" t="s">
        <v>68</v>
      </c>
      <c r="J370" s="129" t="s">
        <v>1390</v>
      </c>
      <c r="K370" s="203">
        <v>7.23</v>
      </c>
      <c r="L370" s="199">
        <v>0</v>
      </c>
      <c r="M370" s="200">
        <f t="shared" si="32"/>
        <v>-7.23</v>
      </c>
      <c r="N370" s="149">
        <v>0</v>
      </c>
      <c r="O370" s="179" t="s">
        <v>66</v>
      </c>
      <c r="P370" s="178" t="s">
        <v>1412</v>
      </c>
      <c r="Q370" s="130"/>
      <c r="R370" s="44" t="s">
        <v>617</v>
      </c>
      <c r="S370" s="131" t="s">
        <v>0</v>
      </c>
      <c r="T370" s="133" t="s">
        <v>605</v>
      </c>
      <c r="U370" s="57" t="s">
        <v>621</v>
      </c>
      <c r="V370" s="131" t="s">
        <v>26</v>
      </c>
      <c r="W370" s="168" t="s">
        <v>41</v>
      </c>
      <c r="X370" s="168"/>
      <c r="Y370" s="126"/>
      <c r="Z370" s="132"/>
      <c r="AA370" s="132"/>
      <c r="AB370" s="132"/>
      <c r="AC370" s="132"/>
      <c r="AD370" s="132"/>
      <c r="AE370" s="132"/>
      <c r="AF370" s="132"/>
      <c r="AG370" s="132"/>
      <c r="AH370" s="132"/>
      <c r="AI370" s="132"/>
      <c r="AJ370" s="132"/>
      <c r="AK370" s="132"/>
      <c r="AL370" s="132"/>
      <c r="AM370" s="132"/>
      <c r="AN370" s="132"/>
      <c r="AO370" s="132"/>
      <c r="AP370" s="132"/>
      <c r="AQ370" s="132"/>
      <c r="AR370" s="132"/>
      <c r="AS370" s="132"/>
      <c r="AT370" s="132"/>
      <c r="AU370" s="132"/>
      <c r="AV370" s="132"/>
      <c r="AW370" s="132"/>
      <c r="AX370" s="132"/>
      <c r="AY370" s="132"/>
      <c r="AZ370" s="132"/>
      <c r="BA370" s="132"/>
      <c r="BB370" s="132"/>
      <c r="BC370" s="132"/>
      <c r="BD370" s="132"/>
      <c r="BE370" s="132"/>
      <c r="BF370" s="132"/>
      <c r="BG370" s="132"/>
      <c r="BH370" s="132"/>
      <c r="BI370" s="132"/>
      <c r="BJ370" s="132"/>
      <c r="BK370" s="132"/>
      <c r="BL370" s="132"/>
      <c r="BM370" s="132"/>
      <c r="BN370" s="132"/>
      <c r="BO370" s="132"/>
      <c r="BP370" s="132"/>
      <c r="BQ370" s="132"/>
      <c r="BR370" s="132"/>
      <c r="BS370" s="132"/>
      <c r="BT370" s="132"/>
      <c r="BU370" s="132"/>
      <c r="BV370" s="132"/>
      <c r="BW370" s="132"/>
      <c r="BX370" s="132"/>
      <c r="BY370" s="132"/>
      <c r="BZ370" s="132"/>
      <c r="CA370" s="132"/>
      <c r="CB370" s="132"/>
      <c r="CC370" s="132"/>
      <c r="CD370" s="132"/>
      <c r="CE370" s="132"/>
      <c r="CF370" s="132"/>
      <c r="CG370" s="132"/>
      <c r="CH370" s="132"/>
      <c r="CI370" s="132"/>
      <c r="CJ370" s="132"/>
      <c r="CK370" s="132"/>
      <c r="CL370" s="132"/>
      <c r="CM370" s="132"/>
      <c r="CN370" s="132"/>
      <c r="CO370" s="132"/>
      <c r="CP370" s="132"/>
      <c r="CQ370" s="132"/>
      <c r="CR370" s="132"/>
      <c r="CS370" s="132"/>
      <c r="CT370" s="132"/>
      <c r="CU370" s="132"/>
      <c r="CV370" s="132"/>
      <c r="CW370" s="132"/>
      <c r="CX370" s="132"/>
      <c r="CY370" s="132"/>
      <c r="CZ370" s="132"/>
      <c r="DA370" s="132"/>
      <c r="DB370" s="132"/>
      <c r="DC370" s="132"/>
      <c r="DD370" s="132"/>
      <c r="DE370" s="132"/>
      <c r="DF370" s="132"/>
      <c r="DG370" s="132"/>
      <c r="DH370" s="132"/>
      <c r="DI370" s="132"/>
      <c r="DJ370" s="132"/>
      <c r="DK370" s="132"/>
      <c r="DL370" s="132"/>
      <c r="DM370" s="132"/>
      <c r="DN370" s="132"/>
      <c r="DO370" s="132"/>
      <c r="DP370" s="132"/>
      <c r="DQ370" s="132"/>
      <c r="DR370" s="132"/>
      <c r="DS370" s="132"/>
      <c r="DT370" s="132"/>
      <c r="DU370" s="132"/>
      <c r="DV370" s="132"/>
      <c r="DW370" s="132"/>
      <c r="DX370" s="132"/>
      <c r="DY370" s="132"/>
      <c r="DZ370" s="132"/>
      <c r="EA370" s="132"/>
      <c r="EB370" s="132"/>
      <c r="EC370" s="132"/>
      <c r="ED370" s="132"/>
      <c r="EE370" s="132"/>
      <c r="EF370" s="132"/>
      <c r="EG370" s="132"/>
      <c r="EH370" s="132"/>
      <c r="EI370" s="132"/>
      <c r="EJ370" s="132"/>
      <c r="EK370" s="132"/>
      <c r="EL370" s="132"/>
      <c r="EM370" s="132"/>
      <c r="EN370" s="132"/>
      <c r="EO370" s="132"/>
      <c r="EP370" s="132"/>
      <c r="EQ370" s="132"/>
      <c r="ER370" s="132"/>
      <c r="ES370" s="132"/>
      <c r="ET370" s="132"/>
      <c r="EU370" s="132"/>
      <c r="EV370" s="132"/>
      <c r="EW370" s="132"/>
      <c r="EX370" s="132"/>
      <c r="EY370" s="132"/>
      <c r="EZ370" s="132"/>
      <c r="FA370" s="132"/>
      <c r="FB370" s="132"/>
      <c r="FC370" s="132"/>
      <c r="FD370" s="132"/>
      <c r="FE370" s="132"/>
      <c r="FF370" s="132"/>
      <c r="FG370" s="132"/>
      <c r="FH370" s="132"/>
      <c r="FI370" s="132"/>
      <c r="FJ370" s="132"/>
      <c r="FK370" s="132"/>
      <c r="FL370" s="132"/>
      <c r="FM370" s="132"/>
      <c r="FN370" s="132"/>
      <c r="FO370" s="132"/>
      <c r="FP370" s="132"/>
      <c r="FQ370" s="132"/>
      <c r="FR370" s="132"/>
      <c r="FS370" s="132"/>
      <c r="FT370" s="132"/>
      <c r="FU370" s="132"/>
      <c r="FV370" s="132"/>
      <c r="FW370" s="132"/>
      <c r="FX370" s="132"/>
      <c r="FY370" s="132"/>
      <c r="FZ370" s="132"/>
      <c r="GA370" s="132"/>
      <c r="GB370" s="132"/>
      <c r="GC370" s="132"/>
      <c r="GD370" s="132"/>
      <c r="GE370" s="132"/>
      <c r="GF370" s="132"/>
      <c r="GG370" s="132"/>
      <c r="GH370" s="132"/>
      <c r="GI370" s="132"/>
      <c r="GJ370" s="132"/>
      <c r="GK370" s="132"/>
      <c r="GL370" s="132"/>
      <c r="GM370" s="132"/>
      <c r="GN370" s="132"/>
      <c r="GO370" s="132"/>
      <c r="GP370" s="132"/>
      <c r="GQ370" s="132"/>
      <c r="GR370" s="132"/>
      <c r="GS370" s="132"/>
      <c r="GT370" s="132"/>
      <c r="GU370" s="132"/>
      <c r="GV370" s="132"/>
      <c r="GW370" s="132"/>
      <c r="GX370" s="132"/>
      <c r="GY370" s="132"/>
      <c r="GZ370" s="132"/>
      <c r="HA370" s="132"/>
      <c r="HB370" s="132"/>
      <c r="HC370" s="132"/>
      <c r="HD370" s="132"/>
      <c r="HE370" s="132"/>
      <c r="HF370" s="132"/>
      <c r="HG370" s="132"/>
      <c r="HH370" s="132"/>
      <c r="HI370" s="132"/>
      <c r="HJ370" s="132"/>
      <c r="HK370" s="132"/>
      <c r="HL370" s="132"/>
      <c r="HM370" s="132"/>
      <c r="HN370" s="132"/>
      <c r="HO370" s="132"/>
      <c r="HP370" s="132"/>
      <c r="HQ370" s="132"/>
      <c r="HR370" s="132"/>
      <c r="HS370" s="132"/>
      <c r="HT370" s="132"/>
      <c r="HU370" s="132"/>
      <c r="HV370" s="132"/>
      <c r="HW370" s="132"/>
      <c r="HX370" s="132"/>
      <c r="HY370" s="132"/>
      <c r="HZ370" s="132"/>
      <c r="IA370" s="132"/>
      <c r="IB370" s="132"/>
      <c r="IC370" s="132"/>
      <c r="ID370" s="132"/>
      <c r="IE370" s="132"/>
      <c r="IF370" s="132"/>
      <c r="IG370" s="132"/>
      <c r="IH370" s="132"/>
      <c r="II370" s="132"/>
      <c r="IJ370" s="132"/>
      <c r="IK370" s="132"/>
      <c r="IL370" s="132"/>
      <c r="IM370" s="132"/>
      <c r="IN370" s="132"/>
      <c r="IO370" s="132"/>
      <c r="IP370" s="132"/>
      <c r="IQ370" s="132"/>
      <c r="IR370" s="132"/>
      <c r="IS370" s="132"/>
      <c r="IT370" s="132"/>
      <c r="IU370" s="132"/>
      <c r="IV370" s="132"/>
    </row>
    <row r="371" spans="1:256" s="132" customFormat="1" ht="86.25" customHeight="1" x14ac:dyDescent="0.15">
      <c r="A371" s="127">
        <v>311</v>
      </c>
      <c r="B371" s="178" t="s">
        <v>604</v>
      </c>
      <c r="C371" s="179" t="s">
        <v>899</v>
      </c>
      <c r="D371" s="179" t="s">
        <v>900</v>
      </c>
      <c r="E371" s="199">
        <v>5.5460000000000003</v>
      </c>
      <c r="F371" s="200">
        <v>5.5460000000000003</v>
      </c>
      <c r="G371" s="199">
        <v>5.3739999999999997</v>
      </c>
      <c r="H371" s="119" t="s">
        <v>1242</v>
      </c>
      <c r="I371" s="128" t="s">
        <v>68</v>
      </c>
      <c r="J371" s="129" t="s">
        <v>1388</v>
      </c>
      <c r="K371" s="203">
        <v>5.4980000000000002</v>
      </c>
      <c r="L371" s="199">
        <v>0</v>
      </c>
      <c r="M371" s="200">
        <f t="shared" si="32"/>
        <v>-5.4980000000000002</v>
      </c>
      <c r="N371" s="149">
        <v>0</v>
      </c>
      <c r="O371" s="179" t="s">
        <v>66</v>
      </c>
      <c r="P371" s="178" t="s">
        <v>1412</v>
      </c>
      <c r="Q371" s="130"/>
      <c r="R371" s="44" t="s">
        <v>617</v>
      </c>
      <c r="S371" s="131" t="s">
        <v>0</v>
      </c>
      <c r="T371" s="133" t="s">
        <v>605</v>
      </c>
      <c r="U371" s="57" t="s">
        <v>622</v>
      </c>
      <c r="V371" s="131" t="s">
        <v>26</v>
      </c>
      <c r="W371" s="168" t="s">
        <v>41</v>
      </c>
      <c r="X371" s="168"/>
      <c r="Y371" s="126"/>
    </row>
    <row r="372" spans="1:256" s="132" customFormat="1" ht="24.95" customHeight="1" x14ac:dyDescent="0.15">
      <c r="A372" s="26"/>
      <c r="B372" s="41" t="s">
        <v>102</v>
      </c>
      <c r="C372" s="31"/>
      <c r="D372" s="31"/>
      <c r="E372" s="205"/>
      <c r="F372" s="205"/>
      <c r="G372" s="205"/>
      <c r="H372" s="28"/>
      <c r="I372" s="29"/>
      <c r="J372" s="30"/>
      <c r="K372" s="204"/>
      <c r="L372" s="205"/>
      <c r="M372" s="205"/>
      <c r="N372" s="151"/>
      <c r="O372" s="31"/>
      <c r="P372" s="27"/>
      <c r="Q372" s="27"/>
      <c r="R372" s="27"/>
      <c r="S372" s="32"/>
      <c r="T372" s="32"/>
      <c r="U372" s="32"/>
      <c r="V372" s="32"/>
      <c r="W372" s="33"/>
      <c r="X372" s="33"/>
      <c r="Y372" s="34"/>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c r="IR372" s="2"/>
      <c r="IS372" s="2"/>
      <c r="IT372" s="2"/>
      <c r="IU372" s="2"/>
      <c r="IV372" s="2"/>
    </row>
    <row r="373" spans="1:256" s="132" customFormat="1" ht="81" customHeight="1" x14ac:dyDescent="0.15">
      <c r="A373" s="127">
        <v>312</v>
      </c>
      <c r="B373" s="178" t="s">
        <v>640</v>
      </c>
      <c r="C373" s="179" t="s">
        <v>905</v>
      </c>
      <c r="D373" s="179" t="s">
        <v>885</v>
      </c>
      <c r="E373" s="199">
        <v>25.085999999999999</v>
      </c>
      <c r="F373" s="200">
        <v>25.085999999999999</v>
      </c>
      <c r="G373" s="199">
        <v>16.247</v>
      </c>
      <c r="H373" s="119" t="s">
        <v>1601</v>
      </c>
      <c r="I373" s="128" t="s">
        <v>45</v>
      </c>
      <c r="J373" s="129" t="s">
        <v>1625</v>
      </c>
      <c r="K373" s="203">
        <v>14.685</v>
      </c>
      <c r="L373" s="199">
        <v>14.691000000000001</v>
      </c>
      <c r="M373" s="200">
        <f t="shared" ref="M373:M389" si="33">L373-K373</f>
        <v>6.0000000000002274E-3</v>
      </c>
      <c r="N373" s="149" t="s">
        <v>1601</v>
      </c>
      <c r="O373" s="179" t="s">
        <v>1409</v>
      </c>
      <c r="P373" s="178" t="s">
        <v>1626</v>
      </c>
      <c r="Q373" s="130"/>
      <c r="R373" s="179" t="s">
        <v>339</v>
      </c>
      <c r="S373" s="181" t="s">
        <v>0</v>
      </c>
      <c r="T373" s="120" t="s">
        <v>647</v>
      </c>
      <c r="U373" s="180">
        <v>304</v>
      </c>
      <c r="V373" s="131" t="s">
        <v>46</v>
      </c>
      <c r="W373" s="168" t="s">
        <v>41</v>
      </c>
      <c r="X373" s="168"/>
      <c r="Y373" s="126"/>
    </row>
    <row r="374" spans="1:256" s="132" customFormat="1" ht="88.5" customHeight="1" x14ac:dyDescent="0.15">
      <c r="A374" s="127">
        <v>313</v>
      </c>
      <c r="B374" s="178" t="s">
        <v>639</v>
      </c>
      <c r="C374" s="179" t="s">
        <v>2229</v>
      </c>
      <c r="D374" s="179" t="s">
        <v>885</v>
      </c>
      <c r="E374" s="199">
        <v>15.849</v>
      </c>
      <c r="F374" s="200">
        <v>15.849</v>
      </c>
      <c r="G374" s="199">
        <v>15.365</v>
      </c>
      <c r="H374" s="123" t="s">
        <v>1644</v>
      </c>
      <c r="I374" s="128" t="s">
        <v>22</v>
      </c>
      <c r="J374" s="178" t="s">
        <v>1647</v>
      </c>
      <c r="K374" s="203">
        <v>15.849</v>
      </c>
      <c r="L374" s="199">
        <v>30.849</v>
      </c>
      <c r="M374" s="200">
        <f t="shared" si="33"/>
        <v>15</v>
      </c>
      <c r="N374" s="149">
        <v>0</v>
      </c>
      <c r="O374" s="179" t="s">
        <v>22</v>
      </c>
      <c r="P374" s="178" t="s">
        <v>1648</v>
      </c>
      <c r="Q374" s="130" t="s">
        <v>2247</v>
      </c>
      <c r="R374" s="179" t="s">
        <v>615</v>
      </c>
      <c r="S374" s="181" t="s">
        <v>0</v>
      </c>
      <c r="T374" s="133" t="s">
        <v>646</v>
      </c>
      <c r="U374" s="180">
        <v>305</v>
      </c>
      <c r="V374" s="131" t="s">
        <v>28</v>
      </c>
      <c r="W374" s="168" t="s">
        <v>41</v>
      </c>
      <c r="X374" s="168"/>
      <c r="Y374" s="126"/>
    </row>
    <row r="375" spans="1:256" s="132" customFormat="1" ht="83.25" customHeight="1" x14ac:dyDescent="0.15">
      <c r="A375" s="127">
        <v>314</v>
      </c>
      <c r="B375" s="178" t="s">
        <v>638</v>
      </c>
      <c r="C375" s="179" t="s">
        <v>924</v>
      </c>
      <c r="D375" s="179" t="s">
        <v>885</v>
      </c>
      <c r="E375" s="199">
        <v>18.475999999999999</v>
      </c>
      <c r="F375" s="200">
        <v>18.475999999999999</v>
      </c>
      <c r="G375" s="199">
        <v>18.266999999999999</v>
      </c>
      <c r="H375" s="119" t="s">
        <v>247</v>
      </c>
      <c r="I375" s="128" t="s">
        <v>45</v>
      </c>
      <c r="J375" s="129" t="s">
        <v>1373</v>
      </c>
      <c r="K375" s="203">
        <v>18.448</v>
      </c>
      <c r="L375" s="199">
        <v>18.448</v>
      </c>
      <c r="M375" s="200">
        <f t="shared" si="33"/>
        <v>0</v>
      </c>
      <c r="N375" s="149">
        <v>0</v>
      </c>
      <c r="O375" s="179" t="s">
        <v>1409</v>
      </c>
      <c r="P375" s="178" t="s">
        <v>1649</v>
      </c>
      <c r="Q375" s="130"/>
      <c r="R375" s="179" t="s">
        <v>615</v>
      </c>
      <c r="S375" s="181" t="s">
        <v>0</v>
      </c>
      <c r="T375" s="133" t="s">
        <v>646</v>
      </c>
      <c r="U375" s="180">
        <v>306</v>
      </c>
      <c r="V375" s="131"/>
      <c r="W375" s="168" t="s">
        <v>41</v>
      </c>
      <c r="X375" s="168"/>
      <c r="Y375" s="126"/>
    </row>
    <row r="376" spans="1:256" s="132" customFormat="1" ht="98.25" customHeight="1" x14ac:dyDescent="0.15">
      <c r="A376" s="127">
        <v>315</v>
      </c>
      <c r="B376" s="178" t="s">
        <v>637</v>
      </c>
      <c r="C376" s="179" t="s">
        <v>925</v>
      </c>
      <c r="D376" s="179" t="s">
        <v>885</v>
      </c>
      <c r="E376" s="199">
        <v>6.173</v>
      </c>
      <c r="F376" s="200">
        <v>6.173</v>
      </c>
      <c r="G376" s="199">
        <v>6.0759999999999996</v>
      </c>
      <c r="H376" s="119" t="s">
        <v>247</v>
      </c>
      <c r="I376" s="128" t="s">
        <v>22</v>
      </c>
      <c r="J376" s="129" t="s">
        <v>1374</v>
      </c>
      <c r="K376" s="203">
        <v>5.8970000000000002</v>
      </c>
      <c r="L376" s="199">
        <v>5.8970000000000002</v>
      </c>
      <c r="M376" s="200">
        <f t="shared" si="33"/>
        <v>0</v>
      </c>
      <c r="N376" s="149">
        <v>0</v>
      </c>
      <c r="O376" s="179" t="s">
        <v>22</v>
      </c>
      <c r="P376" s="178" t="s">
        <v>2209</v>
      </c>
      <c r="Q376" s="130"/>
      <c r="R376" s="179" t="s">
        <v>615</v>
      </c>
      <c r="S376" s="181" t="s">
        <v>0</v>
      </c>
      <c r="T376" s="133" t="s">
        <v>646</v>
      </c>
      <c r="U376" s="180">
        <v>307</v>
      </c>
      <c r="V376" s="131"/>
      <c r="W376" s="168" t="s">
        <v>41</v>
      </c>
      <c r="X376" s="168"/>
      <c r="Y376" s="126"/>
    </row>
    <row r="377" spans="1:256" s="132" customFormat="1" ht="75" customHeight="1" x14ac:dyDescent="0.15">
      <c r="A377" s="127">
        <v>316</v>
      </c>
      <c r="B377" s="178" t="s">
        <v>636</v>
      </c>
      <c r="C377" s="179" t="s">
        <v>888</v>
      </c>
      <c r="D377" s="179" t="s">
        <v>885</v>
      </c>
      <c r="E377" s="199">
        <v>460.99900000000002</v>
      </c>
      <c r="F377" s="200">
        <v>460.99900000000002</v>
      </c>
      <c r="G377" s="199">
        <v>459.423</v>
      </c>
      <c r="H377" s="119" t="s">
        <v>1650</v>
      </c>
      <c r="I377" s="128" t="s">
        <v>22</v>
      </c>
      <c r="J377" s="129" t="s">
        <v>1651</v>
      </c>
      <c r="K377" s="203">
        <v>290.50099999999998</v>
      </c>
      <c r="L377" s="199">
        <v>71.114000000000004</v>
      </c>
      <c r="M377" s="200">
        <f t="shared" si="33"/>
        <v>-219.38699999999997</v>
      </c>
      <c r="N377" s="149">
        <v>0</v>
      </c>
      <c r="O377" s="179" t="s">
        <v>22</v>
      </c>
      <c r="P377" s="178" t="s">
        <v>1652</v>
      </c>
      <c r="Q377" s="130"/>
      <c r="R377" s="179" t="s">
        <v>615</v>
      </c>
      <c r="S377" s="181" t="s">
        <v>0</v>
      </c>
      <c r="T377" s="133" t="s">
        <v>646</v>
      </c>
      <c r="U377" s="180">
        <v>308</v>
      </c>
      <c r="V377" s="131"/>
      <c r="W377" s="168" t="s">
        <v>41</v>
      </c>
      <c r="X377" s="168"/>
      <c r="Y377" s="126"/>
    </row>
    <row r="378" spans="1:256" s="132" customFormat="1" ht="79.5" customHeight="1" x14ac:dyDescent="0.15">
      <c r="A378" s="127">
        <v>317</v>
      </c>
      <c r="B378" s="178" t="s">
        <v>635</v>
      </c>
      <c r="C378" s="179" t="s">
        <v>897</v>
      </c>
      <c r="D378" s="179" t="s">
        <v>885</v>
      </c>
      <c r="E378" s="199">
        <v>33.258000000000003</v>
      </c>
      <c r="F378" s="200">
        <v>33.258000000000003</v>
      </c>
      <c r="G378" s="199">
        <v>32.607999999999997</v>
      </c>
      <c r="H378" s="119" t="s">
        <v>1650</v>
      </c>
      <c r="I378" s="128" t="s">
        <v>45</v>
      </c>
      <c r="J378" s="129" t="s">
        <v>1653</v>
      </c>
      <c r="K378" s="203">
        <v>33.103000000000002</v>
      </c>
      <c r="L378" s="199">
        <v>33.103000000000002</v>
      </c>
      <c r="M378" s="200">
        <f t="shared" si="33"/>
        <v>0</v>
      </c>
      <c r="N378" s="149">
        <v>0</v>
      </c>
      <c r="O378" s="179" t="s">
        <v>1409</v>
      </c>
      <c r="P378" s="178" t="s">
        <v>2210</v>
      </c>
      <c r="Q378" s="130"/>
      <c r="R378" s="179" t="s">
        <v>615</v>
      </c>
      <c r="S378" s="181" t="s">
        <v>0</v>
      </c>
      <c r="T378" s="133" t="s">
        <v>646</v>
      </c>
      <c r="U378" s="180">
        <v>309</v>
      </c>
      <c r="V378" s="131"/>
      <c r="W378" s="168" t="s">
        <v>41</v>
      </c>
      <c r="X378" s="168"/>
      <c r="Y378" s="126"/>
    </row>
    <row r="379" spans="1:256" s="132" customFormat="1" ht="108.75" customHeight="1" x14ac:dyDescent="0.15">
      <c r="A379" s="127">
        <v>318</v>
      </c>
      <c r="B379" s="53" t="s">
        <v>634</v>
      </c>
      <c r="C379" s="179" t="s">
        <v>926</v>
      </c>
      <c r="D379" s="179" t="s">
        <v>885</v>
      </c>
      <c r="E379" s="199">
        <v>316.673</v>
      </c>
      <c r="F379" s="200">
        <v>316.673</v>
      </c>
      <c r="G379" s="199">
        <v>296.87099999999998</v>
      </c>
      <c r="H379" s="119" t="s">
        <v>1650</v>
      </c>
      <c r="I379" s="128" t="s">
        <v>45</v>
      </c>
      <c r="J379" s="129" t="s">
        <v>1654</v>
      </c>
      <c r="K379" s="203">
        <v>275.03199999999998</v>
      </c>
      <c r="L379" s="199">
        <v>275.03199999999998</v>
      </c>
      <c r="M379" s="200">
        <f t="shared" si="33"/>
        <v>0</v>
      </c>
      <c r="N379" s="149">
        <v>0</v>
      </c>
      <c r="O379" s="179" t="s">
        <v>1409</v>
      </c>
      <c r="P379" s="178" t="s">
        <v>1655</v>
      </c>
      <c r="Q379" s="130"/>
      <c r="R379" s="179" t="s">
        <v>615</v>
      </c>
      <c r="S379" s="181" t="s">
        <v>0</v>
      </c>
      <c r="T379" s="133" t="s">
        <v>646</v>
      </c>
      <c r="U379" s="180">
        <v>310</v>
      </c>
      <c r="V379" s="131"/>
      <c r="W379" s="168" t="s">
        <v>41</v>
      </c>
      <c r="X379" s="168"/>
      <c r="Y379" s="126"/>
    </row>
    <row r="380" spans="1:256" s="132" customFormat="1" ht="90" customHeight="1" x14ac:dyDescent="0.15">
      <c r="A380" s="127">
        <v>319</v>
      </c>
      <c r="B380" s="178" t="s">
        <v>633</v>
      </c>
      <c r="C380" s="179" t="s">
        <v>901</v>
      </c>
      <c r="D380" s="179" t="s">
        <v>885</v>
      </c>
      <c r="E380" s="199">
        <v>128.56700000000001</v>
      </c>
      <c r="F380" s="200">
        <v>128.56700000000001</v>
      </c>
      <c r="G380" s="199">
        <v>127.621</v>
      </c>
      <c r="H380" s="119" t="s">
        <v>247</v>
      </c>
      <c r="I380" s="128" t="s">
        <v>45</v>
      </c>
      <c r="J380" s="178" t="s">
        <v>1375</v>
      </c>
      <c r="K380" s="203">
        <v>115.17100000000001</v>
      </c>
      <c r="L380" s="199">
        <v>90</v>
      </c>
      <c r="M380" s="200">
        <f t="shared" si="33"/>
        <v>-25.171000000000006</v>
      </c>
      <c r="N380" s="149">
        <v>0</v>
      </c>
      <c r="O380" s="179" t="s">
        <v>1409</v>
      </c>
      <c r="P380" s="178" t="s">
        <v>1656</v>
      </c>
      <c r="Q380" s="130" t="s">
        <v>2248</v>
      </c>
      <c r="R380" s="179" t="s">
        <v>615</v>
      </c>
      <c r="S380" s="181" t="s">
        <v>0</v>
      </c>
      <c r="T380" s="133" t="s">
        <v>646</v>
      </c>
      <c r="U380" s="180">
        <v>311</v>
      </c>
      <c r="V380" s="131" t="s">
        <v>69</v>
      </c>
      <c r="W380" s="168" t="s">
        <v>41</v>
      </c>
      <c r="X380" s="168"/>
      <c r="Y380" s="126"/>
    </row>
    <row r="381" spans="1:256" s="132" customFormat="1" ht="98.25" customHeight="1" x14ac:dyDescent="0.15">
      <c r="A381" s="127">
        <v>320</v>
      </c>
      <c r="B381" s="178" t="s">
        <v>632</v>
      </c>
      <c r="C381" s="179" t="s">
        <v>927</v>
      </c>
      <c r="D381" s="179" t="s">
        <v>885</v>
      </c>
      <c r="E381" s="199">
        <v>49.375</v>
      </c>
      <c r="F381" s="200">
        <v>49.375</v>
      </c>
      <c r="G381" s="199">
        <v>46.521608000000001</v>
      </c>
      <c r="H381" s="119" t="s">
        <v>247</v>
      </c>
      <c r="I381" s="128" t="s">
        <v>45</v>
      </c>
      <c r="J381" s="129" t="s">
        <v>1376</v>
      </c>
      <c r="K381" s="203">
        <v>43.768999999999998</v>
      </c>
      <c r="L381" s="199">
        <v>44.768999999999998</v>
      </c>
      <c r="M381" s="200">
        <f t="shared" si="33"/>
        <v>1</v>
      </c>
      <c r="N381" s="149">
        <v>0</v>
      </c>
      <c r="O381" s="179" t="s">
        <v>1409</v>
      </c>
      <c r="P381" s="178" t="s">
        <v>1657</v>
      </c>
      <c r="Q381" s="130"/>
      <c r="R381" s="179" t="s">
        <v>615</v>
      </c>
      <c r="S381" s="181" t="s">
        <v>0</v>
      </c>
      <c r="T381" s="133" t="s">
        <v>646</v>
      </c>
      <c r="U381" s="180">
        <v>312</v>
      </c>
      <c r="V381" s="131"/>
      <c r="W381" s="168" t="s">
        <v>41</v>
      </c>
      <c r="X381" s="168"/>
      <c r="Y381" s="126"/>
    </row>
    <row r="382" spans="1:256" s="132" customFormat="1" ht="115.5" customHeight="1" x14ac:dyDescent="0.15">
      <c r="A382" s="127">
        <v>321</v>
      </c>
      <c r="B382" s="178" t="s">
        <v>631</v>
      </c>
      <c r="C382" s="179" t="s">
        <v>928</v>
      </c>
      <c r="D382" s="179" t="s">
        <v>885</v>
      </c>
      <c r="E382" s="199">
        <v>3441.962</v>
      </c>
      <c r="F382" s="200">
        <v>3441.962</v>
      </c>
      <c r="G382" s="199">
        <v>3438.9259999999999</v>
      </c>
      <c r="H382" s="119" t="s">
        <v>247</v>
      </c>
      <c r="I382" s="128" t="s">
        <v>45</v>
      </c>
      <c r="J382" s="129" t="s">
        <v>1658</v>
      </c>
      <c r="K382" s="203">
        <v>3629.951</v>
      </c>
      <c r="L382" s="199">
        <v>3748.78</v>
      </c>
      <c r="M382" s="200">
        <f t="shared" si="33"/>
        <v>118.82900000000018</v>
      </c>
      <c r="N382" s="149">
        <v>0</v>
      </c>
      <c r="O382" s="179" t="s">
        <v>17</v>
      </c>
      <c r="P382" s="178" t="s">
        <v>1659</v>
      </c>
      <c r="Q382" s="130" t="s">
        <v>2249</v>
      </c>
      <c r="R382" s="179" t="s">
        <v>615</v>
      </c>
      <c r="S382" s="181" t="s">
        <v>0</v>
      </c>
      <c r="T382" s="133" t="s">
        <v>646</v>
      </c>
      <c r="U382" s="180">
        <v>313</v>
      </c>
      <c r="V382" s="131"/>
      <c r="W382" s="168" t="s">
        <v>41</v>
      </c>
      <c r="X382" s="168"/>
      <c r="Y382" s="126"/>
    </row>
    <row r="383" spans="1:256" s="132" customFormat="1" ht="78.75" customHeight="1" x14ac:dyDescent="0.15">
      <c r="A383" s="127">
        <v>322</v>
      </c>
      <c r="B383" s="178" t="s">
        <v>630</v>
      </c>
      <c r="C383" s="179" t="s">
        <v>923</v>
      </c>
      <c r="D383" s="179" t="s">
        <v>885</v>
      </c>
      <c r="E383" s="199">
        <v>83.320999999999998</v>
      </c>
      <c r="F383" s="200">
        <v>83.320999999999998</v>
      </c>
      <c r="G383" s="199">
        <v>82.546999999999997</v>
      </c>
      <c r="H383" s="119" t="s">
        <v>247</v>
      </c>
      <c r="I383" s="128" t="s">
        <v>45</v>
      </c>
      <c r="J383" s="129" t="s">
        <v>1377</v>
      </c>
      <c r="K383" s="203">
        <v>25.922000000000001</v>
      </c>
      <c r="L383" s="199">
        <v>25.922000000000001</v>
      </c>
      <c r="M383" s="200">
        <f t="shared" si="33"/>
        <v>0</v>
      </c>
      <c r="N383" s="149">
        <v>0</v>
      </c>
      <c r="O383" s="179" t="s">
        <v>22</v>
      </c>
      <c r="P383" s="178" t="s">
        <v>1660</v>
      </c>
      <c r="Q383" s="130" t="s">
        <v>2250</v>
      </c>
      <c r="R383" s="179" t="s">
        <v>615</v>
      </c>
      <c r="S383" s="181" t="s">
        <v>0</v>
      </c>
      <c r="T383" s="133" t="s">
        <v>646</v>
      </c>
      <c r="U383" s="180">
        <v>314</v>
      </c>
      <c r="V383" s="131"/>
      <c r="W383" s="168" t="s">
        <v>41</v>
      </c>
      <c r="X383" s="168"/>
      <c r="Y383" s="126"/>
    </row>
    <row r="384" spans="1:256" s="132" customFormat="1" ht="86.25" customHeight="1" x14ac:dyDescent="0.15">
      <c r="A384" s="127">
        <v>323</v>
      </c>
      <c r="B384" s="178" t="s">
        <v>629</v>
      </c>
      <c r="C384" s="179" t="s">
        <v>906</v>
      </c>
      <c r="D384" s="179" t="s">
        <v>885</v>
      </c>
      <c r="E384" s="199">
        <v>7.3559999999999999</v>
      </c>
      <c r="F384" s="200">
        <v>7.3559999999999999</v>
      </c>
      <c r="G384" s="199">
        <v>4.0590000000000002</v>
      </c>
      <c r="H384" s="119" t="s">
        <v>247</v>
      </c>
      <c r="I384" s="128" t="s">
        <v>45</v>
      </c>
      <c r="J384" s="129" t="s">
        <v>1378</v>
      </c>
      <c r="K384" s="203">
        <v>7.4619999999999997</v>
      </c>
      <c r="L384" s="199">
        <v>7.4619999999999997</v>
      </c>
      <c r="M384" s="200">
        <f t="shared" si="33"/>
        <v>0</v>
      </c>
      <c r="N384" s="149">
        <v>0</v>
      </c>
      <c r="O384" s="179" t="s">
        <v>22</v>
      </c>
      <c r="P384" s="178" t="s">
        <v>1661</v>
      </c>
      <c r="Q384" s="130" t="s">
        <v>2251</v>
      </c>
      <c r="R384" s="179" t="s">
        <v>615</v>
      </c>
      <c r="S384" s="181" t="s">
        <v>0</v>
      </c>
      <c r="T384" s="133" t="s">
        <v>646</v>
      </c>
      <c r="U384" s="180">
        <v>315</v>
      </c>
      <c r="V384" s="131"/>
      <c r="W384" s="168" t="s">
        <v>41</v>
      </c>
      <c r="X384" s="168"/>
      <c r="Y384" s="126"/>
    </row>
    <row r="385" spans="1:256" s="132" customFormat="1" ht="140.25" customHeight="1" x14ac:dyDescent="0.15">
      <c r="A385" s="127">
        <v>324</v>
      </c>
      <c r="B385" s="178" t="s">
        <v>628</v>
      </c>
      <c r="C385" s="179" t="s">
        <v>895</v>
      </c>
      <c r="D385" s="179" t="s">
        <v>885</v>
      </c>
      <c r="E385" s="199">
        <v>167.27699999999999</v>
      </c>
      <c r="F385" s="200">
        <v>167.27699999999999</v>
      </c>
      <c r="G385" s="199">
        <v>164.02099999999999</v>
      </c>
      <c r="H385" s="119" t="s">
        <v>247</v>
      </c>
      <c r="I385" s="128" t="s">
        <v>45</v>
      </c>
      <c r="J385" s="129" t="s">
        <v>1379</v>
      </c>
      <c r="K385" s="203">
        <v>129.53</v>
      </c>
      <c r="L385" s="199">
        <v>141.63399999999999</v>
      </c>
      <c r="M385" s="200">
        <f t="shared" si="33"/>
        <v>12.103999999999985</v>
      </c>
      <c r="N385" s="149">
        <v>0</v>
      </c>
      <c r="O385" s="179" t="s">
        <v>22</v>
      </c>
      <c r="P385" s="178" t="s">
        <v>1662</v>
      </c>
      <c r="Q385" s="130" t="s">
        <v>2252</v>
      </c>
      <c r="R385" s="179" t="s">
        <v>615</v>
      </c>
      <c r="S385" s="181" t="s">
        <v>0</v>
      </c>
      <c r="T385" s="133" t="s">
        <v>646</v>
      </c>
      <c r="U385" s="180">
        <v>316</v>
      </c>
      <c r="V385" s="131" t="s">
        <v>46</v>
      </c>
      <c r="W385" s="168" t="s">
        <v>41</v>
      </c>
      <c r="X385" s="168"/>
      <c r="Y385" s="126"/>
    </row>
    <row r="386" spans="1:256" s="132" customFormat="1" ht="128.25" customHeight="1" x14ac:dyDescent="0.15">
      <c r="A386" s="127">
        <v>325</v>
      </c>
      <c r="B386" s="178" t="s">
        <v>627</v>
      </c>
      <c r="C386" s="179" t="s">
        <v>907</v>
      </c>
      <c r="D386" s="179" t="s">
        <v>885</v>
      </c>
      <c r="E386" s="199">
        <v>4.3600000000000003</v>
      </c>
      <c r="F386" s="200">
        <v>4.3600000000000003</v>
      </c>
      <c r="G386" s="199">
        <v>4.1769999999999996</v>
      </c>
      <c r="H386" s="119" t="s">
        <v>247</v>
      </c>
      <c r="I386" s="128" t="s">
        <v>44</v>
      </c>
      <c r="J386" s="178" t="s">
        <v>1380</v>
      </c>
      <c r="K386" s="203">
        <v>4.3550000000000004</v>
      </c>
      <c r="L386" s="199">
        <v>0</v>
      </c>
      <c r="M386" s="200">
        <f t="shared" si="33"/>
        <v>-4.3550000000000004</v>
      </c>
      <c r="N386" s="149">
        <v>-4.3550000000000004</v>
      </c>
      <c r="O386" s="179" t="s">
        <v>38</v>
      </c>
      <c r="P386" s="178" t="s">
        <v>1663</v>
      </c>
      <c r="Q386" s="130"/>
      <c r="R386" s="44" t="s">
        <v>615</v>
      </c>
      <c r="S386" s="131" t="s">
        <v>0</v>
      </c>
      <c r="T386" s="133" t="s">
        <v>646</v>
      </c>
      <c r="U386" s="180">
        <v>317</v>
      </c>
      <c r="V386" s="131" t="s">
        <v>69</v>
      </c>
      <c r="W386" s="168" t="s">
        <v>41</v>
      </c>
      <c r="X386" s="168"/>
      <c r="Y386" s="126"/>
    </row>
    <row r="387" spans="1:256" s="37" customFormat="1" ht="81" customHeight="1" x14ac:dyDescent="0.15">
      <c r="A387" s="127">
        <v>326</v>
      </c>
      <c r="B387" s="178" t="s">
        <v>626</v>
      </c>
      <c r="C387" s="179" t="s">
        <v>899</v>
      </c>
      <c r="D387" s="179" t="s">
        <v>885</v>
      </c>
      <c r="E387" s="199">
        <v>9.7260000000000009</v>
      </c>
      <c r="F387" s="200">
        <v>9.7260000000000009</v>
      </c>
      <c r="G387" s="199">
        <v>9.5730000000000004</v>
      </c>
      <c r="H387" s="123" t="s">
        <v>1406</v>
      </c>
      <c r="I387" s="128" t="s">
        <v>45</v>
      </c>
      <c r="J387" s="129" t="s">
        <v>1356</v>
      </c>
      <c r="K387" s="203">
        <v>8.0950000000000006</v>
      </c>
      <c r="L387" s="199">
        <v>8.0950000000000006</v>
      </c>
      <c r="M387" s="200">
        <f t="shared" si="33"/>
        <v>0</v>
      </c>
      <c r="N387" s="149">
        <v>0</v>
      </c>
      <c r="O387" s="179" t="s">
        <v>1409</v>
      </c>
      <c r="P387" s="178" t="s">
        <v>1664</v>
      </c>
      <c r="Q387" s="130"/>
      <c r="R387" s="44" t="s">
        <v>645</v>
      </c>
      <c r="S387" s="131" t="s">
        <v>0</v>
      </c>
      <c r="T387" s="120" t="s">
        <v>642</v>
      </c>
      <c r="U387" s="57" t="s">
        <v>644</v>
      </c>
      <c r="V387" s="131" t="s">
        <v>26</v>
      </c>
      <c r="W387" s="168" t="s">
        <v>41</v>
      </c>
      <c r="X387" s="168"/>
      <c r="Y387" s="126"/>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2"/>
      <c r="AU387" s="132"/>
      <c r="AV387" s="132"/>
      <c r="AW387" s="132"/>
      <c r="AX387" s="132"/>
      <c r="AY387" s="132"/>
      <c r="AZ387" s="132"/>
      <c r="BA387" s="132"/>
      <c r="BB387" s="132"/>
      <c r="BC387" s="132"/>
      <c r="BD387" s="132"/>
      <c r="BE387" s="132"/>
      <c r="BF387" s="132"/>
      <c r="BG387" s="132"/>
      <c r="BH387" s="132"/>
      <c r="BI387" s="132"/>
      <c r="BJ387" s="132"/>
      <c r="BK387" s="132"/>
      <c r="BL387" s="132"/>
      <c r="BM387" s="132"/>
      <c r="BN387" s="132"/>
      <c r="BO387" s="132"/>
      <c r="BP387" s="132"/>
      <c r="BQ387" s="132"/>
      <c r="BR387" s="132"/>
      <c r="BS387" s="132"/>
      <c r="BT387" s="132"/>
      <c r="BU387" s="132"/>
      <c r="BV387" s="132"/>
      <c r="BW387" s="132"/>
      <c r="BX387" s="132"/>
      <c r="BY387" s="132"/>
      <c r="BZ387" s="132"/>
      <c r="CA387" s="132"/>
      <c r="CB387" s="132"/>
      <c r="CC387" s="132"/>
      <c r="CD387" s="132"/>
      <c r="CE387" s="132"/>
      <c r="CF387" s="132"/>
      <c r="CG387" s="132"/>
      <c r="CH387" s="132"/>
      <c r="CI387" s="132"/>
      <c r="CJ387" s="132"/>
      <c r="CK387" s="132"/>
      <c r="CL387" s="132"/>
      <c r="CM387" s="132"/>
      <c r="CN387" s="132"/>
      <c r="CO387" s="132"/>
      <c r="CP387" s="132"/>
      <c r="CQ387" s="132"/>
      <c r="CR387" s="132"/>
      <c r="CS387" s="132"/>
      <c r="CT387" s="132"/>
      <c r="CU387" s="132"/>
      <c r="CV387" s="132"/>
      <c r="CW387" s="132"/>
      <c r="CX387" s="132"/>
      <c r="CY387" s="132"/>
      <c r="CZ387" s="132"/>
      <c r="DA387" s="132"/>
      <c r="DB387" s="132"/>
      <c r="DC387" s="132"/>
      <c r="DD387" s="132"/>
      <c r="DE387" s="132"/>
      <c r="DF387" s="132"/>
      <c r="DG387" s="132"/>
      <c r="DH387" s="132"/>
      <c r="DI387" s="132"/>
      <c r="DJ387" s="132"/>
      <c r="DK387" s="132"/>
      <c r="DL387" s="132"/>
      <c r="DM387" s="132"/>
      <c r="DN387" s="132"/>
      <c r="DO387" s="132"/>
      <c r="DP387" s="132"/>
      <c r="DQ387" s="132"/>
      <c r="DR387" s="132"/>
      <c r="DS387" s="132"/>
      <c r="DT387" s="132"/>
      <c r="DU387" s="132"/>
      <c r="DV387" s="132"/>
      <c r="DW387" s="132"/>
      <c r="DX387" s="132"/>
      <c r="DY387" s="132"/>
      <c r="DZ387" s="132"/>
      <c r="EA387" s="132"/>
      <c r="EB387" s="132"/>
      <c r="EC387" s="132"/>
      <c r="ED387" s="132"/>
      <c r="EE387" s="132"/>
      <c r="EF387" s="132"/>
      <c r="EG387" s="132"/>
      <c r="EH387" s="132"/>
      <c r="EI387" s="132"/>
      <c r="EJ387" s="132"/>
      <c r="EK387" s="132"/>
      <c r="EL387" s="132"/>
      <c r="EM387" s="132"/>
      <c r="EN387" s="132"/>
      <c r="EO387" s="132"/>
      <c r="EP387" s="132"/>
      <c r="EQ387" s="132"/>
      <c r="ER387" s="132"/>
      <c r="ES387" s="132"/>
      <c r="ET387" s="132"/>
      <c r="EU387" s="132"/>
      <c r="EV387" s="132"/>
      <c r="EW387" s="132"/>
      <c r="EX387" s="132"/>
      <c r="EY387" s="132"/>
      <c r="EZ387" s="132"/>
      <c r="FA387" s="132"/>
      <c r="FB387" s="132"/>
      <c r="FC387" s="132"/>
      <c r="FD387" s="132"/>
      <c r="FE387" s="132"/>
      <c r="FF387" s="132"/>
      <c r="FG387" s="132"/>
      <c r="FH387" s="132"/>
      <c r="FI387" s="132"/>
      <c r="FJ387" s="132"/>
      <c r="FK387" s="132"/>
      <c r="FL387" s="132"/>
      <c r="FM387" s="132"/>
      <c r="FN387" s="132"/>
      <c r="FO387" s="132"/>
      <c r="FP387" s="132"/>
      <c r="FQ387" s="132"/>
      <c r="FR387" s="132"/>
      <c r="FS387" s="132"/>
      <c r="FT387" s="132"/>
      <c r="FU387" s="132"/>
      <c r="FV387" s="132"/>
      <c r="FW387" s="132"/>
      <c r="FX387" s="132"/>
      <c r="FY387" s="132"/>
      <c r="FZ387" s="132"/>
      <c r="GA387" s="132"/>
      <c r="GB387" s="132"/>
      <c r="GC387" s="132"/>
      <c r="GD387" s="132"/>
      <c r="GE387" s="132"/>
      <c r="GF387" s="132"/>
      <c r="GG387" s="132"/>
      <c r="GH387" s="132"/>
      <c r="GI387" s="132"/>
      <c r="GJ387" s="132"/>
      <c r="GK387" s="132"/>
      <c r="GL387" s="132"/>
      <c r="GM387" s="132"/>
      <c r="GN387" s="132"/>
      <c r="GO387" s="132"/>
      <c r="GP387" s="132"/>
      <c r="GQ387" s="132"/>
      <c r="GR387" s="132"/>
      <c r="GS387" s="132"/>
      <c r="GT387" s="132"/>
      <c r="GU387" s="132"/>
      <c r="GV387" s="132"/>
      <c r="GW387" s="132"/>
      <c r="GX387" s="132"/>
      <c r="GY387" s="132"/>
      <c r="GZ387" s="132"/>
      <c r="HA387" s="132"/>
      <c r="HB387" s="132"/>
      <c r="HC387" s="132"/>
      <c r="HD387" s="132"/>
      <c r="HE387" s="132"/>
      <c r="HF387" s="132"/>
      <c r="HG387" s="132"/>
      <c r="HH387" s="132"/>
      <c r="HI387" s="132"/>
      <c r="HJ387" s="132"/>
      <c r="HK387" s="132"/>
      <c r="HL387" s="132"/>
      <c r="HM387" s="132"/>
      <c r="HN387" s="132"/>
      <c r="HO387" s="132"/>
      <c r="HP387" s="132"/>
      <c r="HQ387" s="132"/>
      <c r="HR387" s="132"/>
      <c r="HS387" s="132"/>
      <c r="HT387" s="132"/>
      <c r="HU387" s="132"/>
      <c r="HV387" s="132"/>
      <c r="HW387" s="132"/>
      <c r="HX387" s="132"/>
      <c r="HY387" s="132"/>
      <c r="HZ387" s="132"/>
      <c r="IA387" s="132"/>
      <c r="IB387" s="132"/>
      <c r="IC387" s="132"/>
      <c r="ID387" s="132"/>
      <c r="IE387" s="132"/>
      <c r="IF387" s="132"/>
      <c r="IG387" s="132"/>
      <c r="IH387" s="132"/>
      <c r="II387" s="132"/>
      <c r="IJ387" s="132"/>
      <c r="IK387" s="132"/>
      <c r="IL387" s="132"/>
      <c r="IM387" s="132"/>
      <c r="IN387" s="132"/>
      <c r="IO387" s="132"/>
      <c r="IP387" s="132"/>
      <c r="IQ387" s="132"/>
      <c r="IR387" s="132"/>
      <c r="IS387" s="132"/>
      <c r="IT387" s="132"/>
      <c r="IU387" s="132"/>
      <c r="IV387" s="132"/>
    </row>
    <row r="388" spans="1:256" s="37" customFormat="1" ht="87" customHeight="1" x14ac:dyDescent="0.15">
      <c r="A388" s="127">
        <v>327</v>
      </c>
      <c r="B388" s="178" t="s">
        <v>625</v>
      </c>
      <c r="C388" s="179" t="s">
        <v>899</v>
      </c>
      <c r="D388" s="179" t="s">
        <v>885</v>
      </c>
      <c r="E388" s="199">
        <v>84.477999999999994</v>
      </c>
      <c r="F388" s="200">
        <v>84.477999999999994</v>
      </c>
      <c r="G388" s="199">
        <v>77.474000000000004</v>
      </c>
      <c r="H388" s="123" t="s">
        <v>1357</v>
      </c>
      <c r="I388" s="128" t="s">
        <v>45</v>
      </c>
      <c r="J388" s="129" t="s">
        <v>1358</v>
      </c>
      <c r="K388" s="203">
        <v>69.668000000000006</v>
      </c>
      <c r="L388" s="199">
        <v>60</v>
      </c>
      <c r="M388" s="200">
        <f t="shared" si="33"/>
        <v>-9.6680000000000064</v>
      </c>
      <c r="N388" s="149">
        <v>0</v>
      </c>
      <c r="O388" s="179" t="s">
        <v>1409</v>
      </c>
      <c r="P388" s="178" t="s">
        <v>2211</v>
      </c>
      <c r="Q388" s="130"/>
      <c r="R388" s="44" t="s">
        <v>243</v>
      </c>
      <c r="S388" s="131" t="s">
        <v>0</v>
      </c>
      <c r="T388" s="120" t="s">
        <v>642</v>
      </c>
      <c r="U388" s="57" t="s">
        <v>643</v>
      </c>
      <c r="V388" s="131" t="s">
        <v>26</v>
      </c>
      <c r="W388" s="168" t="s">
        <v>41</v>
      </c>
      <c r="X388" s="168"/>
      <c r="Y388" s="126"/>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2"/>
      <c r="AU388" s="132"/>
      <c r="AV388" s="132"/>
      <c r="AW388" s="132"/>
      <c r="AX388" s="132"/>
      <c r="AY388" s="132"/>
      <c r="AZ388" s="132"/>
      <c r="BA388" s="132"/>
      <c r="BB388" s="132"/>
      <c r="BC388" s="132"/>
      <c r="BD388" s="132"/>
      <c r="BE388" s="132"/>
      <c r="BF388" s="132"/>
      <c r="BG388" s="132"/>
      <c r="BH388" s="132"/>
      <c r="BI388" s="132"/>
      <c r="BJ388" s="132"/>
      <c r="BK388" s="132"/>
      <c r="BL388" s="132"/>
      <c r="BM388" s="132"/>
      <c r="BN388" s="132"/>
      <c r="BO388" s="132"/>
      <c r="BP388" s="132"/>
      <c r="BQ388" s="132"/>
      <c r="BR388" s="132"/>
      <c r="BS388" s="132"/>
      <c r="BT388" s="132"/>
      <c r="BU388" s="132"/>
      <c r="BV388" s="132"/>
      <c r="BW388" s="132"/>
      <c r="BX388" s="132"/>
      <c r="BY388" s="132"/>
      <c r="BZ388" s="132"/>
      <c r="CA388" s="132"/>
      <c r="CB388" s="132"/>
      <c r="CC388" s="132"/>
      <c r="CD388" s="132"/>
      <c r="CE388" s="132"/>
      <c r="CF388" s="132"/>
      <c r="CG388" s="132"/>
      <c r="CH388" s="132"/>
      <c r="CI388" s="132"/>
      <c r="CJ388" s="132"/>
      <c r="CK388" s="132"/>
      <c r="CL388" s="132"/>
      <c r="CM388" s="132"/>
      <c r="CN388" s="132"/>
      <c r="CO388" s="132"/>
      <c r="CP388" s="132"/>
      <c r="CQ388" s="132"/>
      <c r="CR388" s="132"/>
      <c r="CS388" s="132"/>
      <c r="CT388" s="132"/>
      <c r="CU388" s="132"/>
      <c r="CV388" s="132"/>
      <c r="CW388" s="132"/>
      <c r="CX388" s="132"/>
      <c r="CY388" s="132"/>
      <c r="CZ388" s="132"/>
      <c r="DA388" s="132"/>
      <c r="DB388" s="132"/>
      <c r="DC388" s="132"/>
      <c r="DD388" s="132"/>
      <c r="DE388" s="132"/>
      <c r="DF388" s="132"/>
      <c r="DG388" s="132"/>
      <c r="DH388" s="132"/>
      <c r="DI388" s="132"/>
      <c r="DJ388" s="132"/>
      <c r="DK388" s="132"/>
      <c r="DL388" s="132"/>
      <c r="DM388" s="132"/>
      <c r="DN388" s="132"/>
      <c r="DO388" s="132"/>
      <c r="DP388" s="132"/>
      <c r="DQ388" s="132"/>
      <c r="DR388" s="132"/>
      <c r="DS388" s="132"/>
      <c r="DT388" s="132"/>
      <c r="DU388" s="132"/>
      <c r="DV388" s="132"/>
      <c r="DW388" s="132"/>
      <c r="DX388" s="132"/>
      <c r="DY388" s="132"/>
      <c r="DZ388" s="132"/>
      <c r="EA388" s="132"/>
      <c r="EB388" s="132"/>
      <c r="EC388" s="132"/>
      <c r="ED388" s="132"/>
      <c r="EE388" s="132"/>
      <c r="EF388" s="132"/>
      <c r="EG388" s="132"/>
      <c r="EH388" s="132"/>
      <c r="EI388" s="132"/>
      <c r="EJ388" s="132"/>
      <c r="EK388" s="132"/>
      <c r="EL388" s="132"/>
      <c r="EM388" s="132"/>
      <c r="EN388" s="132"/>
      <c r="EO388" s="132"/>
      <c r="EP388" s="132"/>
      <c r="EQ388" s="132"/>
      <c r="ER388" s="132"/>
      <c r="ES388" s="132"/>
      <c r="ET388" s="132"/>
      <c r="EU388" s="132"/>
      <c r="EV388" s="132"/>
      <c r="EW388" s="132"/>
      <c r="EX388" s="132"/>
      <c r="EY388" s="132"/>
      <c r="EZ388" s="132"/>
      <c r="FA388" s="132"/>
      <c r="FB388" s="132"/>
      <c r="FC388" s="132"/>
      <c r="FD388" s="132"/>
      <c r="FE388" s="132"/>
      <c r="FF388" s="132"/>
      <c r="FG388" s="132"/>
      <c r="FH388" s="132"/>
      <c r="FI388" s="132"/>
      <c r="FJ388" s="132"/>
      <c r="FK388" s="132"/>
      <c r="FL388" s="132"/>
      <c r="FM388" s="132"/>
      <c r="FN388" s="132"/>
      <c r="FO388" s="132"/>
      <c r="FP388" s="132"/>
      <c r="FQ388" s="132"/>
      <c r="FR388" s="132"/>
      <c r="FS388" s="132"/>
      <c r="FT388" s="132"/>
      <c r="FU388" s="132"/>
      <c r="FV388" s="132"/>
      <c r="FW388" s="132"/>
      <c r="FX388" s="132"/>
      <c r="FY388" s="132"/>
      <c r="FZ388" s="132"/>
      <c r="GA388" s="132"/>
      <c r="GB388" s="132"/>
      <c r="GC388" s="132"/>
      <c r="GD388" s="132"/>
      <c r="GE388" s="132"/>
      <c r="GF388" s="132"/>
      <c r="GG388" s="132"/>
      <c r="GH388" s="132"/>
      <c r="GI388" s="132"/>
      <c r="GJ388" s="132"/>
      <c r="GK388" s="132"/>
      <c r="GL388" s="132"/>
      <c r="GM388" s="132"/>
      <c r="GN388" s="132"/>
      <c r="GO388" s="132"/>
      <c r="GP388" s="132"/>
      <c r="GQ388" s="132"/>
      <c r="GR388" s="132"/>
      <c r="GS388" s="132"/>
      <c r="GT388" s="132"/>
      <c r="GU388" s="132"/>
      <c r="GV388" s="132"/>
      <c r="GW388" s="132"/>
      <c r="GX388" s="132"/>
      <c r="GY388" s="132"/>
      <c r="GZ388" s="132"/>
      <c r="HA388" s="132"/>
      <c r="HB388" s="132"/>
      <c r="HC388" s="132"/>
      <c r="HD388" s="132"/>
      <c r="HE388" s="132"/>
      <c r="HF388" s="132"/>
      <c r="HG388" s="132"/>
      <c r="HH388" s="132"/>
      <c r="HI388" s="132"/>
      <c r="HJ388" s="132"/>
      <c r="HK388" s="132"/>
      <c r="HL388" s="132"/>
      <c r="HM388" s="132"/>
      <c r="HN388" s="132"/>
      <c r="HO388" s="132"/>
      <c r="HP388" s="132"/>
      <c r="HQ388" s="132"/>
      <c r="HR388" s="132"/>
      <c r="HS388" s="132"/>
      <c r="HT388" s="132"/>
      <c r="HU388" s="132"/>
      <c r="HV388" s="132"/>
      <c r="HW388" s="132"/>
      <c r="HX388" s="132"/>
      <c r="HY388" s="132"/>
      <c r="HZ388" s="132"/>
      <c r="IA388" s="132"/>
      <c r="IB388" s="132"/>
      <c r="IC388" s="132"/>
      <c r="ID388" s="132"/>
      <c r="IE388" s="132"/>
      <c r="IF388" s="132"/>
      <c r="IG388" s="132"/>
      <c r="IH388" s="132"/>
      <c r="II388" s="132"/>
      <c r="IJ388" s="132"/>
      <c r="IK388" s="132"/>
      <c r="IL388" s="132"/>
      <c r="IM388" s="132"/>
      <c r="IN388" s="132"/>
      <c r="IO388" s="132"/>
      <c r="IP388" s="132"/>
      <c r="IQ388" s="132"/>
      <c r="IR388" s="132"/>
      <c r="IS388" s="132"/>
      <c r="IT388" s="132"/>
      <c r="IU388" s="132"/>
      <c r="IV388" s="132"/>
    </row>
    <row r="389" spans="1:256" s="132" customFormat="1" ht="240.75" customHeight="1" x14ac:dyDescent="0.15">
      <c r="A389" s="127">
        <v>328</v>
      </c>
      <c r="B389" s="178" t="s">
        <v>624</v>
      </c>
      <c r="C389" s="179" t="s">
        <v>899</v>
      </c>
      <c r="D389" s="179" t="s">
        <v>885</v>
      </c>
      <c r="E389" s="199">
        <v>19.757999999999999</v>
      </c>
      <c r="F389" s="200">
        <v>19.757999999999999</v>
      </c>
      <c r="G389" s="199">
        <v>19.111689999999999</v>
      </c>
      <c r="H389" s="123" t="s">
        <v>1359</v>
      </c>
      <c r="I389" s="128" t="s">
        <v>44</v>
      </c>
      <c r="J389" s="129" t="s">
        <v>2021</v>
      </c>
      <c r="K389" s="203">
        <v>18</v>
      </c>
      <c r="L389" s="199">
        <v>16.2</v>
      </c>
      <c r="M389" s="200">
        <f t="shared" si="33"/>
        <v>-1.8000000000000007</v>
      </c>
      <c r="N389" s="149">
        <v>0</v>
      </c>
      <c r="O389" s="179" t="s">
        <v>1409</v>
      </c>
      <c r="P389" s="178" t="s">
        <v>2021</v>
      </c>
      <c r="Q389" s="130"/>
      <c r="R389" s="44" t="s">
        <v>243</v>
      </c>
      <c r="S389" s="131" t="s">
        <v>0</v>
      </c>
      <c r="T389" s="120" t="s">
        <v>642</v>
      </c>
      <c r="U389" s="57" t="s">
        <v>641</v>
      </c>
      <c r="V389" s="131" t="s">
        <v>26</v>
      </c>
      <c r="W389" s="168" t="s">
        <v>41</v>
      </c>
      <c r="X389" s="168"/>
      <c r="Y389" s="126"/>
    </row>
    <row r="390" spans="1:256" s="132" customFormat="1" ht="24.95" customHeight="1" x14ac:dyDescent="0.15">
      <c r="A390" s="26"/>
      <c r="B390" s="41" t="s">
        <v>103</v>
      </c>
      <c r="C390" s="31"/>
      <c r="D390" s="31"/>
      <c r="E390" s="205"/>
      <c r="F390" s="205"/>
      <c r="G390" s="205"/>
      <c r="H390" s="28"/>
      <c r="I390" s="29"/>
      <c r="J390" s="30"/>
      <c r="K390" s="204"/>
      <c r="L390" s="205"/>
      <c r="M390" s="205"/>
      <c r="N390" s="151"/>
      <c r="O390" s="31"/>
      <c r="P390" s="27"/>
      <c r="Q390" s="27"/>
      <c r="R390" s="27"/>
      <c r="S390" s="32"/>
      <c r="T390" s="32"/>
      <c r="U390" s="32"/>
      <c r="V390" s="32"/>
      <c r="W390" s="33"/>
      <c r="X390" s="33"/>
      <c r="Y390" s="34"/>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c r="IS390" s="2"/>
      <c r="IT390" s="2"/>
      <c r="IU390" s="2"/>
      <c r="IV390" s="2"/>
    </row>
    <row r="391" spans="1:256" s="132" customFormat="1" ht="92.25" customHeight="1" x14ac:dyDescent="0.15">
      <c r="A391" s="127">
        <v>329</v>
      </c>
      <c r="B391" s="178" t="s">
        <v>657</v>
      </c>
      <c r="C391" s="179" t="s">
        <v>923</v>
      </c>
      <c r="D391" s="179" t="s">
        <v>885</v>
      </c>
      <c r="E391" s="199">
        <v>23.413</v>
      </c>
      <c r="F391" s="200">
        <v>23.413</v>
      </c>
      <c r="G391" s="199">
        <v>22.593876999999999</v>
      </c>
      <c r="H391" s="119" t="s">
        <v>1601</v>
      </c>
      <c r="I391" s="128" t="s">
        <v>45</v>
      </c>
      <c r="J391" s="129" t="s">
        <v>1712</v>
      </c>
      <c r="K391" s="203">
        <v>32.244</v>
      </c>
      <c r="L391" s="199">
        <v>42.598999999999997</v>
      </c>
      <c r="M391" s="200">
        <f t="shared" ref="M391:M402" si="34">L391-K391</f>
        <v>10.354999999999997</v>
      </c>
      <c r="N391" s="149">
        <v>-13</v>
      </c>
      <c r="O391" s="179" t="s">
        <v>21</v>
      </c>
      <c r="P391" s="178" t="s">
        <v>1713</v>
      </c>
      <c r="Q391" s="130" t="s">
        <v>1714</v>
      </c>
      <c r="R391" s="179" t="s">
        <v>246</v>
      </c>
      <c r="S391" s="181" t="s">
        <v>0</v>
      </c>
      <c r="T391" s="120" t="s">
        <v>668</v>
      </c>
      <c r="U391" s="180">
        <v>318</v>
      </c>
      <c r="V391" s="131"/>
      <c r="W391" s="168" t="s">
        <v>41</v>
      </c>
      <c r="X391" s="168"/>
      <c r="Y391" s="126"/>
    </row>
    <row r="392" spans="1:256" s="132" customFormat="1" ht="108" customHeight="1" x14ac:dyDescent="0.15">
      <c r="A392" s="127">
        <v>330</v>
      </c>
      <c r="B392" s="178" t="s">
        <v>656</v>
      </c>
      <c r="C392" s="179" t="s">
        <v>929</v>
      </c>
      <c r="D392" s="179" t="s">
        <v>885</v>
      </c>
      <c r="E392" s="241">
        <v>224.67500000000001</v>
      </c>
      <c r="F392" s="200">
        <v>224.67500000000001</v>
      </c>
      <c r="G392" s="199">
        <v>219.1</v>
      </c>
      <c r="H392" s="123" t="s">
        <v>1665</v>
      </c>
      <c r="I392" s="128" t="s">
        <v>45</v>
      </c>
      <c r="J392" s="178" t="s">
        <v>1666</v>
      </c>
      <c r="K392" s="203">
        <v>219.398</v>
      </c>
      <c r="L392" s="199">
        <v>344.24700000000001</v>
      </c>
      <c r="M392" s="200">
        <f t="shared" si="34"/>
        <v>124.84900000000002</v>
      </c>
      <c r="N392" s="149">
        <v>0</v>
      </c>
      <c r="O392" s="179" t="s">
        <v>1409</v>
      </c>
      <c r="P392" s="178" t="s">
        <v>1667</v>
      </c>
      <c r="Q392" s="130"/>
      <c r="R392" s="179" t="s">
        <v>615</v>
      </c>
      <c r="S392" s="181" t="s">
        <v>0</v>
      </c>
      <c r="T392" s="133" t="s">
        <v>667</v>
      </c>
      <c r="U392" s="180">
        <v>319</v>
      </c>
      <c r="V392" s="131" t="s">
        <v>28</v>
      </c>
      <c r="W392" s="168" t="s">
        <v>41</v>
      </c>
      <c r="X392" s="168"/>
      <c r="Y392" s="126"/>
    </row>
    <row r="393" spans="1:256" s="132" customFormat="1" ht="81.75" customHeight="1" x14ac:dyDescent="0.15">
      <c r="A393" s="127">
        <v>331</v>
      </c>
      <c r="B393" s="178" t="s">
        <v>655</v>
      </c>
      <c r="C393" s="179" t="s">
        <v>906</v>
      </c>
      <c r="D393" s="179" t="s">
        <v>885</v>
      </c>
      <c r="E393" s="241">
        <v>11.167</v>
      </c>
      <c r="F393" s="200">
        <v>11.167</v>
      </c>
      <c r="G393" s="199">
        <v>11.051</v>
      </c>
      <c r="H393" s="123" t="s">
        <v>1406</v>
      </c>
      <c r="I393" s="128" t="s">
        <v>45</v>
      </c>
      <c r="J393" s="129" t="s">
        <v>1360</v>
      </c>
      <c r="K393" s="203">
        <v>14.272</v>
      </c>
      <c r="L393" s="199">
        <v>61.186999999999998</v>
      </c>
      <c r="M393" s="200">
        <f t="shared" si="34"/>
        <v>46.914999999999999</v>
      </c>
      <c r="N393" s="149">
        <v>0</v>
      </c>
      <c r="O393" s="179" t="s">
        <v>1409</v>
      </c>
      <c r="P393" s="178" t="s">
        <v>1668</v>
      </c>
      <c r="Q393" s="130"/>
      <c r="R393" s="179" t="s">
        <v>615</v>
      </c>
      <c r="S393" s="181" t="s">
        <v>0</v>
      </c>
      <c r="T393" s="133" t="s">
        <v>658</v>
      </c>
      <c r="U393" s="180">
        <v>320</v>
      </c>
      <c r="V393" s="131" t="s">
        <v>28</v>
      </c>
      <c r="W393" s="168" t="s">
        <v>41</v>
      </c>
      <c r="X393" s="168"/>
      <c r="Y393" s="126"/>
    </row>
    <row r="394" spans="1:256" s="132" customFormat="1" ht="169.5" customHeight="1" x14ac:dyDescent="0.15">
      <c r="A394" s="127">
        <v>332</v>
      </c>
      <c r="B394" s="178" t="s">
        <v>654</v>
      </c>
      <c r="C394" s="179" t="s">
        <v>930</v>
      </c>
      <c r="D394" s="179" t="s">
        <v>885</v>
      </c>
      <c r="E394" s="199">
        <v>100.657</v>
      </c>
      <c r="F394" s="200">
        <v>100.657</v>
      </c>
      <c r="G394" s="199">
        <v>99.269000000000005</v>
      </c>
      <c r="H394" s="123" t="s">
        <v>1361</v>
      </c>
      <c r="I394" s="128" t="s">
        <v>45</v>
      </c>
      <c r="J394" s="129" t="s">
        <v>1362</v>
      </c>
      <c r="K394" s="203">
        <v>105.464</v>
      </c>
      <c r="L394" s="199">
        <v>105.099</v>
      </c>
      <c r="M394" s="200">
        <f t="shared" si="34"/>
        <v>-0.36499999999999488</v>
      </c>
      <c r="N394" s="149">
        <v>0</v>
      </c>
      <c r="O394" s="179" t="s">
        <v>22</v>
      </c>
      <c r="P394" s="178" t="s">
        <v>1669</v>
      </c>
      <c r="Q394" s="130"/>
      <c r="R394" s="179" t="s">
        <v>615</v>
      </c>
      <c r="S394" s="181" t="s">
        <v>0</v>
      </c>
      <c r="T394" s="133" t="s">
        <v>666</v>
      </c>
      <c r="U394" s="180">
        <v>321</v>
      </c>
      <c r="V394" s="131" t="s">
        <v>28</v>
      </c>
      <c r="W394" s="168" t="s">
        <v>41</v>
      </c>
      <c r="X394" s="168"/>
      <c r="Y394" s="126"/>
    </row>
    <row r="395" spans="1:256" s="132" customFormat="1" ht="54" customHeight="1" x14ac:dyDescent="0.15">
      <c r="A395" s="127">
        <v>333</v>
      </c>
      <c r="B395" s="178" t="s">
        <v>653</v>
      </c>
      <c r="C395" s="179" t="s">
        <v>901</v>
      </c>
      <c r="D395" s="179" t="s">
        <v>899</v>
      </c>
      <c r="E395" s="199">
        <v>185.64</v>
      </c>
      <c r="F395" s="200">
        <v>185.64</v>
      </c>
      <c r="G395" s="199">
        <v>184.08099999999999</v>
      </c>
      <c r="H395" s="119" t="s">
        <v>247</v>
      </c>
      <c r="I395" s="128" t="s">
        <v>68</v>
      </c>
      <c r="J395" s="129" t="s">
        <v>1381</v>
      </c>
      <c r="K395" s="203">
        <v>0</v>
      </c>
      <c r="L395" s="199">
        <v>0</v>
      </c>
      <c r="M395" s="200">
        <f t="shared" si="34"/>
        <v>0</v>
      </c>
      <c r="N395" s="149">
        <v>0</v>
      </c>
      <c r="O395" s="179" t="s">
        <v>66</v>
      </c>
      <c r="P395" s="178" t="s">
        <v>67</v>
      </c>
      <c r="Q395" s="130"/>
      <c r="R395" s="179" t="s">
        <v>615</v>
      </c>
      <c r="S395" s="181" t="s">
        <v>0</v>
      </c>
      <c r="T395" s="133" t="s">
        <v>658</v>
      </c>
      <c r="U395" s="180">
        <v>322</v>
      </c>
      <c r="V395" s="131" t="s">
        <v>69</v>
      </c>
      <c r="W395" s="168" t="s">
        <v>41</v>
      </c>
      <c r="X395" s="168"/>
      <c r="Y395" s="126"/>
    </row>
    <row r="396" spans="1:256" s="132" customFormat="1" ht="123" customHeight="1" x14ac:dyDescent="0.15">
      <c r="A396" s="127">
        <v>334</v>
      </c>
      <c r="B396" s="178" t="s">
        <v>652</v>
      </c>
      <c r="C396" s="179" t="s">
        <v>931</v>
      </c>
      <c r="D396" s="179" t="s">
        <v>885</v>
      </c>
      <c r="E396" s="199">
        <v>86.185000000000002</v>
      </c>
      <c r="F396" s="200">
        <v>86.185000000000002</v>
      </c>
      <c r="G396" s="199">
        <v>57.75</v>
      </c>
      <c r="H396" s="119" t="s">
        <v>247</v>
      </c>
      <c r="I396" s="128" t="s">
        <v>45</v>
      </c>
      <c r="J396" s="129" t="s">
        <v>1382</v>
      </c>
      <c r="K396" s="203">
        <v>88.495999999999995</v>
      </c>
      <c r="L396" s="199">
        <v>112.371</v>
      </c>
      <c r="M396" s="200">
        <f t="shared" si="34"/>
        <v>23.875</v>
      </c>
      <c r="N396" s="149">
        <v>0</v>
      </c>
      <c r="O396" s="179" t="s">
        <v>1409</v>
      </c>
      <c r="P396" s="178" t="s">
        <v>1670</v>
      </c>
      <c r="Q396" s="130" t="s">
        <v>2253</v>
      </c>
      <c r="R396" s="179" t="s">
        <v>615</v>
      </c>
      <c r="S396" s="181" t="s">
        <v>0</v>
      </c>
      <c r="T396" s="133" t="s">
        <v>665</v>
      </c>
      <c r="U396" s="180">
        <v>323</v>
      </c>
      <c r="V396" s="131"/>
      <c r="W396" s="168" t="s">
        <v>41</v>
      </c>
      <c r="X396" s="168"/>
      <c r="Y396" s="126"/>
    </row>
    <row r="397" spans="1:256" s="132" customFormat="1" ht="132.75" customHeight="1" x14ac:dyDescent="0.15">
      <c r="A397" s="127">
        <v>335</v>
      </c>
      <c r="B397" s="178" t="s">
        <v>669</v>
      </c>
      <c r="C397" s="179" t="s">
        <v>895</v>
      </c>
      <c r="D397" s="179" t="s">
        <v>885</v>
      </c>
      <c r="E397" s="199">
        <v>84.06</v>
      </c>
      <c r="F397" s="200">
        <v>84.06</v>
      </c>
      <c r="G397" s="199">
        <v>82.691001</v>
      </c>
      <c r="H397" s="119" t="s">
        <v>247</v>
      </c>
      <c r="I397" s="128" t="s">
        <v>45</v>
      </c>
      <c r="J397" s="129" t="s">
        <v>1383</v>
      </c>
      <c r="K397" s="203">
        <v>85.227000000000004</v>
      </c>
      <c r="L397" s="199">
        <v>195</v>
      </c>
      <c r="M397" s="200">
        <f t="shared" si="34"/>
        <v>109.773</v>
      </c>
      <c r="N397" s="149">
        <v>0</v>
      </c>
      <c r="O397" s="179" t="s">
        <v>1409</v>
      </c>
      <c r="P397" s="178" t="s">
        <v>1671</v>
      </c>
      <c r="Q397" s="130" t="s">
        <v>2254</v>
      </c>
      <c r="R397" s="179" t="s">
        <v>243</v>
      </c>
      <c r="S397" s="181" t="s">
        <v>0</v>
      </c>
      <c r="T397" s="133" t="s">
        <v>658</v>
      </c>
      <c r="U397" s="180">
        <v>325</v>
      </c>
      <c r="V397" s="131" t="s">
        <v>46</v>
      </c>
      <c r="W397" s="168" t="s">
        <v>41</v>
      </c>
      <c r="X397" s="168"/>
      <c r="Y397" s="126"/>
    </row>
    <row r="398" spans="1:256" s="132" customFormat="1" ht="66" customHeight="1" x14ac:dyDescent="0.15">
      <c r="A398" s="127">
        <v>336</v>
      </c>
      <c r="B398" s="178" t="s">
        <v>651</v>
      </c>
      <c r="C398" s="179" t="s">
        <v>907</v>
      </c>
      <c r="D398" s="179" t="s">
        <v>899</v>
      </c>
      <c r="E398" s="199">
        <v>9.625</v>
      </c>
      <c r="F398" s="200">
        <v>9.625</v>
      </c>
      <c r="G398" s="199">
        <v>8.5150000000000006</v>
      </c>
      <c r="H398" s="119" t="s">
        <v>247</v>
      </c>
      <c r="I398" s="128" t="s">
        <v>68</v>
      </c>
      <c r="J398" s="178" t="s">
        <v>1384</v>
      </c>
      <c r="K398" s="203">
        <v>0</v>
      </c>
      <c r="L398" s="199">
        <v>0</v>
      </c>
      <c r="M398" s="200">
        <f t="shared" si="34"/>
        <v>0</v>
      </c>
      <c r="N398" s="149">
        <v>0</v>
      </c>
      <c r="O398" s="179" t="s">
        <v>66</v>
      </c>
      <c r="P398" s="178" t="s">
        <v>67</v>
      </c>
      <c r="Q398" s="130"/>
      <c r="R398" s="44" t="s">
        <v>243</v>
      </c>
      <c r="S398" s="131" t="s">
        <v>0</v>
      </c>
      <c r="T398" s="133" t="s">
        <v>658</v>
      </c>
      <c r="U398" s="180">
        <v>326</v>
      </c>
      <c r="V398" s="131" t="s">
        <v>69</v>
      </c>
      <c r="W398" s="168" t="s">
        <v>41</v>
      </c>
      <c r="X398" s="168"/>
      <c r="Y398" s="126"/>
    </row>
    <row r="399" spans="1:256" s="132" customFormat="1" ht="96" customHeight="1" x14ac:dyDescent="0.15">
      <c r="A399" s="127">
        <v>337</v>
      </c>
      <c r="B399" s="178" t="s">
        <v>650</v>
      </c>
      <c r="C399" s="179" t="s">
        <v>899</v>
      </c>
      <c r="D399" s="179" t="s">
        <v>900</v>
      </c>
      <c r="E399" s="199">
        <v>9.68</v>
      </c>
      <c r="F399" s="200">
        <v>9.68</v>
      </c>
      <c r="G399" s="199">
        <v>9.4740000000000002</v>
      </c>
      <c r="H399" s="123" t="s">
        <v>1364</v>
      </c>
      <c r="I399" s="128" t="s">
        <v>68</v>
      </c>
      <c r="J399" s="129" t="s">
        <v>1363</v>
      </c>
      <c r="K399" s="203">
        <v>9.4390000000000001</v>
      </c>
      <c r="L399" s="149">
        <v>0</v>
      </c>
      <c r="M399" s="200">
        <f t="shared" si="34"/>
        <v>-9.4390000000000001</v>
      </c>
      <c r="N399" s="149">
        <v>0</v>
      </c>
      <c r="O399" s="179" t="s">
        <v>66</v>
      </c>
      <c r="P399" s="178" t="s">
        <v>1672</v>
      </c>
      <c r="Q399" s="130"/>
      <c r="R399" s="56" t="s">
        <v>243</v>
      </c>
      <c r="S399" s="40" t="s">
        <v>0</v>
      </c>
      <c r="T399" s="120" t="s">
        <v>664</v>
      </c>
      <c r="U399" s="57" t="s">
        <v>663</v>
      </c>
      <c r="V399" s="131" t="s">
        <v>26</v>
      </c>
      <c r="W399" s="168" t="s">
        <v>41</v>
      </c>
      <c r="X399" s="168"/>
      <c r="Y399" s="126"/>
    </row>
    <row r="400" spans="1:256" s="132" customFormat="1" ht="85.5" customHeight="1" x14ac:dyDescent="0.15">
      <c r="A400" s="127">
        <v>338</v>
      </c>
      <c r="B400" s="178" t="s">
        <v>2022</v>
      </c>
      <c r="C400" s="179" t="s">
        <v>899</v>
      </c>
      <c r="D400" s="179" t="s">
        <v>900</v>
      </c>
      <c r="E400" s="199">
        <v>15.037000000000001</v>
      </c>
      <c r="F400" s="200">
        <v>15.037000000000001</v>
      </c>
      <c r="G400" s="199">
        <v>14.723000000000001</v>
      </c>
      <c r="H400" s="123" t="s">
        <v>1366</v>
      </c>
      <c r="I400" s="128" t="s">
        <v>68</v>
      </c>
      <c r="J400" s="129" t="s">
        <v>1365</v>
      </c>
      <c r="K400" s="203">
        <v>15.037000000000001</v>
      </c>
      <c r="L400" s="199">
        <v>0</v>
      </c>
      <c r="M400" s="200">
        <f t="shared" si="34"/>
        <v>-15.037000000000001</v>
      </c>
      <c r="N400" s="149">
        <v>0</v>
      </c>
      <c r="O400" s="179" t="s">
        <v>66</v>
      </c>
      <c r="P400" s="178" t="s">
        <v>67</v>
      </c>
      <c r="Q400" s="130"/>
      <c r="R400" s="44" t="s">
        <v>615</v>
      </c>
      <c r="S400" s="131" t="s">
        <v>0</v>
      </c>
      <c r="T400" s="120" t="s">
        <v>660</v>
      </c>
      <c r="U400" s="57" t="s">
        <v>662</v>
      </c>
      <c r="V400" s="131" t="s">
        <v>661</v>
      </c>
      <c r="W400" s="168" t="s">
        <v>41</v>
      </c>
      <c r="X400" s="168"/>
      <c r="Y400" s="126"/>
    </row>
    <row r="401" spans="1:256" s="132" customFormat="1" ht="129.75" customHeight="1" x14ac:dyDescent="0.15">
      <c r="A401" s="127">
        <v>339</v>
      </c>
      <c r="B401" s="178" t="s">
        <v>649</v>
      </c>
      <c r="C401" s="179" t="s">
        <v>899</v>
      </c>
      <c r="D401" s="179" t="s">
        <v>885</v>
      </c>
      <c r="E401" s="199">
        <v>120.318</v>
      </c>
      <c r="F401" s="200">
        <v>120.318</v>
      </c>
      <c r="G401" s="199">
        <v>93.981999999999999</v>
      </c>
      <c r="H401" s="123" t="s">
        <v>1367</v>
      </c>
      <c r="I401" s="128" t="s">
        <v>45</v>
      </c>
      <c r="J401" s="129" t="s">
        <v>1368</v>
      </c>
      <c r="K401" s="203">
        <v>102.345</v>
      </c>
      <c r="L401" s="199">
        <v>71</v>
      </c>
      <c r="M401" s="200">
        <f t="shared" si="34"/>
        <v>-31.344999999999999</v>
      </c>
      <c r="N401" s="149">
        <v>0</v>
      </c>
      <c r="O401" s="179" t="s">
        <v>1409</v>
      </c>
      <c r="P401" s="178" t="s">
        <v>1673</v>
      </c>
      <c r="Q401" s="130" t="s">
        <v>2255</v>
      </c>
      <c r="R401" s="44" t="s">
        <v>243</v>
      </c>
      <c r="S401" s="131" t="s">
        <v>0</v>
      </c>
      <c r="T401" s="120" t="s">
        <v>660</v>
      </c>
      <c r="U401" s="57" t="s">
        <v>659</v>
      </c>
      <c r="V401" s="131" t="s">
        <v>26</v>
      </c>
      <c r="W401" s="168" t="s">
        <v>41</v>
      </c>
      <c r="X401" s="168"/>
      <c r="Y401" s="126"/>
    </row>
    <row r="402" spans="1:256" s="132" customFormat="1" ht="120.75" customHeight="1" x14ac:dyDescent="0.15">
      <c r="A402" s="127">
        <v>340</v>
      </c>
      <c r="B402" s="178" t="s">
        <v>648</v>
      </c>
      <c r="C402" s="179" t="s">
        <v>899</v>
      </c>
      <c r="D402" s="179" t="s">
        <v>932</v>
      </c>
      <c r="E402" s="199">
        <v>100.42</v>
      </c>
      <c r="F402" s="200">
        <v>0</v>
      </c>
      <c r="G402" s="199">
        <v>0</v>
      </c>
      <c r="H402" s="123" t="s">
        <v>1369</v>
      </c>
      <c r="I402" s="128" t="s">
        <v>22</v>
      </c>
      <c r="J402" s="178" t="s">
        <v>1370</v>
      </c>
      <c r="K402" s="203">
        <v>78.58</v>
      </c>
      <c r="L402" s="199">
        <v>89.14</v>
      </c>
      <c r="M402" s="200">
        <f t="shared" si="34"/>
        <v>10.560000000000002</v>
      </c>
      <c r="N402" s="149">
        <v>0</v>
      </c>
      <c r="O402" s="179" t="s">
        <v>22</v>
      </c>
      <c r="P402" s="178" t="s">
        <v>1674</v>
      </c>
      <c r="Q402" s="130" t="s">
        <v>2256</v>
      </c>
      <c r="R402" s="44" t="s">
        <v>243</v>
      </c>
      <c r="S402" s="131" t="s">
        <v>0</v>
      </c>
      <c r="T402" s="133" t="s">
        <v>658</v>
      </c>
      <c r="U402" s="57" t="s">
        <v>247</v>
      </c>
      <c r="V402" s="131" t="s">
        <v>26</v>
      </c>
      <c r="W402" s="168" t="s">
        <v>41</v>
      </c>
      <c r="X402" s="168"/>
      <c r="Y402" s="126"/>
    </row>
    <row r="403" spans="1:256" s="37" customFormat="1" ht="24.95" customHeight="1" x14ac:dyDescent="0.15">
      <c r="A403" s="127"/>
      <c r="B403" s="178" t="s">
        <v>670</v>
      </c>
      <c r="C403" s="179"/>
      <c r="D403" s="179"/>
      <c r="E403" s="199"/>
      <c r="F403" s="200"/>
      <c r="G403" s="199"/>
      <c r="H403" s="123"/>
      <c r="I403" s="128"/>
      <c r="J403" s="129"/>
      <c r="K403" s="203"/>
      <c r="L403" s="199"/>
      <c r="M403" s="200"/>
      <c r="N403" s="149"/>
      <c r="O403" s="179"/>
      <c r="P403" s="178"/>
      <c r="Q403" s="130"/>
      <c r="R403" s="60" t="s">
        <v>169</v>
      </c>
      <c r="S403" s="120"/>
      <c r="T403" s="131"/>
      <c r="U403" s="180"/>
      <c r="V403" s="131"/>
      <c r="W403" s="168"/>
      <c r="X403" s="168"/>
      <c r="Y403" s="126"/>
      <c r="Z403" s="132"/>
      <c r="AA403" s="132"/>
      <c r="AB403" s="132"/>
      <c r="AC403" s="132"/>
      <c r="AD403" s="132"/>
      <c r="AE403" s="132"/>
      <c r="AF403" s="132"/>
      <c r="AG403" s="132"/>
      <c r="AH403" s="132"/>
      <c r="AI403" s="132"/>
      <c r="AJ403" s="132"/>
      <c r="AK403" s="132"/>
      <c r="AL403" s="132"/>
      <c r="AM403" s="132"/>
      <c r="AN403" s="132"/>
      <c r="AO403" s="132"/>
      <c r="AP403" s="132"/>
      <c r="AQ403" s="132"/>
      <c r="AR403" s="132"/>
      <c r="AS403" s="132"/>
      <c r="AT403" s="132"/>
      <c r="AU403" s="132"/>
      <c r="AV403" s="132"/>
      <c r="AW403" s="132"/>
      <c r="AX403" s="132"/>
      <c r="AY403" s="132"/>
      <c r="AZ403" s="132"/>
      <c r="BA403" s="132"/>
      <c r="BB403" s="132"/>
      <c r="BC403" s="132"/>
      <c r="BD403" s="132"/>
      <c r="BE403" s="132"/>
      <c r="BF403" s="132"/>
      <c r="BG403" s="132"/>
      <c r="BH403" s="132"/>
      <c r="BI403" s="132"/>
      <c r="BJ403" s="132"/>
      <c r="BK403" s="132"/>
      <c r="BL403" s="132"/>
      <c r="BM403" s="132"/>
      <c r="BN403" s="132"/>
      <c r="BO403" s="132"/>
      <c r="BP403" s="132"/>
      <c r="BQ403" s="132"/>
      <c r="BR403" s="132"/>
      <c r="BS403" s="132"/>
      <c r="BT403" s="132"/>
      <c r="BU403" s="132"/>
      <c r="BV403" s="132"/>
      <c r="BW403" s="132"/>
      <c r="BX403" s="132"/>
      <c r="BY403" s="132"/>
      <c r="BZ403" s="132"/>
      <c r="CA403" s="132"/>
      <c r="CB403" s="132"/>
      <c r="CC403" s="132"/>
      <c r="CD403" s="132"/>
      <c r="CE403" s="132"/>
      <c r="CF403" s="132"/>
      <c r="CG403" s="132"/>
      <c r="CH403" s="132"/>
      <c r="CI403" s="132"/>
      <c r="CJ403" s="132"/>
      <c r="CK403" s="132"/>
      <c r="CL403" s="132"/>
      <c r="CM403" s="132"/>
      <c r="CN403" s="132"/>
      <c r="CO403" s="132"/>
      <c r="CP403" s="132"/>
      <c r="CQ403" s="132"/>
      <c r="CR403" s="132"/>
      <c r="CS403" s="132"/>
      <c r="CT403" s="132"/>
      <c r="CU403" s="132"/>
      <c r="CV403" s="132"/>
      <c r="CW403" s="132"/>
      <c r="CX403" s="132"/>
      <c r="CY403" s="132"/>
      <c r="CZ403" s="132"/>
      <c r="DA403" s="132"/>
      <c r="DB403" s="132"/>
      <c r="DC403" s="132"/>
      <c r="DD403" s="132"/>
      <c r="DE403" s="132"/>
      <c r="DF403" s="132"/>
      <c r="DG403" s="132"/>
      <c r="DH403" s="132"/>
      <c r="DI403" s="132"/>
      <c r="DJ403" s="132"/>
      <c r="DK403" s="132"/>
      <c r="DL403" s="132"/>
      <c r="DM403" s="132"/>
      <c r="DN403" s="132"/>
      <c r="DO403" s="132"/>
      <c r="DP403" s="132"/>
      <c r="DQ403" s="132"/>
      <c r="DR403" s="132"/>
      <c r="DS403" s="132"/>
      <c r="DT403" s="132"/>
      <c r="DU403" s="132"/>
      <c r="DV403" s="132"/>
      <c r="DW403" s="132"/>
      <c r="DX403" s="132"/>
      <c r="DY403" s="132"/>
      <c r="DZ403" s="132"/>
      <c r="EA403" s="132"/>
      <c r="EB403" s="132"/>
      <c r="EC403" s="132"/>
      <c r="ED403" s="132"/>
      <c r="EE403" s="132"/>
      <c r="EF403" s="132"/>
      <c r="EG403" s="132"/>
      <c r="EH403" s="132"/>
      <c r="EI403" s="132"/>
      <c r="EJ403" s="132"/>
      <c r="EK403" s="132"/>
      <c r="EL403" s="132"/>
      <c r="EM403" s="132"/>
      <c r="EN403" s="132"/>
      <c r="EO403" s="132"/>
      <c r="EP403" s="132"/>
      <c r="EQ403" s="132"/>
      <c r="ER403" s="132"/>
      <c r="ES403" s="132"/>
      <c r="ET403" s="132"/>
      <c r="EU403" s="132"/>
      <c r="EV403" s="132"/>
      <c r="EW403" s="132"/>
      <c r="EX403" s="132"/>
      <c r="EY403" s="132"/>
      <c r="EZ403" s="132"/>
      <c r="FA403" s="132"/>
      <c r="FB403" s="132"/>
      <c r="FC403" s="132"/>
      <c r="FD403" s="132"/>
      <c r="FE403" s="132"/>
      <c r="FF403" s="132"/>
      <c r="FG403" s="132"/>
      <c r="FH403" s="132"/>
      <c r="FI403" s="132"/>
      <c r="FJ403" s="132"/>
      <c r="FK403" s="132"/>
      <c r="FL403" s="132"/>
      <c r="FM403" s="132"/>
      <c r="FN403" s="132"/>
      <c r="FO403" s="132"/>
      <c r="FP403" s="132"/>
      <c r="FQ403" s="132"/>
      <c r="FR403" s="132"/>
      <c r="FS403" s="132"/>
      <c r="FT403" s="132"/>
      <c r="FU403" s="132"/>
      <c r="FV403" s="132"/>
      <c r="FW403" s="132"/>
      <c r="FX403" s="132"/>
      <c r="FY403" s="132"/>
      <c r="FZ403" s="132"/>
      <c r="GA403" s="132"/>
      <c r="GB403" s="132"/>
      <c r="GC403" s="132"/>
      <c r="GD403" s="132"/>
      <c r="GE403" s="132"/>
      <c r="GF403" s="132"/>
      <c r="GG403" s="132"/>
      <c r="GH403" s="132"/>
      <c r="GI403" s="132"/>
      <c r="GJ403" s="132"/>
      <c r="GK403" s="132"/>
      <c r="GL403" s="132"/>
      <c r="GM403" s="132"/>
      <c r="GN403" s="132"/>
      <c r="GO403" s="132"/>
      <c r="GP403" s="132"/>
      <c r="GQ403" s="132"/>
      <c r="GR403" s="132"/>
      <c r="GS403" s="132"/>
      <c r="GT403" s="132"/>
      <c r="GU403" s="132"/>
      <c r="GV403" s="132"/>
      <c r="GW403" s="132"/>
      <c r="GX403" s="132"/>
      <c r="GY403" s="132"/>
      <c r="GZ403" s="132"/>
      <c r="HA403" s="132"/>
      <c r="HB403" s="132"/>
      <c r="HC403" s="132"/>
      <c r="HD403" s="132"/>
      <c r="HE403" s="132"/>
      <c r="HF403" s="132"/>
      <c r="HG403" s="132"/>
      <c r="HH403" s="132"/>
      <c r="HI403" s="132"/>
      <c r="HJ403" s="132"/>
      <c r="HK403" s="132"/>
      <c r="HL403" s="132"/>
      <c r="HM403" s="132"/>
      <c r="HN403" s="132"/>
      <c r="HO403" s="132"/>
      <c r="HP403" s="132"/>
      <c r="HQ403" s="132"/>
      <c r="HR403" s="132"/>
      <c r="HS403" s="132"/>
      <c r="HT403" s="132"/>
      <c r="HU403" s="132"/>
      <c r="HV403" s="132"/>
      <c r="HW403" s="132"/>
      <c r="HX403" s="132"/>
      <c r="HY403" s="132"/>
      <c r="HZ403" s="132"/>
      <c r="IA403" s="132"/>
      <c r="IB403" s="132"/>
      <c r="IC403" s="132"/>
      <c r="ID403" s="132"/>
      <c r="IE403" s="132"/>
      <c r="IF403" s="132"/>
      <c r="IG403" s="132"/>
      <c r="IH403" s="132"/>
      <c r="II403" s="132"/>
      <c r="IJ403" s="132"/>
      <c r="IK403" s="132"/>
      <c r="IL403" s="132"/>
      <c r="IM403" s="132"/>
      <c r="IN403" s="132"/>
      <c r="IO403" s="132"/>
      <c r="IP403" s="132"/>
      <c r="IQ403" s="132"/>
      <c r="IR403" s="132"/>
      <c r="IS403" s="132"/>
      <c r="IT403" s="132"/>
      <c r="IU403" s="132"/>
      <c r="IV403" s="132"/>
    </row>
    <row r="404" spans="1:256" s="37" customFormat="1" ht="68.25" customHeight="1" x14ac:dyDescent="0.15">
      <c r="A404" s="127">
        <v>341</v>
      </c>
      <c r="B404" s="178" t="s">
        <v>2051</v>
      </c>
      <c r="C404" s="179" t="s">
        <v>907</v>
      </c>
      <c r="D404" s="179" t="s">
        <v>885</v>
      </c>
      <c r="E404" s="199">
        <v>122.026</v>
      </c>
      <c r="F404" s="200">
        <v>122.026</v>
      </c>
      <c r="G404" s="199">
        <v>108.70099999999999</v>
      </c>
      <c r="H404" s="119" t="s">
        <v>2052</v>
      </c>
      <c r="I404" s="128" t="s">
        <v>45</v>
      </c>
      <c r="J404" s="129" t="s">
        <v>2053</v>
      </c>
      <c r="K404" s="203">
        <v>125.07899999999999</v>
      </c>
      <c r="L404" s="199">
        <v>170</v>
      </c>
      <c r="M404" s="200">
        <f t="shared" ref="M404:M405" si="35">L404-K404</f>
        <v>44.921000000000006</v>
      </c>
      <c r="N404" s="149">
        <v>0</v>
      </c>
      <c r="O404" s="179" t="s">
        <v>1409</v>
      </c>
      <c r="P404" s="178" t="s">
        <v>2054</v>
      </c>
      <c r="Q404" s="130" t="s">
        <v>1847</v>
      </c>
      <c r="R404" s="44" t="s">
        <v>189</v>
      </c>
      <c r="S404" s="131" t="s">
        <v>0</v>
      </c>
      <c r="T404" s="133" t="s">
        <v>658</v>
      </c>
      <c r="U404" s="180">
        <v>328</v>
      </c>
      <c r="V404" s="131" t="s">
        <v>69</v>
      </c>
      <c r="W404" s="168" t="s">
        <v>41</v>
      </c>
      <c r="X404" s="168"/>
      <c r="Y404" s="126"/>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c r="BC404" s="132"/>
      <c r="BD404" s="132"/>
      <c r="BE404" s="132"/>
      <c r="BF404" s="132"/>
      <c r="BG404" s="132"/>
      <c r="BH404" s="132"/>
      <c r="BI404" s="132"/>
      <c r="BJ404" s="132"/>
      <c r="BK404" s="132"/>
      <c r="BL404" s="132"/>
      <c r="BM404" s="132"/>
      <c r="BN404" s="132"/>
      <c r="BO404" s="132"/>
      <c r="BP404" s="132"/>
      <c r="BQ404" s="132"/>
      <c r="BR404" s="132"/>
      <c r="BS404" s="132"/>
      <c r="BT404" s="132"/>
      <c r="BU404" s="132"/>
      <c r="BV404" s="132"/>
      <c r="BW404" s="132"/>
      <c r="BX404" s="132"/>
      <c r="BY404" s="132"/>
      <c r="BZ404" s="132"/>
      <c r="CA404" s="132"/>
      <c r="CB404" s="132"/>
      <c r="CC404" s="132"/>
      <c r="CD404" s="132"/>
      <c r="CE404" s="132"/>
      <c r="CF404" s="132"/>
      <c r="CG404" s="132"/>
      <c r="CH404" s="132"/>
      <c r="CI404" s="132"/>
      <c r="CJ404" s="132"/>
      <c r="CK404" s="132"/>
      <c r="CL404" s="132"/>
      <c r="CM404" s="132"/>
      <c r="CN404" s="132"/>
      <c r="CO404" s="132"/>
      <c r="CP404" s="132"/>
      <c r="CQ404" s="132"/>
      <c r="CR404" s="132"/>
      <c r="CS404" s="132"/>
      <c r="CT404" s="132"/>
      <c r="CU404" s="132"/>
      <c r="CV404" s="132"/>
      <c r="CW404" s="132"/>
      <c r="CX404" s="132"/>
      <c r="CY404" s="132"/>
      <c r="CZ404" s="132"/>
      <c r="DA404" s="132"/>
      <c r="DB404" s="132"/>
      <c r="DC404" s="132"/>
      <c r="DD404" s="132"/>
      <c r="DE404" s="132"/>
      <c r="DF404" s="132"/>
      <c r="DG404" s="132"/>
      <c r="DH404" s="132"/>
      <c r="DI404" s="132"/>
      <c r="DJ404" s="132"/>
      <c r="DK404" s="132"/>
      <c r="DL404" s="132"/>
      <c r="DM404" s="132"/>
      <c r="DN404" s="132"/>
      <c r="DO404" s="132"/>
      <c r="DP404" s="132"/>
      <c r="DQ404" s="132"/>
      <c r="DR404" s="132"/>
      <c r="DS404" s="132"/>
      <c r="DT404" s="132"/>
      <c r="DU404" s="132"/>
      <c r="DV404" s="132"/>
      <c r="DW404" s="132"/>
      <c r="DX404" s="132"/>
      <c r="DY404" s="132"/>
      <c r="DZ404" s="132"/>
      <c r="EA404" s="132"/>
      <c r="EB404" s="132"/>
      <c r="EC404" s="132"/>
      <c r="ED404" s="132"/>
      <c r="EE404" s="132"/>
      <c r="EF404" s="132"/>
      <c r="EG404" s="132"/>
      <c r="EH404" s="132"/>
      <c r="EI404" s="132"/>
      <c r="EJ404" s="132"/>
      <c r="EK404" s="132"/>
      <c r="EL404" s="132"/>
      <c r="EM404" s="132"/>
      <c r="EN404" s="132"/>
      <c r="EO404" s="132"/>
      <c r="EP404" s="132"/>
      <c r="EQ404" s="132"/>
      <c r="ER404" s="132"/>
      <c r="ES404" s="132"/>
      <c r="ET404" s="132"/>
      <c r="EU404" s="132"/>
      <c r="EV404" s="132"/>
      <c r="EW404" s="132"/>
      <c r="EX404" s="132"/>
      <c r="EY404" s="132"/>
      <c r="EZ404" s="132"/>
      <c r="FA404" s="132"/>
      <c r="FB404" s="132"/>
      <c r="FC404" s="132"/>
      <c r="FD404" s="132"/>
      <c r="FE404" s="132"/>
      <c r="FF404" s="132"/>
      <c r="FG404" s="132"/>
      <c r="FH404" s="132"/>
      <c r="FI404" s="132"/>
      <c r="FJ404" s="132"/>
      <c r="FK404" s="132"/>
      <c r="FL404" s="132"/>
      <c r="FM404" s="132"/>
      <c r="FN404" s="132"/>
      <c r="FO404" s="132"/>
      <c r="FP404" s="132"/>
      <c r="FQ404" s="132"/>
      <c r="FR404" s="132"/>
      <c r="FS404" s="132"/>
      <c r="FT404" s="132"/>
      <c r="FU404" s="132"/>
      <c r="FV404" s="132"/>
      <c r="FW404" s="132"/>
      <c r="FX404" s="132"/>
      <c r="FY404" s="132"/>
      <c r="FZ404" s="132"/>
      <c r="GA404" s="132"/>
      <c r="GB404" s="132"/>
      <c r="GC404" s="132"/>
      <c r="GD404" s="132"/>
      <c r="GE404" s="132"/>
      <c r="GF404" s="132"/>
      <c r="GG404" s="132"/>
      <c r="GH404" s="132"/>
      <c r="GI404" s="132"/>
      <c r="GJ404" s="132"/>
      <c r="GK404" s="132"/>
      <c r="GL404" s="132"/>
      <c r="GM404" s="132"/>
      <c r="GN404" s="132"/>
      <c r="GO404" s="132"/>
      <c r="GP404" s="132"/>
      <c r="GQ404" s="132"/>
      <c r="GR404" s="132"/>
      <c r="GS404" s="132"/>
      <c r="GT404" s="132"/>
      <c r="GU404" s="132"/>
      <c r="GV404" s="132"/>
      <c r="GW404" s="132"/>
      <c r="GX404" s="132"/>
      <c r="GY404" s="132"/>
      <c r="GZ404" s="132"/>
      <c r="HA404" s="132"/>
      <c r="HB404" s="132"/>
      <c r="HC404" s="132"/>
      <c r="HD404" s="132"/>
      <c r="HE404" s="132"/>
      <c r="HF404" s="132"/>
      <c r="HG404" s="132"/>
      <c r="HH404" s="132"/>
      <c r="HI404" s="132"/>
      <c r="HJ404" s="132"/>
      <c r="HK404" s="132"/>
      <c r="HL404" s="132"/>
      <c r="HM404" s="132"/>
      <c r="HN404" s="132"/>
      <c r="HO404" s="132"/>
      <c r="HP404" s="132"/>
      <c r="HQ404" s="132"/>
      <c r="HR404" s="132"/>
      <c r="HS404" s="132"/>
      <c r="HT404" s="132"/>
      <c r="HU404" s="132"/>
      <c r="HV404" s="132"/>
      <c r="HW404" s="132"/>
      <c r="HX404" s="132"/>
      <c r="HY404" s="132"/>
      <c r="HZ404" s="132"/>
      <c r="IA404" s="132"/>
      <c r="IB404" s="132"/>
      <c r="IC404" s="132"/>
      <c r="ID404" s="132"/>
      <c r="IE404" s="132"/>
      <c r="IF404" s="132"/>
      <c r="IG404" s="132"/>
      <c r="IH404" s="132"/>
      <c r="II404" s="132"/>
      <c r="IJ404" s="132"/>
      <c r="IK404" s="132"/>
      <c r="IL404" s="132"/>
      <c r="IM404" s="132"/>
      <c r="IN404" s="132"/>
      <c r="IO404" s="132"/>
      <c r="IP404" s="132"/>
      <c r="IQ404" s="132"/>
      <c r="IR404" s="132"/>
      <c r="IS404" s="132"/>
      <c r="IT404" s="132"/>
      <c r="IU404" s="132"/>
      <c r="IV404" s="132"/>
    </row>
    <row r="405" spans="1:256" s="132" customFormat="1" ht="118.5" customHeight="1" x14ac:dyDescent="0.15">
      <c r="A405" s="127">
        <v>342</v>
      </c>
      <c r="B405" s="178" t="s">
        <v>968</v>
      </c>
      <c r="C405" s="179" t="s">
        <v>907</v>
      </c>
      <c r="D405" s="179" t="s">
        <v>900</v>
      </c>
      <c r="E405" s="199">
        <v>12.733000000000001</v>
      </c>
      <c r="F405" s="200">
        <v>12.733000000000001</v>
      </c>
      <c r="G405" s="199">
        <v>12.688000000000001</v>
      </c>
      <c r="H405" s="123" t="s">
        <v>1038</v>
      </c>
      <c r="I405" s="128" t="s">
        <v>45</v>
      </c>
      <c r="J405" s="129" t="s">
        <v>1016</v>
      </c>
      <c r="K405" s="203">
        <v>12.667</v>
      </c>
      <c r="L405" s="199">
        <v>0</v>
      </c>
      <c r="M405" s="200">
        <f t="shared" si="35"/>
        <v>-12.667</v>
      </c>
      <c r="N405" s="149">
        <v>0</v>
      </c>
      <c r="O405" s="179" t="s">
        <v>66</v>
      </c>
      <c r="P405" s="178" t="s">
        <v>2174</v>
      </c>
      <c r="Q405" s="130"/>
      <c r="R405" s="44" t="s">
        <v>189</v>
      </c>
      <c r="S405" s="131" t="s">
        <v>0</v>
      </c>
      <c r="T405" s="133" t="s">
        <v>658</v>
      </c>
      <c r="U405" s="180">
        <v>329</v>
      </c>
      <c r="V405" s="131" t="s">
        <v>27</v>
      </c>
      <c r="W405" s="168" t="s">
        <v>41</v>
      </c>
      <c r="X405" s="168"/>
      <c r="Y405" s="126"/>
    </row>
    <row r="406" spans="1:256" ht="24.95" customHeight="1" x14ac:dyDescent="0.15">
      <c r="A406" s="26"/>
      <c r="B406" s="41" t="s">
        <v>104</v>
      </c>
      <c r="C406" s="31"/>
      <c r="D406" s="31"/>
      <c r="E406" s="205"/>
      <c r="F406" s="205"/>
      <c r="G406" s="205"/>
      <c r="H406" s="28"/>
      <c r="I406" s="29"/>
      <c r="J406" s="30"/>
      <c r="K406" s="204"/>
      <c r="L406" s="205"/>
      <c r="M406" s="205"/>
      <c r="N406" s="151"/>
      <c r="O406" s="31"/>
      <c r="P406" s="27"/>
      <c r="Q406" s="27"/>
      <c r="R406" s="27"/>
      <c r="S406" s="32"/>
      <c r="T406" s="32"/>
      <c r="U406" s="32"/>
      <c r="V406" s="32"/>
      <c r="W406" s="33"/>
      <c r="X406" s="33"/>
      <c r="Y406" s="34"/>
    </row>
    <row r="407" spans="1:256" s="132" customFormat="1" ht="95.25" customHeight="1" x14ac:dyDescent="0.15">
      <c r="A407" s="127">
        <v>343</v>
      </c>
      <c r="B407" s="178" t="s">
        <v>671</v>
      </c>
      <c r="C407" s="179" t="s">
        <v>991</v>
      </c>
      <c r="D407" s="179" t="s">
        <v>885</v>
      </c>
      <c r="E407" s="199">
        <v>580.07000000000005</v>
      </c>
      <c r="F407" s="199">
        <v>580.07000000000005</v>
      </c>
      <c r="G407" s="199">
        <v>545.37699999999995</v>
      </c>
      <c r="H407" s="123" t="s">
        <v>247</v>
      </c>
      <c r="I407" s="128" t="s">
        <v>45</v>
      </c>
      <c r="J407" s="129" t="s">
        <v>1316</v>
      </c>
      <c r="K407" s="203">
        <v>591.00300000000004</v>
      </c>
      <c r="L407" s="199">
        <v>577.57500000000005</v>
      </c>
      <c r="M407" s="200">
        <f t="shared" ref="M407" si="36">L407-K407</f>
        <v>-13.427999999999997</v>
      </c>
      <c r="N407" s="149">
        <v>0</v>
      </c>
      <c r="O407" s="179" t="s">
        <v>1409</v>
      </c>
      <c r="P407" s="178" t="s">
        <v>1552</v>
      </c>
      <c r="Q407" s="130"/>
      <c r="R407" s="179" t="s">
        <v>151</v>
      </c>
      <c r="S407" s="181" t="s">
        <v>0</v>
      </c>
      <c r="T407" s="65" t="s">
        <v>672</v>
      </c>
      <c r="U407" s="180">
        <v>330</v>
      </c>
      <c r="V407" s="131"/>
      <c r="W407" s="168" t="s">
        <v>41</v>
      </c>
      <c r="X407" s="168"/>
      <c r="Y407" s="126"/>
    </row>
    <row r="408" spans="1:256" s="132" customFormat="1" ht="24.95" customHeight="1" x14ac:dyDescent="0.15">
      <c r="A408" s="26"/>
      <c r="B408" s="41" t="s">
        <v>105</v>
      </c>
      <c r="C408" s="31"/>
      <c r="D408" s="31"/>
      <c r="E408" s="205"/>
      <c r="F408" s="205"/>
      <c r="G408" s="205"/>
      <c r="H408" s="28"/>
      <c r="I408" s="29"/>
      <c r="J408" s="30"/>
      <c r="K408" s="204"/>
      <c r="L408" s="205"/>
      <c r="M408" s="205"/>
      <c r="N408" s="151"/>
      <c r="O408" s="31"/>
      <c r="P408" s="27"/>
      <c r="Q408" s="27"/>
      <c r="R408" s="27"/>
      <c r="S408" s="32"/>
      <c r="T408" s="32"/>
      <c r="U408" s="32"/>
      <c r="V408" s="32"/>
      <c r="W408" s="33"/>
      <c r="X408" s="33"/>
      <c r="Y408" s="34"/>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c r="IR408" s="2"/>
      <c r="IS408" s="2"/>
      <c r="IT408" s="2"/>
      <c r="IU408" s="2"/>
      <c r="IV408" s="2"/>
    </row>
    <row r="409" spans="1:256" s="132" customFormat="1" ht="88.5" customHeight="1" x14ac:dyDescent="0.15">
      <c r="A409" s="127">
        <v>344</v>
      </c>
      <c r="B409" s="178" t="s">
        <v>953</v>
      </c>
      <c r="C409" s="101" t="s">
        <v>911</v>
      </c>
      <c r="D409" s="179" t="s">
        <v>885</v>
      </c>
      <c r="E409" s="199">
        <v>58.77</v>
      </c>
      <c r="F409" s="200">
        <v>58.77</v>
      </c>
      <c r="G409" s="199">
        <v>57.484999999999999</v>
      </c>
      <c r="H409" s="119" t="s">
        <v>1601</v>
      </c>
      <c r="I409" s="128" t="s">
        <v>45</v>
      </c>
      <c r="J409" s="129" t="s">
        <v>1627</v>
      </c>
      <c r="K409" s="203">
        <v>52.786999999999999</v>
      </c>
      <c r="L409" s="199">
        <v>62.786999999999999</v>
      </c>
      <c r="M409" s="200">
        <f t="shared" ref="M409:M414" si="37">L409-K409</f>
        <v>10</v>
      </c>
      <c r="N409" s="149" t="s">
        <v>1601</v>
      </c>
      <c r="O409" s="179" t="s">
        <v>1409</v>
      </c>
      <c r="P409" s="178" t="s">
        <v>1628</v>
      </c>
      <c r="Q409" s="130"/>
      <c r="R409" s="179" t="s">
        <v>339</v>
      </c>
      <c r="S409" s="181" t="s">
        <v>0</v>
      </c>
      <c r="T409" s="133" t="s">
        <v>678</v>
      </c>
      <c r="U409" s="180">
        <v>331</v>
      </c>
      <c r="V409" s="131" t="s">
        <v>69</v>
      </c>
      <c r="W409" s="168" t="s">
        <v>41</v>
      </c>
      <c r="X409" s="168"/>
      <c r="Y409" s="126"/>
    </row>
    <row r="410" spans="1:256" s="132" customFormat="1" ht="76.5" customHeight="1" x14ac:dyDescent="0.15">
      <c r="A410" s="127">
        <v>345</v>
      </c>
      <c r="B410" s="178" t="s">
        <v>954</v>
      </c>
      <c r="C410" s="101" t="s">
        <v>911</v>
      </c>
      <c r="D410" s="179" t="s">
        <v>885</v>
      </c>
      <c r="E410" s="199">
        <v>16.251999999999999</v>
      </c>
      <c r="F410" s="200">
        <v>16.251999999999999</v>
      </c>
      <c r="G410" s="199">
        <v>15.23</v>
      </c>
      <c r="H410" s="119" t="s">
        <v>247</v>
      </c>
      <c r="I410" s="128" t="s">
        <v>45</v>
      </c>
      <c r="J410" s="178" t="s">
        <v>1081</v>
      </c>
      <c r="K410" s="203">
        <v>11.252000000000001</v>
      </c>
      <c r="L410" s="199">
        <v>18.503</v>
      </c>
      <c r="M410" s="200">
        <f t="shared" si="37"/>
        <v>7.2509999999999994</v>
      </c>
      <c r="N410" s="149" t="s">
        <v>247</v>
      </c>
      <c r="O410" s="179" t="s">
        <v>1409</v>
      </c>
      <c r="P410" s="178" t="s">
        <v>1606</v>
      </c>
      <c r="Q410" s="130"/>
      <c r="R410" s="179" t="s">
        <v>339</v>
      </c>
      <c r="S410" s="181" t="s">
        <v>0</v>
      </c>
      <c r="T410" s="133" t="s">
        <v>678</v>
      </c>
      <c r="U410" s="180">
        <v>332</v>
      </c>
      <c r="V410" s="131" t="s">
        <v>69</v>
      </c>
      <c r="W410" s="168" t="s">
        <v>41</v>
      </c>
      <c r="X410" s="168"/>
      <c r="Y410" s="126"/>
    </row>
    <row r="411" spans="1:256" s="132" customFormat="1" ht="141.75" customHeight="1" x14ac:dyDescent="0.15">
      <c r="A411" s="127">
        <v>346</v>
      </c>
      <c r="B411" s="178" t="s">
        <v>676</v>
      </c>
      <c r="C411" s="179" t="s">
        <v>911</v>
      </c>
      <c r="D411" s="179" t="s">
        <v>885</v>
      </c>
      <c r="E411" s="241">
        <v>12740.731</v>
      </c>
      <c r="F411" s="200">
        <f>15456.441-2227.321</f>
        <v>13229.12</v>
      </c>
      <c r="G411" s="199">
        <v>13210.933000000001</v>
      </c>
      <c r="H411" s="119" t="s">
        <v>1601</v>
      </c>
      <c r="I411" s="128" t="s">
        <v>45</v>
      </c>
      <c r="J411" s="129" t="s">
        <v>1675</v>
      </c>
      <c r="K411" s="203">
        <v>10630.731</v>
      </c>
      <c r="L411" s="199">
        <v>11000</v>
      </c>
      <c r="M411" s="200">
        <f t="shared" si="37"/>
        <v>369.26900000000023</v>
      </c>
      <c r="N411" s="149">
        <v>0</v>
      </c>
      <c r="O411" s="179" t="s">
        <v>1409</v>
      </c>
      <c r="P411" s="178" t="s">
        <v>1676</v>
      </c>
      <c r="Q411" s="130"/>
      <c r="R411" s="179" t="s">
        <v>615</v>
      </c>
      <c r="S411" s="181" t="s">
        <v>0</v>
      </c>
      <c r="T411" s="133" t="s">
        <v>677</v>
      </c>
      <c r="U411" s="180">
        <v>333</v>
      </c>
      <c r="V411" s="131"/>
      <c r="W411" s="168"/>
      <c r="X411" s="168" t="s">
        <v>41</v>
      </c>
      <c r="Y411" s="126"/>
    </row>
    <row r="412" spans="1:256" s="37" customFormat="1" ht="104.25" customHeight="1" x14ac:dyDescent="0.15">
      <c r="A412" s="127">
        <v>347</v>
      </c>
      <c r="B412" s="178" t="s">
        <v>675</v>
      </c>
      <c r="C412" s="179" t="s">
        <v>933</v>
      </c>
      <c r="D412" s="179" t="s">
        <v>885</v>
      </c>
      <c r="E412" s="199">
        <v>1439.4860000000001</v>
      </c>
      <c r="F412" s="200">
        <f>2778.26185-936.408</f>
        <v>1841.85385</v>
      </c>
      <c r="G412" s="199">
        <v>1703.193</v>
      </c>
      <c r="H412" s="119" t="s">
        <v>247</v>
      </c>
      <c r="I412" s="128" t="s">
        <v>45</v>
      </c>
      <c r="J412" s="129" t="s">
        <v>1385</v>
      </c>
      <c r="K412" s="203">
        <v>400.83800000000002</v>
      </c>
      <c r="L412" s="199">
        <v>800.12400000000002</v>
      </c>
      <c r="M412" s="200">
        <f t="shared" si="37"/>
        <v>399.286</v>
      </c>
      <c r="N412" s="149">
        <v>0</v>
      </c>
      <c r="O412" s="179" t="s">
        <v>1409</v>
      </c>
      <c r="P412" s="178" t="s">
        <v>1677</v>
      </c>
      <c r="Q412" s="130" t="s">
        <v>2257</v>
      </c>
      <c r="R412" s="179" t="s">
        <v>615</v>
      </c>
      <c r="S412" s="181" t="s">
        <v>0</v>
      </c>
      <c r="T412" s="133" t="s">
        <v>677</v>
      </c>
      <c r="U412" s="180">
        <v>333</v>
      </c>
      <c r="V412" s="131"/>
      <c r="W412" s="168" t="s">
        <v>41</v>
      </c>
      <c r="X412" s="168"/>
      <c r="Y412" s="126"/>
      <c r="Z412" s="132"/>
      <c r="AA412" s="132"/>
      <c r="AB412" s="132"/>
      <c r="AC412" s="132"/>
      <c r="AD412" s="132"/>
      <c r="AE412" s="132"/>
      <c r="AF412" s="132"/>
      <c r="AG412" s="132"/>
      <c r="AH412" s="132"/>
      <c r="AI412" s="132"/>
      <c r="AJ412" s="132"/>
      <c r="AK412" s="132"/>
      <c r="AL412" s="132"/>
      <c r="AM412" s="132"/>
      <c r="AN412" s="132"/>
      <c r="AO412" s="132"/>
      <c r="AP412" s="132"/>
      <c r="AQ412" s="132"/>
      <c r="AR412" s="132"/>
      <c r="AS412" s="132"/>
      <c r="AT412" s="132"/>
      <c r="AU412" s="132"/>
      <c r="AV412" s="132"/>
      <c r="AW412" s="132"/>
      <c r="AX412" s="132"/>
      <c r="AY412" s="132"/>
      <c r="AZ412" s="132"/>
      <c r="BA412" s="132"/>
      <c r="BB412" s="132"/>
      <c r="BC412" s="132"/>
      <c r="BD412" s="132"/>
      <c r="BE412" s="132"/>
      <c r="BF412" s="132"/>
      <c r="BG412" s="132"/>
      <c r="BH412" s="132"/>
      <c r="BI412" s="132"/>
      <c r="BJ412" s="132"/>
      <c r="BK412" s="132"/>
      <c r="BL412" s="132"/>
      <c r="BM412" s="132"/>
      <c r="BN412" s="132"/>
      <c r="BO412" s="132"/>
      <c r="BP412" s="132"/>
      <c r="BQ412" s="132"/>
      <c r="BR412" s="132"/>
      <c r="BS412" s="132"/>
      <c r="BT412" s="132"/>
      <c r="BU412" s="132"/>
      <c r="BV412" s="132"/>
      <c r="BW412" s="132"/>
      <c r="BX412" s="132"/>
      <c r="BY412" s="132"/>
      <c r="BZ412" s="132"/>
      <c r="CA412" s="132"/>
      <c r="CB412" s="132"/>
      <c r="CC412" s="132"/>
      <c r="CD412" s="132"/>
      <c r="CE412" s="132"/>
      <c r="CF412" s="132"/>
      <c r="CG412" s="132"/>
      <c r="CH412" s="132"/>
      <c r="CI412" s="132"/>
      <c r="CJ412" s="132"/>
      <c r="CK412" s="132"/>
      <c r="CL412" s="132"/>
      <c r="CM412" s="132"/>
      <c r="CN412" s="132"/>
      <c r="CO412" s="132"/>
      <c r="CP412" s="132"/>
      <c r="CQ412" s="132"/>
      <c r="CR412" s="132"/>
      <c r="CS412" s="132"/>
      <c r="CT412" s="132"/>
      <c r="CU412" s="132"/>
      <c r="CV412" s="132"/>
      <c r="CW412" s="132"/>
      <c r="CX412" s="132"/>
      <c r="CY412" s="132"/>
      <c r="CZ412" s="132"/>
      <c r="DA412" s="132"/>
      <c r="DB412" s="132"/>
      <c r="DC412" s="132"/>
      <c r="DD412" s="132"/>
      <c r="DE412" s="132"/>
      <c r="DF412" s="132"/>
      <c r="DG412" s="132"/>
      <c r="DH412" s="132"/>
      <c r="DI412" s="132"/>
      <c r="DJ412" s="132"/>
      <c r="DK412" s="132"/>
      <c r="DL412" s="132"/>
      <c r="DM412" s="132"/>
      <c r="DN412" s="132"/>
      <c r="DO412" s="132"/>
      <c r="DP412" s="132"/>
      <c r="DQ412" s="132"/>
      <c r="DR412" s="132"/>
      <c r="DS412" s="132"/>
      <c r="DT412" s="132"/>
      <c r="DU412" s="132"/>
      <c r="DV412" s="132"/>
      <c r="DW412" s="132"/>
      <c r="DX412" s="132"/>
      <c r="DY412" s="132"/>
      <c r="DZ412" s="132"/>
      <c r="EA412" s="132"/>
      <c r="EB412" s="132"/>
      <c r="EC412" s="132"/>
      <c r="ED412" s="132"/>
      <c r="EE412" s="132"/>
      <c r="EF412" s="132"/>
      <c r="EG412" s="132"/>
      <c r="EH412" s="132"/>
      <c r="EI412" s="132"/>
      <c r="EJ412" s="132"/>
      <c r="EK412" s="132"/>
      <c r="EL412" s="132"/>
      <c r="EM412" s="132"/>
      <c r="EN412" s="132"/>
      <c r="EO412" s="132"/>
      <c r="EP412" s="132"/>
      <c r="EQ412" s="132"/>
      <c r="ER412" s="132"/>
      <c r="ES412" s="132"/>
      <c r="ET412" s="132"/>
      <c r="EU412" s="132"/>
      <c r="EV412" s="132"/>
      <c r="EW412" s="132"/>
      <c r="EX412" s="132"/>
      <c r="EY412" s="132"/>
      <c r="EZ412" s="132"/>
      <c r="FA412" s="132"/>
      <c r="FB412" s="132"/>
      <c r="FC412" s="132"/>
      <c r="FD412" s="132"/>
      <c r="FE412" s="132"/>
      <c r="FF412" s="132"/>
      <c r="FG412" s="132"/>
      <c r="FH412" s="132"/>
      <c r="FI412" s="132"/>
      <c r="FJ412" s="132"/>
      <c r="FK412" s="132"/>
      <c r="FL412" s="132"/>
      <c r="FM412" s="132"/>
      <c r="FN412" s="132"/>
      <c r="FO412" s="132"/>
      <c r="FP412" s="132"/>
      <c r="FQ412" s="132"/>
      <c r="FR412" s="132"/>
      <c r="FS412" s="132"/>
      <c r="FT412" s="132"/>
      <c r="FU412" s="132"/>
      <c r="FV412" s="132"/>
      <c r="FW412" s="132"/>
      <c r="FX412" s="132"/>
      <c r="FY412" s="132"/>
      <c r="FZ412" s="132"/>
      <c r="GA412" s="132"/>
      <c r="GB412" s="132"/>
      <c r="GC412" s="132"/>
      <c r="GD412" s="132"/>
      <c r="GE412" s="132"/>
      <c r="GF412" s="132"/>
      <c r="GG412" s="132"/>
      <c r="GH412" s="132"/>
      <c r="GI412" s="132"/>
      <c r="GJ412" s="132"/>
      <c r="GK412" s="132"/>
      <c r="GL412" s="132"/>
      <c r="GM412" s="132"/>
      <c r="GN412" s="132"/>
      <c r="GO412" s="132"/>
      <c r="GP412" s="132"/>
      <c r="GQ412" s="132"/>
      <c r="GR412" s="132"/>
      <c r="GS412" s="132"/>
      <c r="GT412" s="132"/>
      <c r="GU412" s="132"/>
      <c r="GV412" s="132"/>
      <c r="GW412" s="132"/>
      <c r="GX412" s="132"/>
      <c r="GY412" s="132"/>
      <c r="GZ412" s="132"/>
      <c r="HA412" s="132"/>
      <c r="HB412" s="132"/>
      <c r="HC412" s="132"/>
      <c r="HD412" s="132"/>
      <c r="HE412" s="132"/>
      <c r="HF412" s="132"/>
      <c r="HG412" s="132"/>
      <c r="HH412" s="132"/>
      <c r="HI412" s="132"/>
      <c r="HJ412" s="132"/>
      <c r="HK412" s="132"/>
      <c r="HL412" s="132"/>
      <c r="HM412" s="132"/>
      <c r="HN412" s="132"/>
      <c r="HO412" s="132"/>
      <c r="HP412" s="132"/>
      <c r="HQ412" s="132"/>
      <c r="HR412" s="132"/>
      <c r="HS412" s="132"/>
      <c r="HT412" s="132"/>
      <c r="HU412" s="132"/>
      <c r="HV412" s="132"/>
      <c r="HW412" s="132"/>
      <c r="HX412" s="132"/>
      <c r="HY412" s="132"/>
      <c r="HZ412" s="132"/>
      <c r="IA412" s="132"/>
      <c r="IB412" s="132"/>
      <c r="IC412" s="132"/>
      <c r="ID412" s="132"/>
      <c r="IE412" s="132"/>
      <c r="IF412" s="132"/>
      <c r="IG412" s="132"/>
      <c r="IH412" s="132"/>
      <c r="II412" s="132"/>
      <c r="IJ412" s="132"/>
      <c r="IK412" s="132"/>
      <c r="IL412" s="132"/>
      <c r="IM412" s="132"/>
      <c r="IN412" s="132"/>
      <c r="IO412" s="132"/>
      <c r="IP412" s="132"/>
      <c r="IQ412" s="132"/>
      <c r="IR412" s="132"/>
      <c r="IS412" s="132"/>
      <c r="IT412" s="132"/>
      <c r="IU412" s="132"/>
      <c r="IV412" s="132"/>
    </row>
    <row r="413" spans="1:256" s="37" customFormat="1" ht="83.25" customHeight="1" x14ac:dyDescent="0.15">
      <c r="A413" s="127">
        <v>348</v>
      </c>
      <c r="B413" s="178" t="s">
        <v>674</v>
      </c>
      <c r="C413" s="179" t="s">
        <v>933</v>
      </c>
      <c r="D413" s="179" t="s">
        <v>885</v>
      </c>
      <c r="E413" s="199">
        <v>242.28899999999999</v>
      </c>
      <c r="F413" s="200">
        <v>242.28899999999999</v>
      </c>
      <c r="G413" s="199">
        <v>186.47900000000001</v>
      </c>
      <c r="H413" s="119" t="s">
        <v>247</v>
      </c>
      <c r="I413" s="128" t="s">
        <v>45</v>
      </c>
      <c r="J413" s="129" t="s">
        <v>1386</v>
      </c>
      <c r="K413" s="203">
        <v>244.65899999999999</v>
      </c>
      <c r="L413" s="199">
        <v>260.89</v>
      </c>
      <c r="M413" s="200">
        <f t="shared" si="37"/>
        <v>16.230999999999995</v>
      </c>
      <c r="N413" s="149">
        <v>0</v>
      </c>
      <c r="O413" s="179" t="s">
        <v>1409</v>
      </c>
      <c r="P413" s="178" t="s">
        <v>1678</v>
      </c>
      <c r="Q413" s="130" t="s">
        <v>2258</v>
      </c>
      <c r="R413" s="179" t="s">
        <v>615</v>
      </c>
      <c r="S413" s="181" t="s">
        <v>0</v>
      </c>
      <c r="T413" s="133" t="s">
        <v>677</v>
      </c>
      <c r="U413" s="180">
        <v>333</v>
      </c>
      <c r="V413" s="131"/>
      <c r="W413" s="168" t="s">
        <v>41</v>
      </c>
      <c r="X413" s="168" t="s">
        <v>41</v>
      </c>
      <c r="Y413" s="126"/>
      <c r="Z413" s="132"/>
      <c r="AA413" s="132"/>
      <c r="AB413" s="132"/>
      <c r="AC413" s="132"/>
      <c r="AD413" s="132"/>
      <c r="AE413" s="132"/>
      <c r="AF413" s="132"/>
      <c r="AG413" s="132"/>
      <c r="AH413" s="132"/>
      <c r="AI413" s="132"/>
      <c r="AJ413" s="132"/>
      <c r="AK413" s="132"/>
      <c r="AL413" s="132"/>
      <c r="AM413" s="132"/>
      <c r="AN413" s="132"/>
      <c r="AO413" s="132"/>
      <c r="AP413" s="132"/>
      <c r="AQ413" s="132"/>
      <c r="AR413" s="132"/>
      <c r="AS413" s="132"/>
      <c r="AT413" s="132"/>
      <c r="AU413" s="132"/>
      <c r="AV413" s="132"/>
      <c r="AW413" s="132"/>
      <c r="AX413" s="132"/>
      <c r="AY413" s="132"/>
      <c r="AZ413" s="132"/>
      <c r="BA413" s="132"/>
      <c r="BB413" s="132"/>
      <c r="BC413" s="132"/>
      <c r="BD413" s="132"/>
      <c r="BE413" s="132"/>
      <c r="BF413" s="132"/>
      <c r="BG413" s="132"/>
      <c r="BH413" s="132"/>
      <c r="BI413" s="132"/>
      <c r="BJ413" s="132"/>
      <c r="BK413" s="132"/>
      <c r="BL413" s="132"/>
      <c r="BM413" s="132"/>
      <c r="BN413" s="132"/>
      <c r="BO413" s="132"/>
      <c r="BP413" s="132"/>
      <c r="BQ413" s="132"/>
      <c r="BR413" s="132"/>
      <c r="BS413" s="132"/>
      <c r="BT413" s="132"/>
      <c r="BU413" s="132"/>
      <c r="BV413" s="132"/>
      <c r="BW413" s="132"/>
      <c r="BX413" s="132"/>
      <c r="BY413" s="132"/>
      <c r="BZ413" s="132"/>
      <c r="CA413" s="132"/>
      <c r="CB413" s="132"/>
      <c r="CC413" s="132"/>
      <c r="CD413" s="132"/>
      <c r="CE413" s="132"/>
      <c r="CF413" s="132"/>
      <c r="CG413" s="132"/>
      <c r="CH413" s="132"/>
      <c r="CI413" s="132"/>
      <c r="CJ413" s="132"/>
      <c r="CK413" s="132"/>
      <c r="CL413" s="132"/>
      <c r="CM413" s="132"/>
      <c r="CN413" s="132"/>
      <c r="CO413" s="132"/>
      <c r="CP413" s="132"/>
      <c r="CQ413" s="132"/>
      <c r="CR413" s="132"/>
      <c r="CS413" s="132"/>
      <c r="CT413" s="132"/>
      <c r="CU413" s="132"/>
      <c r="CV413" s="132"/>
      <c r="CW413" s="132"/>
      <c r="CX413" s="132"/>
      <c r="CY413" s="132"/>
      <c r="CZ413" s="132"/>
      <c r="DA413" s="132"/>
      <c r="DB413" s="132"/>
      <c r="DC413" s="132"/>
      <c r="DD413" s="132"/>
      <c r="DE413" s="132"/>
      <c r="DF413" s="132"/>
      <c r="DG413" s="132"/>
      <c r="DH413" s="132"/>
      <c r="DI413" s="132"/>
      <c r="DJ413" s="132"/>
      <c r="DK413" s="132"/>
      <c r="DL413" s="132"/>
      <c r="DM413" s="132"/>
      <c r="DN413" s="132"/>
      <c r="DO413" s="132"/>
      <c r="DP413" s="132"/>
      <c r="DQ413" s="132"/>
      <c r="DR413" s="132"/>
      <c r="DS413" s="132"/>
      <c r="DT413" s="132"/>
      <c r="DU413" s="132"/>
      <c r="DV413" s="132"/>
      <c r="DW413" s="132"/>
      <c r="DX413" s="132"/>
      <c r="DY413" s="132"/>
      <c r="DZ413" s="132"/>
      <c r="EA413" s="132"/>
      <c r="EB413" s="132"/>
      <c r="EC413" s="132"/>
      <c r="ED413" s="132"/>
      <c r="EE413" s="132"/>
      <c r="EF413" s="132"/>
      <c r="EG413" s="132"/>
      <c r="EH413" s="132"/>
      <c r="EI413" s="132"/>
      <c r="EJ413" s="132"/>
      <c r="EK413" s="132"/>
      <c r="EL413" s="132"/>
      <c r="EM413" s="132"/>
      <c r="EN413" s="132"/>
      <c r="EO413" s="132"/>
      <c r="EP413" s="132"/>
      <c r="EQ413" s="132"/>
      <c r="ER413" s="132"/>
      <c r="ES413" s="132"/>
      <c r="ET413" s="132"/>
      <c r="EU413" s="132"/>
      <c r="EV413" s="132"/>
      <c r="EW413" s="132"/>
      <c r="EX413" s="132"/>
      <c r="EY413" s="132"/>
      <c r="EZ413" s="132"/>
      <c r="FA413" s="132"/>
      <c r="FB413" s="132"/>
      <c r="FC413" s="132"/>
      <c r="FD413" s="132"/>
      <c r="FE413" s="132"/>
      <c r="FF413" s="132"/>
      <c r="FG413" s="132"/>
      <c r="FH413" s="132"/>
      <c r="FI413" s="132"/>
      <c r="FJ413" s="132"/>
      <c r="FK413" s="132"/>
      <c r="FL413" s="132"/>
      <c r="FM413" s="132"/>
      <c r="FN413" s="132"/>
      <c r="FO413" s="132"/>
      <c r="FP413" s="132"/>
      <c r="FQ413" s="132"/>
      <c r="FR413" s="132"/>
      <c r="FS413" s="132"/>
      <c r="FT413" s="132"/>
      <c r="FU413" s="132"/>
      <c r="FV413" s="132"/>
      <c r="FW413" s="132"/>
      <c r="FX413" s="132"/>
      <c r="FY413" s="132"/>
      <c r="FZ413" s="132"/>
      <c r="GA413" s="132"/>
      <c r="GB413" s="132"/>
      <c r="GC413" s="132"/>
      <c r="GD413" s="132"/>
      <c r="GE413" s="132"/>
      <c r="GF413" s="132"/>
      <c r="GG413" s="132"/>
      <c r="GH413" s="132"/>
      <c r="GI413" s="132"/>
      <c r="GJ413" s="132"/>
      <c r="GK413" s="132"/>
      <c r="GL413" s="132"/>
      <c r="GM413" s="132"/>
      <c r="GN413" s="132"/>
      <c r="GO413" s="132"/>
      <c r="GP413" s="132"/>
      <c r="GQ413" s="132"/>
      <c r="GR413" s="132"/>
      <c r="GS413" s="132"/>
      <c r="GT413" s="132"/>
      <c r="GU413" s="132"/>
      <c r="GV413" s="132"/>
      <c r="GW413" s="132"/>
      <c r="GX413" s="132"/>
      <c r="GY413" s="132"/>
      <c r="GZ413" s="132"/>
      <c r="HA413" s="132"/>
      <c r="HB413" s="132"/>
      <c r="HC413" s="132"/>
      <c r="HD413" s="132"/>
      <c r="HE413" s="132"/>
      <c r="HF413" s="132"/>
      <c r="HG413" s="132"/>
      <c r="HH413" s="132"/>
      <c r="HI413" s="132"/>
      <c r="HJ413" s="132"/>
      <c r="HK413" s="132"/>
      <c r="HL413" s="132"/>
      <c r="HM413" s="132"/>
      <c r="HN413" s="132"/>
      <c r="HO413" s="132"/>
      <c r="HP413" s="132"/>
      <c r="HQ413" s="132"/>
      <c r="HR413" s="132"/>
      <c r="HS413" s="132"/>
      <c r="HT413" s="132"/>
      <c r="HU413" s="132"/>
      <c r="HV413" s="132"/>
      <c r="HW413" s="132"/>
      <c r="HX413" s="132"/>
      <c r="HY413" s="132"/>
      <c r="HZ413" s="132"/>
      <c r="IA413" s="132"/>
      <c r="IB413" s="132"/>
      <c r="IC413" s="132"/>
      <c r="ID413" s="132"/>
      <c r="IE413" s="132"/>
      <c r="IF413" s="132"/>
      <c r="IG413" s="132"/>
      <c r="IH413" s="132"/>
      <c r="II413" s="132"/>
      <c r="IJ413" s="132"/>
      <c r="IK413" s="132"/>
      <c r="IL413" s="132"/>
      <c r="IM413" s="132"/>
      <c r="IN413" s="132"/>
      <c r="IO413" s="132"/>
      <c r="IP413" s="132"/>
      <c r="IQ413" s="132"/>
      <c r="IR413" s="132"/>
      <c r="IS413" s="132"/>
      <c r="IT413" s="132"/>
      <c r="IU413" s="132"/>
      <c r="IV413" s="132"/>
    </row>
    <row r="414" spans="1:256" s="132" customFormat="1" ht="129.75" customHeight="1" x14ac:dyDescent="0.15">
      <c r="A414" s="127">
        <v>349</v>
      </c>
      <c r="B414" s="178" t="s">
        <v>673</v>
      </c>
      <c r="C414" s="179" t="s">
        <v>911</v>
      </c>
      <c r="D414" s="179" t="s">
        <v>885</v>
      </c>
      <c r="E414" s="199">
        <v>342.81799999999998</v>
      </c>
      <c r="F414" s="200">
        <v>342.81799999999998</v>
      </c>
      <c r="G414" s="199">
        <v>296.404</v>
      </c>
      <c r="H414" s="123" t="s">
        <v>1372</v>
      </c>
      <c r="I414" s="128" t="s">
        <v>45</v>
      </c>
      <c r="J414" s="129" t="s">
        <v>1371</v>
      </c>
      <c r="K414" s="203">
        <v>226.84399999999999</v>
      </c>
      <c r="L414" s="199">
        <v>140.56200000000001</v>
      </c>
      <c r="M414" s="200">
        <f t="shared" si="37"/>
        <v>-86.281999999999982</v>
      </c>
      <c r="N414" s="149">
        <v>0</v>
      </c>
      <c r="O414" s="179" t="s">
        <v>1409</v>
      </c>
      <c r="P414" s="178" t="s">
        <v>1679</v>
      </c>
      <c r="Q414" s="130" t="s">
        <v>2259</v>
      </c>
      <c r="R414" s="179" t="s">
        <v>615</v>
      </c>
      <c r="S414" s="181" t="s">
        <v>0</v>
      </c>
      <c r="T414" s="133" t="s">
        <v>677</v>
      </c>
      <c r="U414" s="180">
        <v>334</v>
      </c>
      <c r="V414" s="131" t="s">
        <v>28</v>
      </c>
      <c r="W414" s="168" t="s">
        <v>41</v>
      </c>
      <c r="X414" s="168"/>
      <c r="Y414" s="126"/>
    </row>
    <row r="415" spans="1:256" s="37" customFormat="1" ht="24.95" customHeight="1" x14ac:dyDescent="0.15">
      <c r="A415" s="26"/>
      <c r="B415" s="41" t="s">
        <v>106</v>
      </c>
      <c r="C415" s="31"/>
      <c r="D415" s="31"/>
      <c r="E415" s="205"/>
      <c r="F415" s="205"/>
      <c r="G415" s="205"/>
      <c r="H415" s="28"/>
      <c r="I415" s="29"/>
      <c r="J415" s="30"/>
      <c r="K415" s="204"/>
      <c r="L415" s="205"/>
      <c r="M415" s="205"/>
      <c r="N415" s="151"/>
      <c r="O415" s="31"/>
      <c r="P415" s="27"/>
      <c r="Q415" s="27"/>
      <c r="R415" s="27"/>
      <c r="S415" s="32"/>
      <c r="T415" s="32"/>
      <c r="U415" s="32"/>
      <c r="V415" s="32"/>
      <c r="W415" s="33"/>
      <c r="X415" s="33"/>
      <c r="Y415" s="34"/>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2"/>
      <c r="IR415" s="2"/>
      <c r="IS415" s="2"/>
      <c r="IT415" s="2"/>
      <c r="IU415" s="2"/>
      <c r="IV415" s="2"/>
    </row>
    <row r="416" spans="1:256" s="37" customFormat="1" ht="59.25" customHeight="1" x14ac:dyDescent="0.15">
      <c r="A416" s="127">
        <v>350</v>
      </c>
      <c r="B416" s="178" t="s">
        <v>679</v>
      </c>
      <c r="C416" s="179" t="s">
        <v>2230</v>
      </c>
      <c r="D416" s="179" t="s">
        <v>885</v>
      </c>
      <c r="E416" s="202">
        <v>6.819</v>
      </c>
      <c r="F416" s="238">
        <f>E416</f>
        <v>6.819</v>
      </c>
      <c r="G416" s="202">
        <v>2.8805209999999999</v>
      </c>
      <c r="H416" s="119" t="s">
        <v>247</v>
      </c>
      <c r="I416" s="128" t="s">
        <v>44</v>
      </c>
      <c r="J416" s="129" t="s">
        <v>1299</v>
      </c>
      <c r="K416" s="201">
        <v>9.6769999999999996</v>
      </c>
      <c r="L416" s="199">
        <v>9.9209999999999994</v>
      </c>
      <c r="M416" s="200">
        <f t="shared" ref="M416" si="38">L416-K416</f>
        <v>0.24399999999999977</v>
      </c>
      <c r="N416" s="149">
        <v>0</v>
      </c>
      <c r="O416" s="179" t="s">
        <v>1409</v>
      </c>
      <c r="P416" s="178" t="s">
        <v>1514</v>
      </c>
      <c r="Q416" s="130"/>
      <c r="R416" s="179" t="s">
        <v>183</v>
      </c>
      <c r="S416" s="181" t="s">
        <v>0</v>
      </c>
      <c r="T416" s="133" t="s">
        <v>681</v>
      </c>
      <c r="U416" s="180">
        <v>335</v>
      </c>
      <c r="V416" s="131"/>
      <c r="W416" s="168"/>
      <c r="X416" s="168"/>
      <c r="Y416" s="126"/>
      <c r="Z416" s="132"/>
      <c r="AA416" s="132"/>
      <c r="AB416" s="132"/>
      <c r="AC416" s="132"/>
      <c r="AD416" s="132"/>
      <c r="AE416" s="132"/>
      <c r="AF416" s="132"/>
      <c r="AG416" s="132"/>
      <c r="AH416" s="132"/>
      <c r="AI416" s="132"/>
      <c r="AJ416" s="132"/>
      <c r="AK416" s="132"/>
      <c r="AL416" s="132"/>
      <c r="AM416" s="132"/>
      <c r="AN416" s="132"/>
      <c r="AO416" s="132"/>
      <c r="AP416" s="132"/>
      <c r="AQ416" s="132"/>
      <c r="AR416" s="132"/>
      <c r="AS416" s="132"/>
      <c r="AT416" s="132"/>
      <c r="AU416" s="132"/>
      <c r="AV416" s="132"/>
      <c r="AW416" s="132"/>
      <c r="AX416" s="132"/>
      <c r="AY416" s="132"/>
      <c r="AZ416" s="132"/>
      <c r="BA416" s="132"/>
      <c r="BB416" s="132"/>
      <c r="BC416" s="132"/>
      <c r="BD416" s="132"/>
      <c r="BE416" s="132"/>
      <c r="BF416" s="132"/>
      <c r="BG416" s="132"/>
      <c r="BH416" s="132"/>
      <c r="BI416" s="132"/>
      <c r="BJ416" s="132"/>
      <c r="BK416" s="132"/>
      <c r="BL416" s="132"/>
      <c r="BM416" s="132"/>
      <c r="BN416" s="132"/>
      <c r="BO416" s="132"/>
      <c r="BP416" s="132"/>
      <c r="BQ416" s="132"/>
      <c r="BR416" s="132"/>
      <c r="BS416" s="132"/>
      <c r="BT416" s="132"/>
      <c r="BU416" s="132"/>
      <c r="BV416" s="132"/>
      <c r="BW416" s="132"/>
      <c r="BX416" s="132"/>
      <c r="BY416" s="132"/>
      <c r="BZ416" s="132"/>
      <c r="CA416" s="132"/>
      <c r="CB416" s="132"/>
      <c r="CC416" s="132"/>
      <c r="CD416" s="132"/>
      <c r="CE416" s="132"/>
      <c r="CF416" s="132"/>
      <c r="CG416" s="132"/>
      <c r="CH416" s="132"/>
      <c r="CI416" s="132"/>
      <c r="CJ416" s="132"/>
      <c r="CK416" s="132"/>
      <c r="CL416" s="132"/>
      <c r="CM416" s="132"/>
      <c r="CN416" s="132"/>
      <c r="CO416" s="132"/>
      <c r="CP416" s="132"/>
      <c r="CQ416" s="132"/>
      <c r="CR416" s="132"/>
      <c r="CS416" s="132"/>
      <c r="CT416" s="132"/>
      <c r="CU416" s="132"/>
      <c r="CV416" s="132"/>
      <c r="CW416" s="132"/>
      <c r="CX416" s="132"/>
      <c r="CY416" s="132"/>
      <c r="CZ416" s="132"/>
      <c r="DA416" s="132"/>
      <c r="DB416" s="132"/>
      <c r="DC416" s="132"/>
      <c r="DD416" s="132"/>
      <c r="DE416" s="132"/>
      <c r="DF416" s="132"/>
      <c r="DG416" s="132"/>
      <c r="DH416" s="132"/>
      <c r="DI416" s="132"/>
      <c r="DJ416" s="132"/>
      <c r="DK416" s="132"/>
      <c r="DL416" s="132"/>
      <c r="DM416" s="132"/>
      <c r="DN416" s="132"/>
      <c r="DO416" s="132"/>
      <c r="DP416" s="132"/>
      <c r="DQ416" s="132"/>
      <c r="DR416" s="132"/>
      <c r="DS416" s="132"/>
      <c r="DT416" s="132"/>
      <c r="DU416" s="132"/>
      <c r="DV416" s="132"/>
      <c r="DW416" s="132"/>
      <c r="DX416" s="132"/>
      <c r="DY416" s="132"/>
      <c r="DZ416" s="132"/>
      <c r="EA416" s="132"/>
      <c r="EB416" s="132"/>
      <c r="EC416" s="132"/>
      <c r="ED416" s="132"/>
      <c r="EE416" s="132"/>
      <c r="EF416" s="132"/>
      <c r="EG416" s="132"/>
      <c r="EH416" s="132"/>
      <c r="EI416" s="132"/>
      <c r="EJ416" s="132"/>
      <c r="EK416" s="132"/>
      <c r="EL416" s="132"/>
      <c r="EM416" s="132"/>
      <c r="EN416" s="132"/>
      <c r="EO416" s="132"/>
      <c r="EP416" s="132"/>
      <c r="EQ416" s="132"/>
      <c r="ER416" s="132"/>
      <c r="ES416" s="132"/>
      <c r="ET416" s="132"/>
      <c r="EU416" s="132"/>
      <c r="EV416" s="132"/>
      <c r="EW416" s="132"/>
      <c r="EX416" s="132"/>
      <c r="EY416" s="132"/>
      <c r="EZ416" s="132"/>
      <c r="FA416" s="132"/>
      <c r="FB416" s="132"/>
      <c r="FC416" s="132"/>
      <c r="FD416" s="132"/>
      <c r="FE416" s="132"/>
      <c r="FF416" s="132"/>
      <c r="FG416" s="132"/>
      <c r="FH416" s="132"/>
      <c r="FI416" s="132"/>
      <c r="FJ416" s="132"/>
      <c r="FK416" s="132"/>
      <c r="FL416" s="132"/>
      <c r="FM416" s="132"/>
      <c r="FN416" s="132"/>
      <c r="FO416" s="132"/>
      <c r="FP416" s="132"/>
      <c r="FQ416" s="132"/>
      <c r="FR416" s="132"/>
      <c r="FS416" s="132"/>
      <c r="FT416" s="132"/>
      <c r="FU416" s="132"/>
      <c r="FV416" s="132"/>
      <c r="FW416" s="132"/>
      <c r="FX416" s="132"/>
      <c r="FY416" s="132"/>
      <c r="FZ416" s="132"/>
      <c r="GA416" s="132"/>
      <c r="GB416" s="132"/>
      <c r="GC416" s="132"/>
      <c r="GD416" s="132"/>
      <c r="GE416" s="132"/>
      <c r="GF416" s="132"/>
      <c r="GG416" s="132"/>
      <c r="GH416" s="132"/>
      <c r="GI416" s="132"/>
      <c r="GJ416" s="132"/>
      <c r="GK416" s="132"/>
      <c r="GL416" s="132"/>
      <c r="GM416" s="132"/>
      <c r="GN416" s="132"/>
      <c r="GO416" s="132"/>
      <c r="GP416" s="132"/>
      <c r="GQ416" s="132"/>
      <c r="GR416" s="132"/>
      <c r="GS416" s="132"/>
      <c r="GT416" s="132"/>
      <c r="GU416" s="132"/>
      <c r="GV416" s="132"/>
      <c r="GW416" s="132"/>
      <c r="GX416" s="132"/>
      <c r="GY416" s="132"/>
      <c r="GZ416" s="132"/>
      <c r="HA416" s="132"/>
      <c r="HB416" s="132"/>
      <c r="HC416" s="132"/>
      <c r="HD416" s="132"/>
      <c r="HE416" s="132"/>
      <c r="HF416" s="132"/>
      <c r="HG416" s="132"/>
      <c r="HH416" s="132"/>
      <c r="HI416" s="132"/>
      <c r="HJ416" s="132"/>
      <c r="HK416" s="132"/>
      <c r="HL416" s="132"/>
      <c r="HM416" s="132"/>
      <c r="HN416" s="132"/>
      <c r="HO416" s="132"/>
      <c r="HP416" s="132"/>
      <c r="HQ416" s="132"/>
      <c r="HR416" s="132"/>
      <c r="HS416" s="132"/>
      <c r="HT416" s="132"/>
      <c r="HU416" s="132"/>
      <c r="HV416" s="132"/>
      <c r="HW416" s="132"/>
      <c r="HX416" s="132"/>
      <c r="HY416" s="132"/>
      <c r="HZ416" s="132"/>
      <c r="IA416" s="132"/>
      <c r="IB416" s="132"/>
      <c r="IC416" s="132"/>
      <c r="ID416" s="132"/>
      <c r="IE416" s="132"/>
      <c r="IF416" s="132"/>
      <c r="IG416" s="132"/>
      <c r="IH416" s="132"/>
      <c r="II416" s="132"/>
      <c r="IJ416" s="132"/>
      <c r="IK416" s="132"/>
      <c r="IL416" s="132"/>
      <c r="IM416" s="132"/>
      <c r="IN416" s="132"/>
      <c r="IO416" s="132"/>
      <c r="IP416" s="132"/>
      <c r="IQ416" s="132"/>
      <c r="IR416" s="132"/>
      <c r="IS416" s="132"/>
      <c r="IT416" s="132"/>
      <c r="IU416" s="132"/>
      <c r="IV416" s="132"/>
    </row>
    <row r="417" spans="1:256" s="132" customFormat="1" ht="63.75" customHeight="1" x14ac:dyDescent="0.15">
      <c r="A417" s="127">
        <v>351</v>
      </c>
      <c r="B417" s="178" t="s">
        <v>2155</v>
      </c>
      <c r="C417" s="179" t="s">
        <v>2231</v>
      </c>
      <c r="D417" s="179" t="s">
        <v>885</v>
      </c>
      <c r="E417" s="202">
        <v>3.1190000000000002</v>
      </c>
      <c r="F417" s="238">
        <f>E417</f>
        <v>3.1190000000000002</v>
      </c>
      <c r="G417" s="202">
        <v>1.9494130000000001</v>
      </c>
      <c r="H417" s="119" t="s">
        <v>2117</v>
      </c>
      <c r="I417" s="128" t="s">
        <v>45</v>
      </c>
      <c r="J417" s="178" t="s">
        <v>1300</v>
      </c>
      <c r="K417" s="201">
        <v>3.13</v>
      </c>
      <c r="L417" s="199">
        <v>3.0920000000000001</v>
      </c>
      <c r="M417" s="200">
        <f>L417-K417</f>
        <v>-3.7999999999999812E-2</v>
      </c>
      <c r="N417" s="149">
        <v>0</v>
      </c>
      <c r="O417" s="179" t="s">
        <v>1409</v>
      </c>
      <c r="P417" s="178" t="s">
        <v>2156</v>
      </c>
      <c r="Q417" s="130"/>
      <c r="R417" s="179" t="s">
        <v>183</v>
      </c>
      <c r="S417" s="181" t="s">
        <v>0</v>
      </c>
      <c r="T417" s="133" t="s">
        <v>680</v>
      </c>
      <c r="U417" s="180">
        <v>336</v>
      </c>
      <c r="V417" s="131"/>
      <c r="W417" s="168"/>
      <c r="X417" s="168"/>
      <c r="Y417" s="126"/>
    </row>
    <row r="418" spans="1:256" s="132" customFormat="1" ht="24.95" customHeight="1" x14ac:dyDescent="0.15">
      <c r="A418" s="26"/>
      <c r="B418" s="41" t="s">
        <v>107</v>
      </c>
      <c r="C418" s="31"/>
      <c r="D418" s="31"/>
      <c r="E418" s="205"/>
      <c r="F418" s="205"/>
      <c r="G418" s="205"/>
      <c r="H418" s="28"/>
      <c r="I418" s="29"/>
      <c r="J418" s="30"/>
      <c r="K418" s="204"/>
      <c r="L418" s="205"/>
      <c r="M418" s="205"/>
      <c r="N418" s="151"/>
      <c r="O418" s="31"/>
      <c r="P418" s="27"/>
      <c r="Q418" s="27"/>
      <c r="R418" s="27"/>
      <c r="S418" s="32"/>
      <c r="T418" s="32"/>
      <c r="U418" s="32"/>
      <c r="V418" s="32"/>
      <c r="W418" s="33"/>
      <c r="X418" s="33"/>
      <c r="Y418" s="34"/>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c r="IR418" s="2"/>
      <c r="IS418" s="2"/>
      <c r="IT418" s="2"/>
      <c r="IU418" s="2"/>
      <c r="IV418" s="2"/>
    </row>
    <row r="419" spans="1:256" s="132" customFormat="1" ht="60" customHeight="1" x14ac:dyDescent="0.15">
      <c r="A419" s="127">
        <v>352</v>
      </c>
      <c r="B419" s="178" t="s">
        <v>693</v>
      </c>
      <c r="C419" s="179" t="s">
        <v>964</v>
      </c>
      <c r="D419" s="179" t="s">
        <v>885</v>
      </c>
      <c r="E419" s="202">
        <v>145.554</v>
      </c>
      <c r="F419" s="200">
        <v>145.554</v>
      </c>
      <c r="G419" s="199">
        <v>143.27799999999999</v>
      </c>
      <c r="H419" s="119" t="s">
        <v>247</v>
      </c>
      <c r="I419" s="128" t="s">
        <v>45</v>
      </c>
      <c r="J419" s="129" t="s">
        <v>1161</v>
      </c>
      <c r="K419" s="201">
        <v>145.85</v>
      </c>
      <c r="L419" s="199">
        <v>201.10300000000001</v>
      </c>
      <c r="M419" s="200">
        <f t="shared" ref="M419:M430" si="39">L419-K419</f>
        <v>55.253000000000014</v>
      </c>
      <c r="N419" s="149">
        <v>-64.8</v>
      </c>
      <c r="O419" s="179" t="s">
        <v>21</v>
      </c>
      <c r="P419" s="178" t="s">
        <v>1573</v>
      </c>
      <c r="Q419" s="130"/>
      <c r="R419" s="179" t="s">
        <v>168</v>
      </c>
      <c r="S419" s="181" t="s">
        <v>0</v>
      </c>
      <c r="T419" s="120" t="s">
        <v>702</v>
      </c>
      <c r="U419" s="180">
        <v>337</v>
      </c>
      <c r="V419" s="131"/>
      <c r="W419" s="168"/>
      <c r="X419" s="168" t="s">
        <v>41</v>
      </c>
      <c r="Y419" s="126"/>
    </row>
    <row r="420" spans="1:256" s="132" customFormat="1" ht="114" customHeight="1" x14ac:dyDescent="0.15">
      <c r="A420" s="127">
        <v>353</v>
      </c>
      <c r="B420" s="178" t="s">
        <v>692</v>
      </c>
      <c r="C420" s="179" t="s">
        <v>924</v>
      </c>
      <c r="D420" s="179" t="s">
        <v>885</v>
      </c>
      <c r="E420" s="202">
        <v>104.621</v>
      </c>
      <c r="F420" s="200">
        <v>104.621</v>
      </c>
      <c r="G420" s="199">
        <v>93.156999999999996</v>
      </c>
      <c r="H420" s="119" t="s">
        <v>247</v>
      </c>
      <c r="I420" s="128" t="s">
        <v>45</v>
      </c>
      <c r="J420" s="178" t="s">
        <v>1162</v>
      </c>
      <c r="K420" s="201">
        <v>105.688</v>
      </c>
      <c r="L420" s="199">
        <v>139.60400000000001</v>
      </c>
      <c r="M420" s="200">
        <f t="shared" si="39"/>
        <v>33.916000000000011</v>
      </c>
      <c r="N420" s="149">
        <v>0</v>
      </c>
      <c r="O420" s="179" t="s">
        <v>1409</v>
      </c>
      <c r="P420" s="178" t="s">
        <v>1572</v>
      </c>
      <c r="Q420" s="130" t="s">
        <v>1571</v>
      </c>
      <c r="R420" s="179" t="s">
        <v>168</v>
      </c>
      <c r="S420" s="181" t="s">
        <v>0</v>
      </c>
      <c r="T420" s="120" t="s">
        <v>701</v>
      </c>
      <c r="U420" s="180">
        <v>338</v>
      </c>
      <c r="V420" s="131"/>
      <c r="W420" s="168" t="s">
        <v>41</v>
      </c>
      <c r="X420" s="168" t="s">
        <v>32</v>
      </c>
      <c r="Y420" s="126"/>
    </row>
    <row r="421" spans="1:256" s="132" customFormat="1" ht="126" customHeight="1" x14ac:dyDescent="0.15">
      <c r="A421" s="127">
        <v>354</v>
      </c>
      <c r="B421" s="178" t="s">
        <v>691</v>
      </c>
      <c r="C421" s="179" t="s">
        <v>924</v>
      </c>
      <c r="D421" s="179" t="s">
        <v>885</v>
      </c>
      <c r="E421" s="202">
        <v>54.317</v>
      </c>
      <c r="F421" s="200">
        <v>54.317</v>
      </c>
      <c r="G421" s="199">
        <v>49.722000000000001</v>
      </c>
      <c r="H421" s="119" t="s">
        <v>247</v>
      </c>
      <c r="I421" s="128" t="s">
        <v>45</v>
      </c>
      <c r="J421" s="129" t="s">
        <v>1162</v>
      </c>
      <c r="K421" s="201">
        <v>54.735999999999997</v>
      </c>
      <c r="L421" s="199">
        <v>54.158999999999999</v>
      </c>
      <c r="M421" s="200">
        <f t="shared" si="39"/>
        <v>-0.57699999999999818</v>
      </c>
      <c r="N421" s="149">
        <v>0</v>
      </c>
      <c r="O421" s="179" t="s">
        <v>1409</v>
      </c>
      <c r="P421" s="178" t="s">
        <v>1576</v>
      </c>
      <c r="Q421" s="130"/>
      <c r="R421" s="179" t="s">
        <v>168</v>
      </c>
      <c r="S421" s="181" t="s">
        <v>0</v>
      </c>
      <c r="T421" s="120" t="s">
        <v>701</v>
      </c>
      <c r="U421" s="180">
        <v>339</v>
      </c>
      <c r="V421" s="131"/>
      <c r="W421" s="168" t="s">
        <v>41</v>
      </c>
      <c r="X421" s="168"/>
      <c r="Y421" s="126"/>
    </row>
    <row r="422" spans="1:256" s="132" customFormat="1" ht="76.5" customHeight="1" x14ac:dyDescent="0.15">
      <c r="A422" s="127">
        <v>355</v>
      </c>
      <c r="B422" s="178" t="s">
        <v>690</v>
      </c>
      <c r="C422" s="179" t="s">
        <v>947</v>
      </c>
      <c r="D422" s="179" t="s">
        <v>885</v>
      </c>
      <c r="E422" s="202">
        <v>11.86</v>
      </c>
      <c r="F422" s="200">
        <v>11.86</v>
      </c>
      <c r="G422" s="199">
        <v>11.86</v>
      </c>
      <c r="H422" s="119" t="s">
        <v>1228</v>
      </c>
      <c r="I422" s="128" t="s">
        <v>22</v>
      </c>
      <c r="J422" s="129" t="s">
        <v>1163</v>
      </c>
      <c r="K422" s="201">
        <v>12.515000000000001</v>
      </c>
      <c r="L422" s="199">
        <v>12.336</v>
      </c>
      <c r="M422" s="200">
        <f t="shared" si="39"/>
        <v>-0.17900000000000027</v>
      </c>
      <c r="N422" s="149">
        <v>0</v>
      </c>
      <c r="O422" s="179" t="s">
        <v>22</v>
      </c>
      <c r="P422" s="178" t="s">
        <v>1575</v>
      </c>
      <c r="Q422" s="130"/>
      <c r="R422" s="179" t="s">
        <v>168</v>
      </c>
      <c r="S422" s="181" t="s">
        <v>0</v>
      </c>
      <c r="T422" s="120" t="s">
        <v>698</v>
      </c>
      <c r="U422" s="180">
        <v>340</v>
      </c>
      <c r="V422" s="131" t="s">
        <v>28</v>
      </c>
      <c r="W422" s="168"/>
      <c r="X422" s="168"/>
      <c r="Y422" s="126"/>
    </row>
    <row r="423" spans="1:256" s="132" customFormat="1" ht="117.75" customHeight="1" x14ac:dyDescent="0.15">
      <c r="A423" s="127">
        <v>356</v>
      </c>
      <c r="B423" s="178" t="s">
        <v>689</v>
      </c>
      <c r="C423" s="179" t="s">
        <v>923</v>
      </c>
      <c r="D423" s="179" t="s">
        <v>885</v>
      </c>
      <c r="E423" s="202">
        <v>11.858000000000001</v>
      </c>
      <c r="F423" s="200">
        <v>11.858000000000001</v>
      </c>
      <c r="G423" s="199">
        <v>10.369</v>
      </c>
      <c r="H423" s="119" t="s">
        <v>247</v>
      </c>
      <c r="I423" s="128" t="s">
        <v>45</v>
      </c>
      <c r="J423" s="129" t="s">
        <v>1162</v>
      </c>
      <c r="K423" s="201">
        <v>11.858000000000001</v>
      </c>
      <c r="L423" s="199">
        <v>11.858000000000001</v>
      </c>
      <c r="M423" s="200">
        <f t="shared" si="39"/>
        <v>0</v>
      </c>
      <c r="N423" s="149">
        <v>0</v>
      </c>
      <c r="O423" s="179" t="s">
        <v>1409</v>
      </c>
      <c r="P423" s="178" t="s">
        <v>1574</v>
      </c>
      <c r="Q423" s="130"/>
      <c r="R423" s="179" t="s">
        <v>168</v>
      </c>
      <c r="S423" s="181" t="s">
        <v>0</v>
      </c>
      <c r="T423" s="120" t="s">
        <v>701</v>
      </c>
      <c r="U423" s="180">
        <v>341</v>
      </c>
      <c r="V423" s="131"/>
      <c r="W423" s="168" t="s">
        <v>41</v>
      </c>
      <c r="X423" s="168"/>
      <c r="Y423" s="126"/>
    </row>
    <row r="424" spans="1:256" s="132" customFormat="1" ht="75.75" customHeight="1" x14ac:dyDescent="0.15">
      <c r="A424" s="127">
        <v>357</v>
      </c>
      <c r="B424" s="178" t="s">
        <v>688</v>
      </c>
      <c r="C424" s="179" t="s">
        <v>909</v>
      </c>
      <c r="D424" s="179" t="s">
        <v>885</v>
      </c>
      <c r="E424" s="202">
        <v>5680.357</v>
      </c>
      <c r="F424" s="200">
        <v>5680.357</v>
      </c>
      <c r="G424" s="199">
        <v>5680.357</v>
      </c>
      <c r="H424" s="119" t="s">
        <v>247</v>
      </c>
      <c r="I424" s="128" t="s">
        <v>44</v>
      </c>
      <c r="J424" s="178" t="s">
        <v>1856</v>
      </c>
      <c r="K424" s="201">
        <v>5197.241</v>
      </c>
      <c r="L424" s="199">
        <v>7503.3370000000004</v>
      </c>
      <c r="M424" s="200">
        <f t="shared" si="39"/>
        <v>2306.0960000000005</v>
      </c>
      <c r="N424" s="149">
        <v>-290.666</v>
      </c>
      <c r="O424" s="179" t="s">
        <v>21</v>
      </c>
      <c r="P424" s="178" t="s">
        <v>1857</v>
      </c>
      <c r="Q424" s="130"/>
      <c r="R424" s="179" t="s">
        <v>168</v>
      </c>
      <c r="S424" s="181" t="s">
        <v>0</v>
      </c>
      <c r="T424" s="120" t="s">
        <v>700</v>
      </c>
      <c r="U424" s="180">
        <v>342</v>
      </c>
      <c r="V424" s="131"/>
      <c r="W424" s="168"/>
      <c r="X424" s="168"/>
      <c r="Y424" s="126"/>
    </row>
    <row r="425" spans="1:256" s="132" customFormat="1" ht="93.75" customHeight="1" x14ac:dyDescent="0.15">
      <c r="A425" s="127">
        <v>359</v>
      </c>
      <c r="B425" s="178" t="s">
        <v>687</v>
      </c>
      <c r="C425" s="179" t="s">
        <v>947</v>
      </c>
      <c r="D425" s="179" t="s">
        <v>885</v>
      </c>
      <c r="E425" s="202">
        <v>2384.9740000000002</v>
      </c>
      <c r="F425" s="200">
        <v>2384.9740000000002</v>
      </c>
      <c r="G425" s="199">
        <v>2384.9740000000002</v>
      </c>
      <c r="H425" s="119" t="s">
        <v>247</v>
      </c>
      <c r="I425" s="128" t="s">
        <v>44</v>
      </c>
      <c r="J425" s="129" t="s">
        <v>1402</v>
      </c>
      <c r="K425" s="201">
        <v>2375.3760000000002</v>
      </c>
      <c r="L425" s="199">
        <v>7503.3370000000004</v>
      </c>
      <c r="M425" s="200">
        <f t="shared" si="39"/>
        <v>5127.9610000000002</v>
      </c>
      <c r="N425" s="149">
        <v>-290.666</v>
      </c>
      <c r="O425" s="179" t="s">
        <v>21</v>
      </c>
      <c r="P425" s="178" t="s">
        <v>1577</v>
      </c>
      <c r="Q425" s="130"/>
      <c r="R425" s="179" t="s">
        <v>168</v>
      </c>
      <c r="S425" s="181" t="s">
        <v>0</v>
      </c>
      <c r="T425" s="120" t="s">
        <v>699</v>
      </c>
      <c r="U425" s="180">
        <v>344</v>
      </c>
      <c r="V425" s="131"/>
      <c r="W425" s="168"/>
      <c r="X425" s="168"/>
      <c r="Y425" s="126"/>
    </row>
    <row r="426" spans="1:256" s="132" customFormat="1" ht="72" customHeight="1" x14ac:dyDescent="0.15">
      <c r="A426" s="127">
        <v>360</v>
      </c>
      <c r="B426" s="178" t="s">
        <v>686</v>
      </c>
      <c r="C426" s="179" t="s">
        <v>895</v>
      </c>
      <c r="D426" s="179" t="s">
        <v>899</v>
      </c>
      <c r="E426" s="202">
        <v>2.359</v>
      </c>
      <c r="F426" s="200">
        <v>2.359</v>
      </c>
      <c r="G426" s="199">
        <v>1.5489999999999999</v>
      </c>
      <c r="H426" s="119" t="s">
        <v>247</v>
      </c>
      <c r="I426" s="128" t="s">
        <v>68</v>
      </c>
      <c r="J426" s="129" t="s">
        <v>1160</v>
      </c>
      <c r="K426" s="201">
        <v>0</v>
      </c>
      <c r="L426" s="199">
        <v>0</v>
      </c>
      <c r="M426" s="200">
        <f t="shared" si="39"/>
        <v>0</v>
      </c>
      <c r="N426" s="149">
        <v>0</v>
      </c>
      <c r="O426" s="179" t="s">
        <v>66</v>
      </c>
      <c r="P426" s="178" t="s">
        <v>1567</v>
      </c>
      <c r="Q426" s="130"/>
      <c r="R426" s="179" t="s">
        <v>168</v>
      </c>
      <c r="S426" s="181" t="s">
        <v>0</v>
      </c>
      <c r="T426" s="120" t="s">
        <v>698</v>
      </c>
      <c r="U426" s="180">
        <v>345</v>
      </c>
      <c r="V426" s="131" t="s">
        <v>46</v>
      </c>
      <c r="W426" s="168" t="s">
        <v>41</v>
      </c>
      <c r="X426" s="168"/>
      <c r="Y426" s="126"/>
    </row>
    <row r="427" spans="1:256" s="132" customFormat="1" ht="73.5" customHeight="1" x14ac:dyDescent="0.15">
      <c r="A427" s="127">
        <v>361</v>
      </c>
      <c r="B427" s="178" t="s">
        <v>685</v>
      </c>
      <c r="C427" s="179" t="s">
        <v>895</v>
      </c>
      <c r="D427" s="179" t="s">
        <v>904</v>
      </c>
      <c r="E427" s="202">
        <v>1451.64</v>
      </c>
      <c r="F427" s="200">
        <v>1861.5</v>
      </c>
      <c r="G427" s="199">
        <v>1673.989</v>
      </c>
      <c r="H427" s="119" t="s">
        <v>247</v>
      </c>
      <c r="I427" s="128" t="s">
        <v>45</v>
      </c>
      <c r="J427" s="129" t="s">
        <v>1164</v>
      </c>
      <c r="K427" s="201">
        <v>963.69799999999998</v>
      </c>
      <c r="L427" s="199">
        <v>1243.662</v>
      </c>
      <c r="M427" s="200">
        <f t="shared" si="39"/>
        <v>279.96400000000006</v>
      </c>
      <c r="N427" s="149">
        <v>0</v>
      </c>
      <c r="O427" s="179" t="s">
        <v>1409</v>
      </c>
      <c r="P427" s="178" t="s">
        <v>1580</v>
      </c>
      <c r="Q427" s="130" t="s">
        <v>1579</v>
      </c>
      <c r="R427" s="179" t="s">
        <v>168</v>
      </c>
      <c r="S427" s="181" t="s">
        <v>0</v>
      </c>
      <c r="T427" s="120" t="s">
        <v>695</v>
      </c>
      <c r="U427" s="180">
        <v>346</v>
      </c>
      <c r="V427" s="131"/>
      <c r="W427" s="168" t="s">
        <v>41</v>
      </c>
      <c r="X427" s="168" t="s">
        <v>41</v>
      </c>
      <c r="Y427" s="126"/>
    </row>
    <row r="428" spans="1:256" s="37" customFormat="1" ht="118.5" customHeight="1" x14ac:dyDescent="0.15">
      <c r="A428" s="127">
        <v>362</v>
      </c>
      <c r="B428" s="178" t="s">
        <v>684</v>
      </c>
      <c r="C428" s="179" t="s">
        <v>907</v>
      </c>
      <c r="D428" s="179" t="s">
        <v>900</v>
      </c>
      <c r="E428" s="202">
        <v>329.47399999999999</v>
      </c>
      <c r="F428" s="200">
        <v>437.06299999999999</v>
      </c>
      <c r="G428" s="199">
        <v>435.21499999999997</v>
      </c>
      <c r="H428" s="81" t="s">
        <v>1194</v>
      </c>
      <c r="I428" s="128" t="s">
        <v>68</v>
      </c>
      <c r="J428" s="129" t="s">
        <v>1165</v>
      </c>
      <c r="K428" s="201">
        <v>129.999</v>
      </c>
      <c r="L428" s="199">
        <v>0</v>
      </c>
      <c r="M428" s="200">
        <f t="shared" si="39"/>
        <v>-129.999</v>
      </c>
      <c r="N428" s="149">
        <v>0</v>
      </c>
      <c r="O428" s="179" t="s">
        <v>66</v>
      </c>
      <c r="P428" s="178" t="s">
        <v>1578</v>
      </c>
      <c r="Q428" s="130"/>
      <c r="R428" s="179" t="s">
        <v>168</v>
      </c>
      <c r="S428" s="181" t="s">
        <v>0</v>
      </c>
      <c r="T428" s="120" t="s">
        <v>698</v>
      </c>
      <c r="U428" s="180">
        <v>347</v>
      </c>
      <c r="V428" s="131" t="s">
        <v>28</v>
      </c>
      <c r="W428" s="168" t="s">
        <v>583</v>
      </c>
      <c r="X428" s="168"/>
      <c r="Y428" s="126"/>
      <c r="Z428" s="132"/>
      <c r="AA428" s="132"/>
      <c r="AB428" s="132"/>
      <c r="AC428" s="132"/>
      <c r="AD428" s="132"/>
      <c r="AE428" s="132"/>
      <c r="AF428" s="132"/>
      <c r="AG428" s="132"/>
      <c r="AH428" s="132"/>
      <c r="AI428" s="132"/>
      <c r="AJ428" s="132"/>
      <c r="AK428" s="132"/>
      <c r="AL428" s="132"/>
      <c r="AM428" s="132"/>
      <c r="AN428" s="132"/>
      <c r="AO428" s="132"/>
      <c r="AP428" s="132"/>
      <c r="AQ428" s="132"/>
      <c r="AR428" s="132"/>
      <c r="AS428" s="132"/>
      <c r="AT428" s="132"/>
      <c r="AU428" s="132"/>
      <c r="AV428" s="132"/>
      <c r="AW428" s="132"/>
      <c r="AX428" s="132"/>
      <c r="AY428" s="132"/>
      <c r="AZ428" s="132"/>
      <c r="BA428" s="132"/>
      <c r="BB428" s="132"/>
      <c r="BC428" s="132"/>
      <c r="BD428" s="132"/>
      <c r="BE428" s="132"/>
      <c r="BF428" s="132"/>
      <c r="BG428" s="132"/>
      <c r="BH428" s="132"/>
      <c r="BI428" s="132"/>
      <c r="BJ428" s="132"/>
      <c r="BK428" s="132"/>
      <c r="BL428" s="132"/>
      <c r="BM428" s="132"/>
      <c r="BN428" s="132"/>
      <c r="BO428" s="132"/>
      <c r="BP428" s="132"/>
      <c r="BQ428" s="132"/>
      <c r="BR428" s="132"/>
      <c r="BS428" s="132"/>
      <c r="BT428" s="132"/>
      <c r="BU428" s="132"/>
      <c r="BV428" s="132"/>
      <c r="BW428" s="132"/>
      <c r="BX428" s="132"/>
      <c r="BY428" s="132"/>
      <c r="BZ428" s="132"/>
      <c r="CA428" s="132"/>
      <c r="CB428" s="132"/>
      <c r="CC428" s="132"/>
      <c r="CD428" s="132"/>
      <c r="CE428" s="132"/>
      <c r="CF428" s="132"/>
      <c r="CG428" s="132"/>
      <c r="CH428" s="132"/>
      <c r="CI428" s="132"/>
      <c r="CJ428" s="132"/>
      <c r="CK428" s="132"/>
      <c r="CL428" s="132"/>
      <c r="CM428" s="132"/>
      <c r="CN428" s="132"/>
      <c r="CO428" s="132"/>
      <c r="CP428" s="132"/>
      <c r="CQ428" s="132"/>
      <c r="CR428" s="132"/>
      <c r="CS428" s="132"/>
      <c r="CT428" s="132"/>
      <c r="CU428" s="132"/>
      <c r="CV428" s="132"/>
      <c r="CW428" s="132"/>
      <c r="CX428" s="132"/>
      <c r="CY428" s="132"/>
      <c r="CZ428" s="132"/>
      <c r="DA428" s="132"/>
      <c r="DB428" s="132"/>
      <c r="DC428" s="132"/>
      <c r="DD428" s="132"/>
      <c r="DE428" s="132"/>
      <c r="DF428" s="132"/>
      <c r="DG428" s="132"/>
      <c r="DH428" s="132"/>
      <c r="DI428" s="132"/>
      <c r="DJ428" s="132"/>
      <c r="DK428" s="132"/>
      <c r="DL428" s="132"/>
      <c r="DM428" s="132"/>
      <c r="DN428" s="132"/>
      <c r="DO428" s="132"/>
      <c r="DP428" s="132"/>
      <c r="DQ428" s="132"/>
      <c r="DR428" s="132"/>
      <c r="DS428" s="132"/>
      <c r="DT428" s="132"/>
      <c r="DU428" s="132"/>
      <c r="DV428" s="132"/>
      <c r="DW428" s="132"/>
      <c r="DX428" s="132"/>
      <c r="DY428" s="132"/>
      <c r="DZ428" s="132"/>
      <c r="EA428" s="132"/>
      <c r="EB428" s="132"/>
      <c r="EC428" s="132"/>
      <c r="ED428" s="132"/>
      <c r="EE428" s="132"/>
      <c r="EF428" s="132"/>
      <c r="EG428" s="132"/>
      <c r="EH428" s="132"/>
      <c r="EI428" s="132"/>
      <c r="EJ428" s="132"/>
      <c r="EK428" s="132"/>
      <c r="EL428" s="132"/>
      <c r="EM428" s="132"/>
      <c r="EN428" s="132"/>
      <c r="EO428" s="132"/>
      <c r="EP428" s="132"/>
      <c r="EQ428" s="132"/>
      <c r="ER428" s="132"/>
      <c r="ES428" s="132"/>
      <c r="ET428" s="132"/>
      <c r="EU428" s="132"/>
      <c r="EV428" s="132"/>
      <c r="EW428" s="132"/>
      <c r="EX428" s="132"/>
      <c r="EY428" s="132"/>
      <c r="EZ428" s="132"/>
      <c r="FA428" s="132"/>
      <c r="FB428" s="132"/>
      <c r="FC428" s="132"/>
      <c r="FD428" s="132"/>
      <c r="FE428" s="132"/>
      <c r="FF428" s="132"/>
      <c r="FG428" s="132"/>
      <c r="FH428" s="132"/>
      <c r="FI428" s="132"/>
      <c r="FJ428" s="132"/>
      <c r="FK428" s="132"/>
      <c r="FL428" s="132"/>
      <c r="FM428" s="132"/>
      <c r="FN428" s="132"/>
      <c r="FO428" s="132"/>
      <c r="FP428" s="132"/>
      <c r="FQ428" s="132"/>
      <c r="FR428" s="132"/>
      <c r="FS428" s="132"/>
      <c r="FT428" s="132"/>
      <c r="FU428" s="132"/>
      <c r="FV428" s="132"/>
      <c r="FW428" s="132"/>
      <c r="FX428" s="132"/>
      <c r="FY428" s="132"/>
      <c r="FZ428" s="132"/>
      <c r="GA428" s="132"/>
      <c r="GB428" s="132"/>
      <c r="GC428" s="132"/>
      <c r="GD428" s="132"/>
      <c r="GE428" s="132"/>
      <c r="GF428" s="132"/>
      <c r="GG428" s="132"/>
      <c r="GH428" s="132"/>
      <c r="GI428" s="132"/>
      <c r="GJ428" s="132"/>
      <c r="GK428" s="132"/>
      <c r="GL428" s="132"/>
      <c r="GM428" s="132"/>
      <c r="GN428" s="132"/>
      <c r="GO428" s="132"/>
      <c r="GP428" s="132"/>
      <c r="GQ428" s="132"/>
      <c r="GR428" s="132"/>
      <c r="GS428" s="132"/>
      <c r="GT428" s="132"/>
      <c r="GU428" s="132"/>
      <c r="GV428" s="132"/>
      <c r="GW428" s="132"/>
      <c r="GX428" s="132"/>
      <c r="GY428" s="132"/>
      <c r="GZ428" s="132"/>
      <c r="HA428" s="132"/>
      <c r="HB428" s="132"/>
      <c r="HC428" s="132"/>
      <c r="HD428" s="132"/>
      <c r="HE428" s="132"/>
      <c r="HF428" s="132"/>
      <c r="HG428" s="132"/>
      <c r="HH428" s="132"/>
      <c r="HI428" s="132"/>
      <c r="HJ428" s="132"/>
      <c r="HK428" s="132"/>
      <c r="HL428" s="132"/>
      <c r="HM428" s="132"/>
      <c r="HN428" s="132"/>
      <c r="HO428" s="132"/>
      <c r="HP428" s="132"/>
      <c r="HQ428" s="132"/>
      <c r="HR428" s="132"/>
      <c r="HS428" s="132"/>
      <c r="HT428" s="132"/>
      <c r="HU428" s="132"/>
      <c r="HV428" s="132"/>
      <c r="HW428" s="132"/>
      <c r="HX428" s="132"/>
      <c r="HY428" s="132"/>
      <c r="HZ428" s="132"/>
      <c r="IA428" s="132"/>
      <c r="IB428" s="132"/>
      <c r="IC428" s="132"/>
      <c r="ID428" s="132"/>
      <c r="IE428" s="132"/>
      <c r="IF428" s="132"/>
      <c r="IG428" s="132"/>
      <c r="IH428" s="132"/>
      <c r="II428" s="132"/>
      <c r="IJ428" s="132"/>
      <c r="IK428" s="132"/>
      <c r="IL428" s="132"/>
      <c r="IM428" s="132"/>
      <c r="IN428" s="132"/>
      <c r="IO428" s="132"/>
      <c r="IP428" s="132"/>
      <c r="IQ428" s="132"/>
      <c r="IR428" s="132"/>
      <c r="IS428" s="132"/>
      <c r="IT428" s="132"/>
      <c r="IU428" s="132"/>
      <c r="IV428" s="132"/>
    </row>
    <row r="429" spans="1:256" s="37" customFormat="1" ht="60.75" customHeight="1" x14ac:dyDescent="0.15">
      <c r="A429" s="127">
        <v>363</v>
      </c>
      <c r="B429" s="178" t="s">
        <v>683</v>
      </c>
      <c r="C429" s="179" t="s">
        <v>899</v>
      </c>
      <c r="D429" s="179" t="s">
        <v>900</v>
      </c>
      <c r="E429" s="202">
        <v>146.286</v>
      </c>
      <c r="F429" s="200">
        <v>46.286000000000001</v>
      </c>
      <c r="G429" s="199">
        <v>46.286000000000001</v>
      </c>
      <c r="H429" s="91" t="s">
        <v>1229</v>
      </c>
      <c r="I429" s="128" t="s">
        <v>68</v>
      </c>
      <c r="J429" s="178" t="s">
        <v>1166</v>
      </c>
      <c r="K429" s="201">
        <v>30.856999999999999</v>
      </c>
      <c r="L429" s="199">
        <v>0</v>
      </c>
      <c r="M429" s="200">
        <f t="shared" si="39"/>
        <v>-30.856999999999999</v>
      </c>
      <c r="N429" s="149">
        <v>0</v>
      </c>
      <c r="O429" s="179" t="s">
        <v>66</v>
      </c>
      <c r="P429" s="178" t="s">
        <v>1583</v>
      </c>
      <c r="Q429" s="130"/>
      <c r="R429" s="44" t="s">
        <v>239</v>
      </c>
      <c r="S429" s="44" t="s">
        <v>0</v>
      </c>
      <c r="T429" s="120" t="s">
        <v>697</v>
      </c>
      <c r="U429" s="57" t="s">
        <v>696</v>
      </c>
      <c r="V429" s="131" t="s">
        <v>26</v>
      </c>
      <c r="W429" s="120"/>
      <c r="X429" s="131" t="s">
        <v>583</v>
      </c>
      <c r="Y429" s="126"/>
      <c r="Z429" s="132"/>
      <c r="AA429" s="132"/>
      <c r="AB429" s="132"/>
      <c r="AC429" s="132"/>
      <c r="AD429" s="132"/>
      <c r="AE429" s="132"/>
      <c r="AF429" s="132"/>
      <c r="AG429" s="132"/>
      <c r="AH429" s="132"/>
      <c r="AI429" s="132"/>
      <c r="AJ429" s="132"/>
      <c r="AK429" s="132"/>
      <c r="AL429" s="132"/>
      <c r="AM429" s="132"/>
      <c r="AN429" s="132"/>
      <c r="AO429" s="132"/>
      <c r="AP429" s="132"/>
      <c r="AQ429" s="132"/>
      <c r="AR429" s="132"/>
      <c r="AS429" s="132"/>
      <c r="AT429" s="132"/>
      <c r="AU429" s="132"/>
      <c r="AV429" s="132"/>
      <c r="AW429" s="132"/>
      <c r="AX429" s="132"/>
      <c r="AY429" s="132"/>
      <c r="AZ429" s="132"/>
      <c r="BA429" s="132"/>
      <c r="BB429" s="132"/>
      <c r="BC429" s="132"/>
      <c r="BD429" s="132"/>
      <c r="BE429" s="132"/>
      <c r="BF429" s="132"/>
      <c r="BG429" s="132"/>
      <c r="BH429" s="132"/>
      <c r="BI429" s="132"/>
      <c r="BJ429" s="132"/>
      <c r="BK429" s="132"/>
      <c r="BL429" s="132"/>
      <c r="BM429" s="132"/>
      <c r="BN429" s="132"/>
      <c r="BO429" s="132"/>
      <c r="BP429" s="132"/>
      <c r="BQ429" s="132"/>
      <c r="BR429" s="132"/>
      <c r="BS429" s="132"/>
      <c r="BT429" s="132"/>
      <c r="BU429" s="132"/>
      <c r="BV429" s="132"/>
      <c r="BW429" s="132"/>
      <c r="BX429" s="132"/>
      <c r="BY429" s="132"/>
      <c r="BZ429" s="132"/>
      <c r="CA429" s="132"/>
      <c r="CB429" s="132"/>
      <c r="CC429" s="132"/>
      <c r="CD429" s="132"/>
      <c r="CE429" s="132"/>
      <c r="CF429" s="132"/>
      <c r="CG429" s="132"/>
      <c r="CH429" s="132"/>
      <c r="CI429" s="132"/>
      <c r="CJ429" s="132"/>
      <c r="CK429" s="132"/>
      <c r="CL429" s="132"/>
      <c r="CM429" s="132"/>
      <c r="CN429" s="132"/>
      <c r="CO429" s="132"/>
      <c r="CP429" s="132"/>
      <c r="CQ429" s="132"/>
      <c r="CR429" s="132"/>
      <c r="CS429" s="132"/>
      <c r="CT429" s="132"/>
      <c r="CU429" s="132"/>
      <c r="CV429" s="132"/>
      <c r="CW429" s="132"/>
      <c r="CX429" s="132"/>
      <c r="CY429" s="132"/>
      <c r="CZ429" s="132"/>
      <c r="DA429" s="132"/>
      <c r="DB429" s="132"/>
      <c r="DC429" s="132"/>
      <c r="DD429" s="132"/>
      <c r="DE429" s="132"/>
      <c r="DF429" s="132"/>
      <c r="DG429" s="132"/>
      <c r="DH429" s="132"/>
      <c r="DI429" s="132"/>
      <c r="DJ429" s="132"/>
      <c r="DK429" s="132"/>
      <c r="DL429" s="132"/>
      <c r="DM429" s="132"/>
      <c r="DN429" s="132"/>
      <c r="DO429" s="132"/>
      <c r="DP429" s="132"/>
      <c r="DQ429" s="132"/>
      <c r="DR429" s="132"/>
      <c r="DS429" s="132"/>
      <c r="DT429" s="132"/>
      <c r="DU429" s="132"/>
      <c r="DV429" s="132"/>
      <c r="DW429" s="132"/>
      <c r="DX429" s="132"/>
      <c r="DY429" s="132"/>
      <c r="DZ429" s="132"/>
      <c r="EA429" s="132"/>
      <c r="EB429" s="132"/>
      <c r="EC429" s="132"/>
      <c r="ED429" s="132"/>
      <c r="EE429" s="132"/>
      <c r="EF429" s="132"/>
      <c r="EG429" s="132"/>
      <c r="EH429" s="132"/>
      <c r="EI429" s="132"/>
      <c r="EJ429" s="132"/>
      <c r="EK429" s="132"/>
      <c r="EL429" s="132"/>
      <c r="EM429" s="132"/>
      <c r="EN429" s="132"/>
      <c r="EO429" s="132"/>
      <c r="EP429" s="132"/>
      <c r="EQ429" s="132"/>
      <c r="ER429" s="132"/>
      <c r="ES429" s="132"/>
      <c r="ET429" s="132"/>
      <c r="EU429" s="132"/>
      <c r="EV429" s="132"/>
      <c r="EW429" s="132"/>
      <c r="EX429" s="132"/>
      <c r="EY429" s="132"/>
      <c r="EZ429" s="132"/>
      <c r="FA429" s="132"/>
      <c r="FB429" s="132"/>
      <c r="FC429" s="132"/>
      <c r="FD429" s="132"/>
      <c r="FE429" s="132"/>
      <c r="FF429" s="132"/>
      <c r="FG429" s="132"/>
      <c r="FH429" s="132"/>
      <c r="FI429" s="132"/>
      <c r="FJ429" s="132"/>
      <c r="FK429" s="132"/>
      <c r="FL429" s="132"/>
      <c r="FM429" s="132"/>
      <c r="FN429" s="132"/>
      <c r="FO429" s="132"/>
      <c r="FP429" s="132"/>
      <c r="FQ429" s="132"/>
      <c r="FR429" s="132"/>
      <c r="FS429" s="132"/>
      <c r="FT429" s="132"/>
      <c r="FU429" s="132"/>
      <c r="FV429" s="132"/>
      <c r="FW429" s="132"/>
      <c r="FX429" s="132"/>
      <c r="FY429" s="132"/>
      <c r="FZ429" s="132"/>
      <c r="GA429" s="132"/>
      <c r="GB429" s="132"/>
      <c r="GC429" s="132"/>
      <c r="GD429" s="132"/>
      <c r="GE429" s="132"/>
      <c r="GF429" s="132"/>
      <c r="GG429" s="132"/>
      <c r="GH429" s="132"/>
      <c r="GI429" s="132"/>
      <c r="GJ429" s="132"/>
      <c r="GK429" s="132"/>
      <c r="GL429" s="132"/>
      <c r="GM429" s="132"/>
      <c r="GN429" s="132"/>
      <c r="GO429" s="132"/>
      <c r="GP429" s="132"/>
      <c r="GQ429" s="132"/>
      <c r="GR429" s="132"/>
      <c r="GS429" s="132"/>
      <c r="GT429" s="132"/>
      <c r="GU429" s="132"/>
      <c r="GV429" s="132"/>
      <c r="GW429" s="132"/>
      <c r="GX429" s="132"/>
      <c r="GY429" s="132"/>
      <c r="GZ429" s="132"/>
      <c r="HA429" s="132"/>
      <c r="HB429" s="132"/>
      <c r="HC429" s="132"/>
      <c r="HD429" s="132"/>
      <c r="HE429" s="132"/>
      <c r="HF429" s="132"/>
      <c r="HG429" s="132"/>
      <c r="HH429" s="132"/>
      <c r="HI429" s="132"/>
      <c r="HJ429" s="132"/>
      <c r="HK429" s="132"/>
      <c r="HL429" s="132"/>
      <c r="HM429" s="132"/>
      <c r="HN429" s="132"/>
      <c r="HO429" s="132"/>
      <c r="HP429" s="132"/>
      <c r="HQ429" s="132"/>
      <c r="HR429" s="132"/>
      <c r="HS429" s="132"/>
      <c r="HT429" s="132"/>
      <c r="HU429" s="132"/>
      <c r="HV429" s="132"/>
      <c r="HW429" s="132"/>
      <c r="HX429" s="132"/>
      <c r="HY429" s="132"/>
      <c r="HZ429" s="132"/>
      <c r="IA429" s="132"/>
      <c r="IB429" s="132"/>
      <c r="IC429" s="132"/>
      <c r="ID429" s="132"/>
      <c r="IE429" s="132"/>
      <c r="IF429" s="132"/>
      <c r="IG429" s="132"/>
      <c r="IH429" s="132"/>
      <c r="II429" s="132"/>
      <c r="IJ429" s="132"/>
      <c r="IK429" s="132"/>
      <c r="IL429" s="132"/>
      <c r="IM429" s="132"/>
      <c r="IN429" s="132"/>
      <c r="IO429" s="132"/>
      <c r="IP429" s="132"/>
      <c r="IQ429" s="132"/>
      <c r="IR429" s="132"/>
      <c r="IS429" s="132"/>
      <c r="IT429" s="132"/>
      <c r="IU429" s="132"/>
      <c r="IV429" s="132"/>
    </row>
    <row r="430" spans="1:256" s="132" customFormat="1" ht="80.25" customHeight="1" x14ac:dyDescent="0.15">
      <c r="A430" s="127">
        <v>364</v>
      </c>
      <c r="B430" s="178" t="s">
        <v>682</v>
      </c>
      <c r="C430" s="179" t="s">
        <v>899</v>
      </c>
      <c r="D430" s="179" t="s">
        <v>904</v>
      </c>
      <c r="E430" s="202">
        <v>50.893000000000001</v>
      </c>
      <c r="F430" s="200">
        <v>50.893000000000001</v>
      </c>
      <c r="G430" s="199">
        <v>49.262</v>
      </c>
      <c r="H430" s="91" t="s">
        <v>1230</v>
      </c>
      <c r="I430" s="128" t="s">
        <v>45</v>
      </c>
      <c r="J430" s="129" t="s">
        <v>1159</v>
      </c>
      <c r="K430" s="201">
        <v>74.244</v>
      </c>
      <c r="L430" s="199">
        <v>94.244</v>
      </c>
      <c r="M430" s="200">
        <f t="shared" si="39"/>
        <v>20</v>
      </c>
      <c r="N430" s="149">
        <v>0</v>
      </c>
      <c r="O430" s="179" t="s">
        <v>1409</v>
      </c>
      <c r="P430" s="178" t="s">
        <v>1582</v>
      </c>
      <c r="Q430" s="130" t="s">
        <v>1581</v>
      </c>
      <c r="R430" s="44" t="s">
        <v>239</v>
      </c>
      <c r="S430" s="44" t="s">
        <v>0</v>
      </c>
      <c r="T430" s="120" t="s">
        <v>695</v>
      </c>
      <c r="U430" s="57" t="s">
        <v>694</v>
      </c>
      <c r="V430" s="131" t="s">
        <v>26</v>
      </c>
      <c r="W430" s="131" t="s">
        <v>583</v>
      </c>
      <c r="X430" s="120"/>
      <c r="Y430" s="126"/>
    </row>
    <row r="431" spans="1:256" s="132" customFormat="1" ht="24.95" customHeight="1" x14ac:dyDescent="0.15">
      <c r="A431" s="26"/>
      <c r="B431" s="41" t="s">
        <v>108</v>
      </c>
      <c r="C431" s="31"/>
      <c r="D431" s="31"/>
      <c r="E431" s="205"/>
      <c r="F431" s="205"/>
      <c r="G431" s="205"/>
      <c r="H431" s="28"/>
      <c r="I431" s="29"/>
      <c r="J431" s="30"/>
      <c r="K431" s="204"/>
      <c r="L431" s="205"/>
      <c r="M431" s="205"/>
      <c r="N431" s="151"/>
      <c r="O431" s="31"/>
      <c r="P431" s="27"/>
      <c r="Q431" s="27"/>
      <c r="R431" s="27"/>
      <c r="S431" s="32"/>
      <c r="T431" s="32"/>
      <c r="U431" s="32"/>
      <c r="V431" s="32"/>
      <c r="W431" s="33"/>
      <c r="X431" s="33"/>
      <c r="Y431" s="34"/>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c r="IR431" s="2"/>
      <c r="IS431" s="2"/>
      <c r="IT431" s="2"/>
      <c r="IU431" s="2"/>
      <c r="IV431" s="2"/>
    </row>
    <row r="432" spans="1:256" s="132" customFormat="1" ht="69" customHeight="1" x14ac:dyDescent="0.15">
      <c r="A432" s="127">
        <v>365</v>
      </c>
      <c r="B432" s="52" t="s">
        <v>720</v>
      </c>
      <c r="C432" s="179" t="s">
        <v>933</v>
      </c>
      <c r="D432" s="179" t="s">
        <v>885</v>
      </c>
      <c r="E432" s="243">
        <v>846958</v>
      </c>
      <c r="F432" s="200">
        <v>995641.56472699996</v>
      </c>
      <c r="G432" s="199">
        <v>990139.19810699997</v>
      </c>
      <c r="H432" s="119" t="s">
        <v>1993</v>
      </c>
      <c r="I432" s="128" t="s">
        <v>45</v>
      </c>
      <c r="J432" s="129" t="s">
        <v>1994</v>
      </c>
      <c r="K432" s="203">
        <v>835631</v>
      </c>
      <c r="L432" s="199">
        <v>982080</v>
      </c>
      <c r="M432" s="200">
        <f t="shared" ref="M432:M454" si="40">L432-K432</f>
        <v>146449</v>
      </c>
      <c r="N432" s="149">
        <v>0</v>
      </c>
      <c r="O432" s="179" t="s">
        <v>1409</v>
      </c>
      <c r="P432" s="178" t="s">
        <v>1995</v>
      </c>
      <c r="Q432" s="130"/>
      <c r="R432" s="49" t="s">
        <v>287</v>
      </c>
      <c r="S432" s="181" t="s">
        <v>0</v>
      </c>
      <c r="T432" s="133" t="s">
        <v>731</v>
      </c>
      <c r="U432" s="180">
        <v>348</v>
      </c>
      <c r="V432" s="131" t="s">
        <v>69</v>
      </c>
      <c r="W432" s="168"/>
      <c r="X432" s="168" t="s">
        <v>41</v>
      </c>
      <c r="Y432" s="126"/>
    </row>
    <row r="433" spans="1:25" s="132" customFormat="1" ht="87.75" customHeight="1" x14ac:dyDescent="0.15">
      <c r="A433" s="127">
        <v>366</v>
      </c>
      <c r="B433" s="39" t="s">
        <v>719</v>
      </c>
      <c r="C433" s="179" t="s">
        <v>895</v>
      </c>
      <c r="D433" s="179" t="s">
        <v>885</v>
      </c>
      <c r="E433" s="243">
        <v>1081995</v>
      </c>
      <c r="F433" s="200">
        <v>1254570.629947</v>
      </c>
      <c r="G433" s="199">
        <v>1243849.0224669999</v>
      </c>
      <c r="H433" s="119" t="s">
        <v>247</v>
      </c>
      <c r="I433" s="128" t="s">
        <v>45</v>
      </c>
      <c r="J433" s="178" t="s">
        <v>1347</v>
      </c>
      <c r="K433" s="203">
        <v>1042612</v>
      </c>
      <c r="L433" s="199">
        <v>1226841</v>
      </c>
      <c r="M433" s="200">
        <f t="shared" si="40"/>
        <v>184229</v>
      </c>
      <c r="N433" s="149">
        <v>0</v>
      </c>
      <c r="O433" s="179" t="s">
        <v>1409</v>
      </c>
      <c r="P433" s="178" t="s">
        <v>1996</v>
      </c>
      <c r="Q433" s="130"/>
      <c r="R433" s="49" t="s">
        <v>287</v>
      </c>
      <c r="S433" s="181" t="s">
        <v>0</v>
      </c>
      <c r="T433" s="133" t="s">
        <v>731</v>
      </c>
      <c r="U433" s="180">
        <v>349</v>
      </c>
      <c r="V433" s="131" t="s">
        <v>69</v>
      </c>
      <c r="W433" s="168"/>
      <c r="X433" s="168" t="s">
        <v>41</v>
      </c>
      <c r="Y433" s="126"/>
    </row>
    <row r="434" spans="1:25" s="132" customFormat="1" ht="125.25" customHeight="1" x14ac:dyDescent="0.15">
      <c r="A434" s="127">
        <v>367</v>
      </c>
      <c r="B434" s="39" t="s">
        <v>718</v>
      </c>
      <c r="C434" s="179" t="s">
        <v>901</v>
      </c>
      <c r="D434" s="179" t="s">
        <v>900</v>
      </c>
      <c r="E434" s="199">
        <v>7729</v>
      </c>
      <c r="F434" s="200">
        <v>10332.281697</v>
      </c>
      <c r="G434" s="199">
        <v>10329.243257</v>
      </c>
      <c r="H434" s="123" t="s">
        <v>1348</v>
      </c>
      <c r="I434" s="128" t="s">
        <v>68</v>
      </c>
      <c r="J434" s="129" t="s">
        <v>1349</v>
      </c>
      <c r="K434" s="203">
        <v>9466</v>
      </c>
      <c r="L434" s="199">
        <v>0</v>
      </c>
      <c r="M434" s="200">
        <f t="shared" si="40"/>
        <v>-9466</v>
      </c>
      <c r="N434" s="149">
        <v>0</v>
      </c>
      <c r="O434" s="179" t="s">
        <v>66</v>
      </c>
      <c r="P434" s="178" t="s">
        <v>1997</v>
      </c>
      <c r="Q434" s="130"/>
      <c r="R434" s="49" t="s">
        <v>287</v>
      </c>
      <c r="S434" s="181" t="s">
        <v>121</v>
      </c>
      <c r="T434" s="133" t="s">
        <v>731</v>
      </c>
      <c r="U434" s="180">
        <v>350</v>
      </c>
      <c r="V434" s="131" t="s">
        <v>27</v>
      </c>
      <c r="W434" s="168"/>
      <c r="X434" s="168" t="s">
        <v>41</v>
      </c>
      <c r="Y434" s="126"/>
    </row>
    <row r="435" spans="1:25" s="132" customFormat="1" ht="78.75" customHeight="1" x14ac:dyDescent="0.15">
      <c r="A435" s="127">
        <v>368</v>
      </c>
      <c r="B435" s="178" t="s">
        <v>717</v>
      </c>
      <c r="C435" s="179" t="s">
        <v>923</v>
      </c>
      <c r="D435" s="179" t="s">
        <v>885</v>
      </c>
      <c r="E435" s="199">
        <v>14.045</v>
      </c>
      <c r="F435" s="200">
        <v>14.045</v>
      </c>
      <c r="G435" s="199">
        <v>11.363</v>
      </c>
      <c r="H435" s="119" t="s">
        <v>1601</v>
      </c>
      <c r="I435" s="128" t="s">
        <v>45</v>
      </c>
      <c r="J435" s="129" t="s">
        <v>1715</v>
      </c>
      <c r="K435" s="203">
        <v>10.587</v>
      </c>
      <c r="L435" s="199">
        <v>24</v>
      </c>
      <c r="M435" s="200">
        <f t="shared" si="40"/>
        <v>13.413</v>
      </c>
      <c r="N435" s="149" t="s">
        <v>1716</v>
      </c>
      <c r="O435" s="179" t="s">
        <v>1409</v>
      </c>
      <c r="P435" s="178" t="s">
        <v>1717</v>
      </c>
      <c r="Q435" s="130" t="s">
        <v>1718</v>
      </c>
      <c r="R435" s="179" t="s">
        <v>246</v>
      </c>
      <c r="S435" s="181" t="s">
        <v>0</v>
      </c>
      <c r="T435" s="133" t="s">
        <v>730</v>
      </c>
      <c r="U435" s="180">
        <v>351</v>
      </c>
      <c r="V435" s="131"/>
      <c r="W435" s="168" t="s">
        <v>41</v>
      </c>
      <c r="X435" s="168"/>
      <c r="Y435" s="126"/>
    </row>
    <row r="436" spans="1:25" s="132" customFormat="1" ht="58.5" customHeight="1" x14ac:dyDescent="0.15">
      <c r="A436" s="127">
        <v>369</v>
      </c>
      <c r="B436" s="178" t="s">
        <v>959</v>
      </c>
      <c r="C436" s="179" t="s">
        <v>907</v>
      </c>
      <c r="D436" s="179" t="s">
        <v>885</v>
      </c>
      <c r="E436" s="199">
        <v>38.978999999999999</v>
      </c>
      <c r="F436" s="200">
        <v>38.978999999999999</v>
      </c>
      <c r="G436" s="199">
        <v>38.521000000000001</v>
      </c>
      <c r="H436" s="119" t="s">
        <v>247</v>
      </c>
      <c r="I436" s="128" t="s">
        <v>45</v>
      </c>
      <c r="J436" s="129" t="s">
        <v>1049</v>
      </c>
      <c r="K436" s="203">
        <v>31.803000000000001</v>
      </c>
      <c r="L436" s="199">
        <v>39</v>
      </c>
      <c r="M436" s="200">
        <f t="shared" si="40"/>
        <v>7.1969999999999992</v>
      </c>
      <c r="N436" s="149" t="s">
        <v>247</v>
      </c>
      <c r="O436" s="179" t="s">
        <v>1409</v>
      </c>
      <c r="P436" s="178" t="s">
        <v>1719</v>
      </c>
      <c r="Q436" s="130"/>
      <c r="R436" s="44" t="s">
        <v>494</v>
      </c>
      <c r="S436" s="131" t="s">
        <v>0</v>
      </c>
      <c r="T436" s="133" t="s">
        <v>730</v>
      </c>
      <c r="U436" s="180">
        <v>353</v>
      </c>
      <c r="V436" s="131" t="s">
        <v>69</v>
      </c>
      <c r="W436" s="168" t="s">
        <v>41</v>
      </c>
      <c r="X436" s="168"/>
      <c r="Y436" s="126"/>
    </row>
    <row r="437" spans="1:25" s="132" customFormat="1" ht="60" customHeight="1" x14ac:dyDescent="0.15">
      <c r="A437" s="127">
        <v>370</v>
      </c>
      <c r="B437" s="178" t="s">
        <v>716</v>
      </c>
      <c r="C437" s="179" t="s">
        <v>899</v>
      </c>
      <c r="D437" s="179" t="s">
        <v>900</v>
      </c>
      <c r="E437" s="199">
        <v>14.458</v>
      </c>
      <c r="F437" s="200">
        <v>14.458</v>
      </c>
      <c r="G437" s="199">
        <v>13.617000000000001</v>
      </c>
      <c r="H437" s="123" t="s">
        <v>1050</v>
      </c>
      <c r="I437" s="128" t="s">
        <v>68</v>
      </c>
      <c r="J437" s="129" t="s">
        <v>1051</v>
      </c>
      <c r="K437" s="203">
        <v>12.855</v>
      </c>
      <c r="L437" s="199">
        <v>0</v>
      </c>
      <c r="M437" s="200">
        <f t="shared" si="40"/>
        <v>-12.855</v>
      </c>
      <c r="N437" s="149" t="s">
        <v>247</v>
      </c>
      <c r="O437" s="179" t="s">
        <v>66</v>
      </c>
      <c r="P437" s="178" t="s">
        <v>1720</v>
      </c>
      <c r="Q437" s="130"/>
      <c r="R437" s="44" t="s">
        <v>246</v>
      </c>
      <c r="S437" s="131" t="s">
        <v>390</v>
      </c>
      <c r="T437" s="120" t="s">
        <v>728</v>
      </c>
      <c r="U437" s="57" t="s">
        <v>729</v>
      </c>
      <c r="V437" s="131" t="s">
        <v>26</v>
      </c>
      <c r="W437" s="168" t="s">
        <v>41</v>
      </c>
      <c r="X437" s="168"/>
      <c r="Y437" s="126"/>
    </row>
    <row r="438" spans="1:25" s="132" customFormat="1" ht="87.75" customHeight="1" x14ac:dyDescent="0.15">
      <c r="A438" s="127">
        <v>371</v>
      </c>
      <c r="B438" s="178" t="s">
        <v>715</v>
      </c>
      <c r="C438" s="179" t="s">
        <v>899</v>
      </c>
      <c r="D438" s="179" t="s">
        <v>885</v>
      </c>
      <c r="E438" s="199">
        <v>38.758000000000003</v>
      </c>
      <c r="F438" s="200">
        <v>38.758000000000003</v>
      </c>
      <c r="G438" s="199">
        <v>38.194000000000003</v>
      </c>
      <c r="H438" s="123" t="s">
        <v>1053</v>
      </c>
      <c r="I438" s="128" t="s">
        <v>45</v>
      </c>
      <c r="J438" s="178" t="s">
        <v>1052</v>
      </c>
      <c r="K438" s="203">
        <v>34.895000000000003</v>
      </c>
      <c r="L438" s="199">
        <v>53.354999999999997</v>
      </c>
      <c r="M438" s="200">
        <f t="shared" si="40"/>
        <v>18.459999999999994</v>
      </c>
      <c r="N438" s="149" t="s">
        <v>247</v>
      </c>
      <c r="O438" s="179" t="s">
        <v>1409</v>
      </c>
      <c r="P438" s="178" t="s">
        <v>1721</v>
      </c>
      <c r="Q438" s="130" t="s">
        <v>1722</v>
      </c>
      <c r="R438" s="44" t="s">
        <v>246</v>
      </c>
      <c r="S438" s="131" t="s">
        <v>390</v>
      </c>
      <c r="T438" s="120" t="s">
        <v>728</v>
      </c>
      <c r="U438" s="57" t="s">
        <v>727</v>
      </c>
      <c r="V438" s="131" t="s">
        <v>26</v>
      </c>
      <c r="W438" s="168" t="s">
        <v>41</v>
      </c>
      <c r="X438" s="168"/>
      <c r="Y438" s="126"/>
    </row>
    <row r="439" spans="1:25" s="132" customFormat="1" ht="247.5" customHeight="1" x14ac:dyDescent="0.15">
      <c r="A439" s="127">
        <v>372</v>
      </c>
      <c r="B439" s="178" t="s">
        <v>2023</v>
      </c>
      <c r="C439" s="179" t="s">
        <v>901</v>
      </c>
      <c r="D439" s="179" t="s">
        <v>885</v>
      </c>
      <c r="E439" s="199">
        <v>397</v>
      </c>
      <c r="F439" s="199">
        <v>397</v>
      </c>
      <c r="G439" s="199">
        <v>228.18700000000001</v>
      </c>
      <c r="H439" s="123" t="s">
        <v>2024</v>
      </c>
      <c r="I439" s="128" t="s">
        <v>45</v>
      </c>
      <c r="J439" s="129" t="s">
        <v>2025</v>
      </c>
      <c r="K439" s="203">
        <v>397</v>
      </c>
      <c r="L439" s="199">
        <v>465</v>
      </c>
      <c r="M439" s="200">
        <f t="shared" si="40"/>
        <v>68</v>
      </c>
      <c r="N439" s="149">
        <v>0</v>
      </c>
      <c r="O439" s="179" t="s">
        <v>1409</v>
      </c>
      <c r="P439" s="178" t="s">
        <v>2026</v>
      </c>
      <c r="Q439" s="130" t="s">
        <v>2184</v>
      </c>
      <c r="R439" s="179" t="s">
        <v>339</v>
      </c>
      <c r="S439" s="181" t="s">
        <v>0</v>
      </c>
      <c r="T439" s="133" t="s">
        <v>726</v>
      </c>
      <c r="U439" s="180">
        <v>355</v>
      </c>
      <c r="V439" s="131" t="s">
        <v>28</v>
      </c>
      <c r="W439" s="168" t="s">
        <v>41</v>
      </c>
      <c r="X439" s="168" t="s">
        <v>41</v>
      </c>
      <c r="Y439" s="126"/>
    </row>
    <row r="440" spans="1:25" s="132" customFormat="1" ht="96" customHeight="1" x14ac:dyDescent="0.15">
      <c r="A440" s="127">
        <v>373</v>
      </c>
      <c r="B440" s="178" t="s">
        <v>2191</v>
      </c>
      <c r="C440" s="179" t="s">
        <v>947</v>
      </c>
      <c r="D440" s="179" t="s">
        <v>885</v>
      </c>
      <c r="E440" s="199">
        <v>8.7680000000000007</v>
      </c>
      <c r="F440" s="199">
        <v>8.7680000000000007</v>
      </c>
      <c r="G440" s="199">
        <v>7.05</v>
      </c>
      <c r="H440" s="129" t="s">
        <v>2192</v>
      </c>
      <c r="I440" s="128" t="s">
        <v>44</v>
      </c>
      <c r="J440" s="129" t="s">
        <v>2193</v>
      </c>
      <c r="K440" s="203">
        <v>8.407</v>
      </c>
      <c r="L440" s="199">
        <v>8.3829999999999991</v>
      </c>
      <c r="M440" s="200">
        <f>L440-K440</f>
        <v>-2.4000000000000909E-2</v>
      </c>
      <c r="N440" s="149" t="s">
        <v>2194</v>
      </c>
      <c r="O440" s="179" t="s">
        <v>1409</v>
      </c>
      <c r="P440" s="178" t="s">
        <v>2195</v>
      </c>
      <c r="Q440" s="130"/>
      <c r="R440" s="179" t="s">
        <v>339</v>
      </c>
      <c r="S440" s="181" t="s">
        <v>0</v>
      </c>
      <c r="T440" s="133" t="s">
        <v>724</v>
      </c>
      <c r="U440" s="180">
        <v>356</v>
      </c>
      <c r="V440" s="131" t="s">
        <v>28</v>
      </c>
      <c r="W440" s="168" t="s">
        <v>41</v>
      </c>
      <c r="X440" s="168"/>
      <c r="Y440" s="126"/>
    </row>
    <row r="441" spans="1:25" s="132" customFormat="1" ht="73.5" customHeight="1" x14ac:dyDescent="0.15">
      <c r="A441" s="127">
        <v>374</v>
      </c>
      <c r="B441" s="178" t="s">
        <v>714</v>
      </c>
      <c r="C441" s="179" t="s">
        <v>947</v>
      </c>
      <c r="D441" s="179" t="s">
        <v>885</v>
      </c>
      <c r="E441" s="199">
        <v>78.103999999999999</v>
      </c>
      <c r="F441" s="200">
        <v>78.103999999999999</v>
      </c>
      <c r="G441" s="199">
        <v>71.096000000000004</v>
      </c>
      <c r="H441" s="119" t="s">
        <v>247</v>
      </c>
      <c r="I441" s="128" t="s">
        <v>44</v>
      </c>
      <c r="J441" s="129" t="s">
        <v>1085</v>
      </c>
      <c r="K441" s="203">
        <v>11.683999999999999</v>
      </c>
      <c r="L441" s="199">
        <v>20.015999999999998</v>
      </c>
      <c r="M441" s="200">
        <f t="shared" si="40"/>
        <v>8.331999999999999</v>
      </c>
      <c r="N441" s="149" t="s">
        <v>247</v>
      </c>
      <c r="O441" s="179" t="s">
        <v>1409</v>
      </c>
      <c r="P441" s="178" t="s">
        <v>1607</v>
      </c>
      <c r="Q441" s="130"/>
      <c r="R441" s="179" t="s">
        <v>339</v>
      </c>
      <c r="S441" s="181" t="s">
        <v>0</v>
      </c>
      <c r="T441" s="133" t="s">
        <v>724</v>
      </c>
      <c r="U441" s="180">
        <v>357</v>
      </c>
      <c r="V441" s="131"/>
      <c r="W441" s="168" t="s">
        <v>41</v>
      </c>
      <c r="X441" s="168"/>
      <c r="Y441" s="126"/>
    </row>
    <row r="442" spans="1:25" s="132" customFormat="1" ht="71.25" customHeight="1" x14ac:dyDescent="0.15">
      <c r="A442" s="127">
        <v>375</v>
      </c>
      <c r="B442" s="178" t="s">
        <v>713</v>
      </c>
      <c r="C442" s="179" t="s">
        <v>947</v>
      </c>
      <c r="D442" s="179" t="s">
        <v>885</v>
      </c>
      <c r="E442" s="199">
        <v>156.01300000000001</v>
      </c>
      <c r="F442" s="200">
        <v>156.01300000000001</v>
      </c>
      <c r="G442" s="199">
        <v>150.911</v>
      </c>
      <c r="H442" s="119" t="s">
        <v>247</v>
      </c>
      <c r="I442" s="128" t="s">
        <v>44</v>
      </c>
      <c r="J442" s="129" t="s">
        <v>1082</v>
      </c>
      <c r="K442" s="203">
        <v>151.803</v>
      </c>
      <c r="L442" s="199">
        <v>176.892</v>
      </c>
      <c r="M442" s="200">
        <f t="shared" si="40"/>
        <v>25.088999999999999</v>
      </c>
      <c r="N442" s="149" t="s">
        <v>247</v>
      </c>
      <c r="O442" s="179" t="s">
        <v>1409</v>
      </c>
      <c r="P442" s="178" t="s">
        <v>1608</v>
      </c>
      <c r="Q442" s="130"/>
      <c r="R442" s="179" t="s">
        <v>339</v>
      </c>
      <c r="S442" s="181" t="s">
        <v>0</v>
      </c>
      <c r="T442" s="133" t="s">
        <v>724</v>
      </c>
      <c r="U442" s="180">
        <v>358</v>
      </c>
      <c r="V442" s="131"/>
      <c r="W442" s="168" t="s">
        <v>41</v>
      </c>
      <c r="X442" s="168"/>
      <c r="Y442" s="126"/>
    </row>
    <row r="443" spans="1:25" s="132" customFormat="1" ht="87.75" customHeight="1" x14ac:dyDescent="0.15">
      <c r="A443" s="127">
        <v>376</v>
      </c>
      <c r="B443" s="178" t="s">
        <v>712</v>
      </c>
      <c r="C443" s="139" t="s">
        <v>906</v>
      </c>
      <c r="D443" s="179" t="s">
        <v>885</v>
      </c>
      <c r="E443" s="199">
        <v>19</v>
      </c>
      <c r="F443" s="200">
        <v>19</v>
      </c>
      <c r="G443" s="199">
        <v>18.831</v>
      </c>
      <c r="H443" s="123" t="s">
        <v>1083</v>
      </c>
      <c r="I443" s="128" t="s">
        <v>45</v>
      </c>
      <c r="J443" s="129" t="s">
        <v>1084</v>
      </c>
      <c r="K443" s="203">
        <v>17.199000000000002</v>
      </c>
      <c r="L443" s="199">
        <v>17.199000000000002</v>
      </c>
      <c r="M443" s="200">
        <f t="shared" si="40"/>
        <v>0</v>
      </c>
      <c r="N443" s="149" t="s">
        <v>247</v>
      </c>
      <c r="O443" s="179" t="s">
        <v>1409</v>
      </c>
      <c r="P443" s="178" t="s">
        <v>1609</v>
      </c>
      <c r="Q443" s="130"/>
      <c r="R443" s="179" t="s">
        <v>339</v>
      </c>
      <c r="S443" s="181" t="s">
        <v>0</v>
      </c>
      <c r="T443" s="133" t="s">
        <v>724</v>
      </c>
      <c r="U443" s="180">
        <v>359</v>
      </c>
      <c r="V443" s="131" t="s">
        <v>28</v>
      </c>
      <c r="W443" s="168" t="s">
        <v>41</v>
      </c>
      <c r="X443" s="168"/>
      <c r="Y443" s="126"/>
    </row>
    <row r="444" spans="1:25" s="132" customFormat="1" ht="74.25" customHeight="1" x14ac:dyDescent="0.15">
      <c r="A444" s="127">
        <v>377</v>
      </c>
      <c r="B444" s="53" t="s">
        <v>711</v>
      </c>
      <c r="C444" s="139" t="s">
        <v>906</v>
      </c>
      <c r="D444" s="179" t="s">
        <v>885</v>
      </c>
      <c r="E444" s="199">
        <v>224.999</v>
      </c>
      <c r="F444" s="200">
        <v>224.999</v>
      </c>
      <c r="G444" s="199">
        <v>220.15600000000001</v>
      </c>
      <c r="H444" s="119" t="s">
        <v>247</v>
      </c>
      <c r="I444" s="128" t="s">
        <v>45</v>
      </c>
      <c r="J444" s="178" t="s">
        <v>1086</v>
      </c>
      <c r="K444" s="203">
        <v>200.739</v>
      </c>
      <c r="L444" s="199">
        <v>222.15700000000001</v>
      </c>
      <c r="M444" s="200">
        <f t="shared" si="40"/>
        <v>21.418000000000006</v>
      </c>
      <c r="N444" s="149" t="s">
        <v>247</v>
      </c>
      <c r="O444" s="179" t="s">
        <v>1409</v>
      </c>
      <c r="P444" s="178" t="s">
        <v>1610</v>
      </c>
      <c r="Q444" s="130"/>
      <c r="R444" s="179" t="s">
        <v>339</v>
      </c>
      <c r="S444" s="181" t="s">
        <v>0</v>
      </c>
      <c r="T444" s="133" t="s">
        <v>724</v>
      </c>
      <c r="U444" s="180">
        <v>360</v>
      </c>
      <c r="V444" s="131"/>
      <c r="W444" s="168" t="s">
        <v>41</v>
      </c>
      <c r="X444" s="168"/>
      <c r="Y444" s="126"/>
    </row>
    <row r="445" spans="1:25" s="132" customFormat="1" ht="82.5" customHeight="1" x14ac:dyDescent="0.15">
      <c r="A445" s="127">
        <v>378</v>
      </c>
      <c r="B445" s="178" t="s">
        <v>710</v>
      </c>
      <c r="C445" s="139" t="s">
        <v>906</v>
      </c>
      <c r="D445" s="179" t="s">
        <v>885</v>
      </c>
      <c r="E445" s="199">
        <v>30.053000000000001</v>
      </c>
      <c r="F445" s="200">
        <v>30.053000000000001</v>
      </c>
      <c r="G445" s="199">
        <v>27.148</v>
      </c>
      <c r="H445" s="119" t="s">
        <v>247</v>
      </c>
      <c r="I445" s="128" t="s">
        <v>45</v>
      </c>
      <c r="J445" s="129" t="s">
        <v>1087</v>
      </c>
      <c r="K445" s="203">
        <v>25.809000000000001</v>
      </c>
      <c r="L445" s="199">
        <v>25.809000000000001</v>
      </c>
      <c r="M445" s="200">
        <f t="shared" si="40"/>
        <v>0</v>
      </c>
      <c r="N445" s="149" t="s">
        <v>247</v>
      </c>
      <c r="O445" s="179" t="s">
        <v>1409</v>
      </c>
      <c r="P445" s="178" t="s">
        <v>1611</v>
      </c>
      <c r="Q445" s="130"/>
      <c r="R445" s="179" t="s">
        <v>339</v>
      </c>
      <c r="S445" s="181" t="s">
        <v>0</v>
      </c>
      <c r="T445" s="133" t="s">
        <v>724</v>
      </c>
      <c r="U445" s="180">
        <v>361</v>
      </c>
      <c r="V445" s="131" t="s">
        <v>46</v>
      </c>
      <c r="W445" s="168" t="s">
        <v>41</v>
      </c>
      <c r="X445" s="168"/>
      <c r="Y445" s="126"/>
    </row>
    <row r="446" spans="1:25" s="132" customFormat="1" ht="76.5" customHeight="1" x14ac:dyDescent="0.15">
      <c r="A446" s="127">
        <v>379</v>
      </c>
      <c r="B446" s="178" t="s">
        <v>709</v>
      </c>
      <c r="C446" s="179" t="s">
        <v>955</v>
      </c>
      <c r="D446" s="179" t="s">
        <v>885</v>
      </c>
      <c r="E446" s="199">
        <v>10.502000000000001</v>
      </c>
      <c r="F446" s="200">
        <v>10.502000000000001</v>
      </c>
      <c r="G446" s="199">
        <v>10.071999999999999</v>
      </c>
      <c r="H446" s="119" t="s">
        <v>247</v>
      </c>
      <c r="I446" s="128" t="s">
        <v>45</v>
      </c>
      <c r="J446" s="129" t="s">
        <v>1089</v>
      </c>
      <c r="K446" s="203">
        <v>9.8409999999999993</v>
      </c>
      <c r="L446" s="199">
        <v>10.018000000000001</v>
      </c>
      <c r="M446" s="200">
        <f t="shared" si="40"/>
        <v>0.17700000000000138</v>
      </c>
      <c r="N446" s="149" t="s">
        <v>247</v>
      </c>
      <c r="O446" s="179" t="s">
        <v>1409</v>
      </c>
      <c r="P446" s="178" t="s">
        <v>1612</v>
      </c>
      <c r="Q446" s="130"/>
      <c r="R446" s="179" t="s">
        <v>339</v>
      </c>
      <c r="S446" s="181" t="s">
        <v>0</v>
      </c>
      <c r="T446" s="133" t="s">
        <v>724</v>
      </c>
      <c r="U446" s="180">
        <v>362</v>
      </c>
      <c r="V446" s="131"/>
      <c r="W446" s="168" t="s">
        <v>41</v>
      </c>
      <c r="X446" s="168"/>
      <c r="Y446" s="126"/>
    </row>
    <row r="447" spans="1:25" s="132" customFormat="1" ht="50.25" customHeight="1" x14ac:dyDescent="0.15">
      <c r="A447" s="127">
        <v>380</v>
      </c>
      <c r="B447" s="178" t="s">
        <v>708</v>
      </c>
      <c r="C447" s="179" t="s">
        <v>909</v>
      </c>
      <c r="D447" s="179" t="s">
        <v>885</v>
      </c>
      <c r="E447" s="199">
        <v>6.3920000000000003</v>
      </c>
      <c r="F447" s="200">
        <v>6.3920000000000003</v>
      </c>
      <c r="G447" s="199">
        <f>6.29316+0.043498</f>
        <v>6.3366579999999999</v>
      </c>
      <c r="H447" s="119" t="s">
        <v>247</v>
      </c>
      <c r="I447" s="128" t="s">
        <v>45</v>
      </c>
      <c r="J447" s="178" t="s">
        <v>1088</v>
      </c>
      <c r="K447" s="203">
        <v>6.2750000000000004</v>
      </c>
      <c r="L447" s="199">
        <v>6.9020000000000001</v>
      </c>
      <c r="M447" s="200">
        <f t="shared" si="40"/>
        <v>0.62699999999999978</v>
      </c>
      <c r="N447" s="149">
        <v>0</v>
      </c>
      <c r="O447" s="179" t="s">
        <v>1409</v>
      </c>
      <c r="P447" s="178" t="s">
        <v>1613</v>
      </c>
      <c r="Q447" s="130"/>
      <c r="R447" s="179" t="s">
        <v>339</v>
      </c>
      <c r="S447" s="181" t="s">
        <v>0</v>
      </c>
      <c r="T447" s="133" t="s">
        <v>724</v>
      </c>
      <c r="U447" s="180">
        <v>364</v>
      </c>
      <c r="V447" s="131"/>
      <c r="W447" s="168" t="s">
        <v>41</v>
      </c>
      <c r="X447" s="168"/>
      <c r="Y447" s="126"/>
    </row>
    <row r="448" spans="1:25" s="132" customFormat="1" ht="86.25" customHeight="1" x14ac:dyDescent="0.15">
      <c r="A448" s="127">
        <v>381</v>
      </c>
      <c r="B448" s="178" t="s">
        <v>707</v>
      </c>
      <c r="C448" s="179" t="s">
        <v>926</v>
      </c>
      <c r="D448" s="179" t="s">
        <v>885</v>
      </c>
      <c r="E448" s="199">
        <v>41.47</v>
      </c>
      <c r="F448" s="200">
        <v>41.47</v>
      </c>
      <c r="G448" s="199">
        <v>41.47</v>
      </c>
      <c r="H448" s="119" t="s">
        <v>247</v>
      </c>
      <c r="I448" s="128" t="s">
        <v>45</v>
      </c>
      <c r="J448" s="129" t="s">
        <v>1090</v>
      </c>
      <c r="K448" s="203">
        <v>46.1</v>
      </c>
      <c r="L448" s="199">
        <v>45.93</v>
      </c>
      <c r="M448" s="200">
        <f t="shared" si="40"/>
        <v>-0.17000000000000171</v>
      </c>
      <c r="N448" s="149" t="s">
        <v>247</v>
      </c>
      <c r="O448" s="179" t="s">
        <v>1438</v>
      </c>
      <c r="P448" s="178" t="s">
        <v>1614</v>
      </c>
      <c r="Q448" s="130"/>
      <c r="R448" s="179" t="s">
        <v>339</v>
      </c>
      <c r="S448" s="181" t="s">
        <v>0</v>
      </c>
      <c r="T448" s="133" t="s">
        <v>724</v>
      </c>
      <c r="U448" s="180">
        <v>365</v>
      </c>
      <c r="V448" s="131"/>
      <c r="W448" s="168"/>
      <c r="X448" s="168"/>
      <c r="Y448" s="126"/>
    </row>
    <row r="449" spans="1:256" s="132" customFormat="1" ht="74.25" customHeight="1" x14ac:dyDescent="0.15">
      <c r="A449" s="127">
        <v>382</v>
      </c>
      <c r="B449" s="178" t="s">
        <v>706</v>
      </c>
      <c r="C449" s="179" t="s">
        <v>901</v>
      </c>
      <c r="D449" s="179" t="s">
        <v>885</v>
      </c>
      <c r="E449" s="199">
        <v>28.265999999999998</v>
      </c>
      <c r="F449" s="200">
        <v>28.265999999999998</v>
      </c>
      <c r="G449" s="199">
        <v>25.204999999999998</v>
      </c>
      <c r="H449" s="119" t="s">
        <v>247</v>
      </c>
      <c r="I449" s="128" t="s">
        <v>45</v>
      </c>
      <c r="J449" s="129" t="s">
        <v>1091</v>
      </c>
      <c r="K449" s="203">
        <v>21.326000000000001</v>
      </c>
      <c r="L449" s="199">
        <v>34.295999999999999</v>
      </c>
      <c r="M449" s="200">
        <f t="shared" si="40"/>
        <v>12.969999999999999</v>
      </c>
      <c r="N449" s="149" t="s">
        <v>247</v>
      </c>
      <c r="O449" s="179" t="s">
        <v>1409</v>
      </c>
      <c r="P449" s="178" t="s">
        <v>1615</v>
      </c>
      <c r="Q449" s="130"/>
      <c r="R449" s="179" t="s">
        <v>339</v>
      </c>
      <c r="S449" s="181" t="s">
        <v>0</v>
      </c>
      <c r="T449" s="133" t="s">
        <v>724</v>
      </c>
      <c r="U449" s="180">
        <v>366</v>
      </c>
      <c r="V449" s="131"/>
      <c r="W449" s="168" t="s">
        <v>41</v>
      </c>
      <c r="X449" s="168"/>
      <c r="Y449" s="126"/>
    </row>
    <row r="450" spans="1:256" s="132" customFormat="1" ht="63" customHeight="1" x14ac:dyDescent="0.15">
      <c r="A450" s="127">
        <v>383</v>
      </c>
      <c r="B450" s="178" t="s">
        <v>705</v>
      </c>
      <c r="C450" s="179" t="s">
        <v>907</v>
      </c>
      <c r="D450" s="179" t="s">
        <v>899</v>
      </c>
      <c r="E450" s="199">
        <v>85.632000000000005</v>
      </c>
      <c r="F450" s="200">
        <v>85.632000000000005</v>
      </c>
      <c r="G450" s="199">
        <v>73.667000000000002</v>
      </c>
      <c r="H450" s="119" t="s">
        <v>247</v>
      </c>
      <c r="I450" s="128" t="s">
        <v>68</v>
      </c>
      <c r="J450" s="129" t="s">
        <v>1092</v>
      </c>
      <c r="K450" s="203">
        <v>0</v>
      </c>
      <c r="L450" s="199">
        <v>0</v>
      </c>
      <c r="M450" s="200">
        <f t="shared" si="40"/>
        <v>0</v>
      </c>
      <c r="N450" s="149">
        <v>0</v>
      </c>
      <c r="O450" s="179" t="s">
        <v>66</v>
      </c>
      <c r="P450" s="119" t="s">
        <v>1616</v>
      </c>
      <c r="Q450" s="130"/>
      <c r="R450" s="44" t="s">
        <v>725</v>
      </c>
      <c r="S450" s="131" t="s">
        <v>0</v>
      </c>
      <c r="T450" s="133" t="s">
        <v>724</v>
      </c>
      <c r="U450" s="180">
        <v>368</v>
      </c>
      <c r="V450" s="131" t="s">
        <v>69</v>
      </c>
      <c r="W450" s="168" t="s">
        <v>41</v>
      </c>
      <c r="X450" s="168"/>
      <c r="Y450" s="126"/>
    </row>
    <row r="451" spans="1:256" s="132" customFormat="1" ht="57.75" customHeight="1" x14ac:dyDescent="0.15">
      <c r="A451" s="127">
        <v>384</v>
      </c>
      <c r="B451" s="178" t="s">
        <v>704</v>
      </c>
      <c r="C451" s="179" t="s">
        <v>907</v>
      </c>
      <c r="D451" s="179" t="s">
        <v>899</v>
      </c>
      <c r="E451" s="199">
        <v>35</v>
      </c>
      <c r="F451" s="200">
        <v>35</v>
      </c>
      <c r="G451" s="199">
        <v>34.184477999999999</v>
      </c>
      <c r="H451" s="119" t="s">
        <v>247</v>
      </c>
      <c r="I451" s="128" t="s">
        <v>68</v>
      </c>
      <c r="J451" s="129" t="s">
        <v>1092</v>
      </c>
      <c r="K451" s="203">
        <v>0</v>
      </c>
      <c r="L451" s="199">
        <v>0</v>
      </c>
      <c r="M451" s="200">
        <f t="shared" si="40"/>
        <v>0</v>
      </c>
      <c r="N451" s="149">
        <v>0</v>
      </c>
      <c r="O451" s="179" t="s">
        <v>66</v>
      </c>
      <c r="P451" s="119" t="s">
        <v>1616</v>
      </c>
      <c r="Q451" s="130"/>
      <c r="R451" s="44" t="s">
        <v>556</v>
      </c>
      <c r="S451" s="131" t="s">
        <v>0</v>
      </c>
      <c r="T451" s="133" t="s">
        <v>724</v>
      </c>
      <c r="U451" s="180">
        <v>369</v>
      </c>
      <c r="V451" s="131" t="s">
        <v>69</v>
      </c>
      <c r="W451" s="168" t="s">
        <v>41</v>
      </c>
      <c r="X451" s="168"/>
      <c r="Y451" s="126"/>
    </row>
    <row r="452" spans="1:256" s="37" customFormat="1" ht="155.25" customHeight="1" x14ac:dyDescent="0.15">
      <c r="A452" s="127">
        <v>385</v>
      </c>
      <c r="B452" s="178" t="s">
        <v>703</v>
      </c>
      <c r="C452" s="179" t="s">
        <v>899</v>
      </c>
      <c r="D452" s="179" t="s">
        <v>899</v>
      </c>
      <c r="E452" s="199">
        <v>60</v>
      </c>
      <c r="F452" s="200">
        <v>60</v>
      </c>
      <c r="G452" s="199">
        <v>59.000433000000001</v>
      </c>
      <c r="H452" s="76" t="s">
        <v>1093</v>
      </c>
      <c r="I452" s="128" t="s">
        <v>68</v>
      </c>
      <c r="J452" s="178" t="s">
        <v>1092</v>
      </c>
      <c r="K452" s="203">
        <v>0</v>
      </c>
      <c r="L452" s="199">
        <v>0</v>
      </c>
      <c r="M452" s="200">
        <f t="shared" si="40"/>
        <v>0</v>
      </c>
      <c r="N452" s="149">
        <v>0</v>
      </c>
      <c r="O452" s="179" t="s">
        <v>66</v>
      </c>
      <c r="P452" s="178" t="s">
        <v>1617</v>
      </c>
      <c r="Q452" s="130"/>
      <c r="R452" s="44" t="s">
        <v>556</v>
      </c>
      <c r="S452" s="131" t="s">
        <v>0</v>
      </c>
      <c r="T452" s="39" t="s">
        <v>722</v>
      </c>
      <c r="U452" s="57" t="s">
        <v>723</v>
      </c>
      <c r="V452" s="131" t="s">
        <v>26</v>
      </c>
      <c r="W452" s="168" t="s">
        <v>41</v>
      </c>
      <c r="X452" s="168"/>
      <c r="Y452" s="126"/>
      <c r="Z452" s="132"/>
      <c r="AA452" s="132"/>
      <c r="AB452" s="132"/>
      <c r="AC452" s="132"/>
      <c r="AD452" s="132"/>
      <c r="AE452" s="132"/>
      <c r="AF452" s="132"/>
      <c r="AG452" s="132"/>
      <c r="AH452" s="132"/>
      <c r="AI452" s="132"/>
      <c r="AJ452" s="132"/>
      <c r="AK452" s="132"/>
      <c r="AL452" s="132"/>
      <c r="AM452" s="132"/>
      <c r="AN452" s="132"/>
      <c r="AO452" s="132"/>
      <c r="AP452" s="132"/>
      <c r="AQ452" s="132"/>
      <c r="AR452" s="132"/>
      <c r="AS452" s="132"/>
      <c r="AT452" s="132"/>
      <c r="AU452" s="132"/>
      <c r="AV452" s="132"/>
      <c r="AW452" s="132"/>
      <c r="AX452" s="132"/>
      <c r="AY452" s="132"/>
      <c r="AZ452" s="132"/>
      <c r="BA452" s="132"/>
      <c r="BB452" s="132"/>
      <c r="BC452" s="132"/>
      <c r="BD452" s="132"/>
      <c r="BE452" s="132"/>
      <c r="BF452" s="132"/>
      <c r="BG452" s="132"/>
      <c r="BH452" s="132"/>
      <c r="BI452" s="132"/>
      <c r="BJ452" s="132"/>
      <c r="BK452" s="132"/>
      <c r="BL452" s="132"/>
      <c r="BM452" s="132"/>
      <c r="BN452" s="132"/>
      <c r="BO452" s="132"/>
      <c r="BP452" s="132"/>
      <c r="BQ452" s="132"/>
      <c r="BR452" s="132"/>
      <c r="BS452" s="132"/>
      <c r="BT452" s="132"/>
      <c r="BU452" s="132"/>
      <c r="BV452" s="132"/>
      <c r="BW452" s="132"/>
      <c r="BX452" s="132"/>
      <c r="BY452" s="132"/>
      <c r="BZ452" s="132"/>
      <c r="CA452" s="132"/>
      <c r="CB452" s="132"/>
      <c r="CC452" s="132"/>
      <c r="CD452" s="132"/>
      <c r="CE452" s="132"/>
      <c r="CF452" s="132"/>
      <c r="CG452" s="132"/>
      <c r="CH452" s="132"/>
      <c r="CI452" s="132"/>
      <c r="CJ452" s="132"/>
      <c r="CK452" s="132"/>
      <c r="CL452" s="132"/>
      <c r="CM452" s="132"/>
      <c r="CN452" s="132"/>
      <c r="CO452" s="132"/>
      <c r="CP452" s="132"/>
      <c r="CQ452" s="132"/>
      <c r="CR452" s="132"/>
      <c r="CS452" s="132"/>
      <c r="CT452" s="132"/>
      <c r="CU452" s="132"/>
      <c r="CV452" s="132"/>
      <c r="CW452" s="132"/>
      <c r="CX452" s="132"/>
      <c r="CY452" s="132"/>
      <c r="CZ452" s="132"/>
      <c r="DA452" s="132"/>
      <c r="DB452" s="132"/>
      <c r="DC452" s="132"/>
      <c r="DD452" s="132"/>
      <c r="DE452" s="132"/>
      <c r="DF452" s="132"/>
      <c r="DG452" s="132"/>
      <c r="DH452" s="132"/>
      <c r="DI452" s="132"/>
      <c r="DJ452" s="132"/>
      <c r="DK452" s="132"/>
      <c r="DL452" s="132"/>
      <c r="DM452" s="132"/>
      <c r="DN452" s="132"/>
      <c r="DO452" s="132"/>
      <c r="DP452" s="132"/>
      <c r="DQ452" s="132"/>
      <c r="DR452" s="132"/>
      <c r="DS452" s="132"/>
      <c r="DT452" s="132"/>
      <c r="DU452" s="132"/>
      <c r="DV452" s="132"/>
      <c r="DW452" s="132"/>
      <c r="DX452" s="132"/>
      <c r="DY452" s="132"/>
      <c r="DZ452" s="132"/>
      <c r="EA452" s="132"/>
      <c r="EB452" s="132"/>
      <c r="EC452" s="132"/>
      <c r="ED452" s="132"/>
      <c r="EE452" s="132"/>
      <c r="EF452" s="132"/>
      <c r="EG452" s="132"/>
      <c r="EH452" s="132"/>
      <c r="EI452" s="132"/>
      <c r="EJ452" s="132"/>
      <c r="EK452" s="132"/>
      <c r="EL452" s="132"/>
      <c r="EM452" s="132"/>
      <c r="EN452" s="132"/>
      <c r="EO452" s="132"/>
      <c r="EP452" s="132"/>
      <c r="EQ452" s="132"/>
      <c r="ER452" s="132"/>
      <c r="ES452" s="132"/>
      <c r="ET452" s="132"/>
      <c r="EU452" s="132"/>
      <c r="EV452" s="132"/>
      <c r="EW452" s="132"/>
      <c r="EX452" s="132"/>
      <c r="EY452" s="132"/>
      <c r="EZ452" s="132"/>
      <c r="FA452" s="132"/>
      <c r="FB452" s="132"/>
      <c r="FC452" s="132"/>
      <c r="FD452" s="132"/>
      <c r="FE452" s="132"/>
      <c r="FF452" s="132"/>
      <c r="FG452" s="132"/>
      <c r="FH452" s="132"/>
      <c r="FI452" s="132"/>
      <c r="FJ452" s="132"/>
      <c r="FK452" s="132"/>
      <c r="FL452" s="132"/>
      <c r="FM452" s="132"/>
      <c r="FN452" s="132"/>
      <c r="FO452" s="132"/>
      <c r="FP452" s="132"/>
      <c r="FQ452" s="132"/>
      <c r="FR452" s="132"/>
      <c r="FS452" s="132"/>
      <c r="FT452" s="132"/>
      <c r="FU452" s="132"/>
      <c r="FV452" s="132"/>
      <c r="FW452" s="132"/>
      <c r="FX452" s="132"/>
      <c r="FY452" s="132"/>
      <c r="FZ452" s="132"/>
      <c r="GA452" s="132"/>
      <c r="GB452" s="132"/>
      <c r="GC452" s="132"/>
      <c r="GD452" s="132"/>
      <c r="GE452" s="132"/>
      <c r="GF452" s="132"/>
      <c r="GG452" s="132"/>
      <c r="GH452" s="132"/>
      <c r="GI452" s="132"/>
      <c r="GJ452" s="132"/>
      <c r="GK452" s="132"/>
      <c r="GL452" s="132"/>
      <c r="GM452" s="132"/>
      <c r="GN452" s="132"/>
      <c r="GO452" s="132"/>
      <c r="GP452" s="132"/>
      <c r="GQ452" s="132"/>
      <c r="GR452" s="132"/>
      <c r="GS452" s="132"/>
      <c r="GT452" s="132"/>
      <c r="GU452" s="132"/>
      <c r="GV452" s="132"/>
      <c r="GW452" s="132"/>
      <c r="GX452" s="132"/>
      <c r="GY452" s="132"/>
      <c r="GZ452" s="132"/>
      <c r="HA452" s="132"/>
      <c r="HB452" s="132"/>
      <c r="HC452" s="132"/>
      <c r="HD452" s="132"/>
      <c r="HE452" s="132"/>
      <c r="HF452" s="132"/>
      <c r="HG452" s="132"/>
      <c r="HH452" s="132"/>
      <c r="HI452" s="132"/>
      <c r="HJ452" s="132"/>
      <c r="HK452" s="132"/>
      <c r="HL452" s="132"/>
      <c r="HM452" s="132"/>
      <c r="HN452" s="132"/>
      <c r="HO452" s="132"/>
      <c r="HP452" s="132"/>
      <c r="HQ452" s="132"/>
      <c r="HR452" s="132"/>
      <c r="HS452" s="132"/>
      <c r="HT452" s="132"/>
      <c r="HU452" s="132"/>
      <c r="HV452" s="132"/>
      <c r="HW452" s="132"/>
      <c r="HX452" s="132"/>
      <c r="HY452" s="132"/>
      <c r="HZ452" s="132"/>
      <c r="IA452" s="132"/>
      <c r="IB452" s="132"/>
      <c r="IC452" s="132"/>
      <c r="ID452" s="132"/>
      <c r="IE452" s="132"/>
      <c r="IF452" s="132"/>
      <c r="IG452" s="132"/>
      <c r="IH452" s="132"/>
      <c r="II452" s="132"/>
      <c r="IJ452" s="132"/>
      <c r="IK452" s="132"/>
      <c r="IL452" s="132"/>
      <c r="IM452" s="132"/>
      <c r="IN452" s="132"/>
      <c r="IO452" s="132"/>
      <c r="IP452" s="132"/>
      <c r="IQ452" s="132"/>
      <c r="IR452" s="132"/>
      <c r="IS452" s="132"/>
      <c r="IT452" s="132"/>
      <c r="IU452" s="132"/>
      <c r="IV452" s="132"/>
    </row>
    <row r="453" spans="1:256" s="132" customFormat="1" ht="151.5" customHeight="1" x14ac:dyDescent="0.15">
      <c r="A453" s="127">
        <v>386</v>
      </c>
      <c r="B453" s="178" t="s">
        <v>2028</v>
      </c>
      <c r="C453" s="179" t="s">
        <v>899</v>
      </c>
      <c r="D453" s="179" t="s">
        <v>885</v>
      </c>
      <c r="E453" s="199">
        <v>58.792000000000002</v>
      </c>
      <c r="F453" s="200">
        <v>58.792000000000002</v>
      </c>
      <c r="G453" s="199">
        <v>52.786999999999999</v>
      </c>
      <c r="H453" s="76" t="s">
        <v>2029</v>
      </c>
      <c r="I453" s="128" t="s">
        <v>45</v>
      </c>
      <c r="J453" s="76" t="s">
        <v>2030</v>
      </c>
      <c r="K453" s="203">
        <v>48.244</v>
      </c>
      <c r="L453" s="199">
        <v>52.536000000000001</v>
      </c>
      <c r="M453" s="200">
        <f t="shared" si="40"/>
        <v>4.2920000000000016</v>
      </c>
      <c r="N453" s="149" t="s">
        <v>2027</v>
      </c>
      <c r="O453" s="179" t="s">
        <v>1409</v>
      </c>
      <c r="P453" s="178" t="s">
        <v>2031</v>
      </c>
      <c r="Q453" s="130"/>
      <c r="R453" s="44" t="s">
        <v>339</v>
      </c>
      <c r="S453" s="131" t="s">
        <v>0</v>
      </c>
      <c r="T453" s="39" t="s">
        <v>2032</v>
      </c>
      <c r="U453" s="57" t="s">
        <v>956</v>
      </c>
      <c r="V453" s="131" t="s">
        <v>26</v>
      </c>
      <c r="W453" s="168" t="s">
        <v>41</v>
      </c>
      <c r="X453" s="168" t="s">
        <v>41</v>
      </c>
      <c r="Y453" s="126"/>
    </row>
    <row r="454" spans="1:256" s="132" customFormat="1" ht="72" customHeight="1" x14ac:dyDescent="0.15">
      <c r="A454" s="127">
        <v>387</v>
      </c>
      <c r="B454" s="178" t="s">
        <v>1775</v>
      </c>
      <c r="C454" s="179" t="s">
        <v>895</v>
      </c>
      <c r="D454" s="179" t="s">
        <v>885</v>
      </c>
      <c r="E454" s="199">
        <v>40</v>
      </c>
      <c r="F454" s="200">
        <v>40</v>
      </c>
      <c r="G454" s="199">
        <v>39.754800000000003</v>
      </c>
      <c r="H454" s="119" t="s">
        <v>1601</v>
      </c>
      <c r="I454" s="128" t="s">
        <v>45</v>
      </c>
      <c r="J454" s="129" t="s">
        <v>1776</v>
      </c>
      <c r="K454" s="203">
        <v>40</v>
      </c>
      <c r="L454" s="199">
        <v>36</v>
      </c>
      <c r="M454" s="200">
        <f t="shared" si="40"/>
        <v>-4</v>
      </c>
      <c r="N454" s="149">
        <v>0</v>
      </c>
      <c r="O454" s="179" t="s">
        <v>1409</v>
      </c>
      <c r="P454" s="178" t="s">
        <v>1777</v>
      </c>
      <c r="Q454" s="130"/>
      <c r="R454" s="179" t="s">
        <v>213</v>
      </c>
      <c r="S454" s="181" t="s">
        <v>0</v>
      </c>
      <c r="T454" s="93" t="s">
        <v>721</v>
      </c>
      <c r="U454" s="180">
        <v>370</v>
      </c>
      <c r="V454" s="131" t="s">
        <v>46</v>
      </c>
      <c r="W454" s="168" t="s">
        <v>41</v>
      </c>
      <c r="X454" s="168"/>
      <c r="Y454" s="126"/>
    </row>
    <row r="455" spans="1:256" s="110" customFormat="1" ht="24.95" customHeight="1" x14ac:dyDescent="0.15">
      <c r="A455" s="26"/>
      <c r="B455" s="41" t="s">
        <v>109</v>
      </c>
      <c r="C455" s="31"/>
      <c r="D455" s="31"/>
      <c r="E455" s="205"/>
      <c r="F455" s="205"/>
      <c r="G455" s="205"/>
      <c r="H455" s="28"/>
      <c r="I455" s="29"/>
      <c r="J455" s="30"/>
      <c r="K455" s="204"/>
      <c r="L455" s="205"/>
      <c r="M455" s="205"/>
      <c r="N455" s="151"/>
      <c r="O455" s="31"/>
      <c r="P455" s="27"/>
      <c r="Q455" s="27"/>
      <c r="R455" s="27"/>
      <c r="S455" s="32"/>
      <c r="T455" s="32"/>
      <c r="U455" s="32"/>
      <c r="V455" s="32"/>
      <c r="W455" s="33"/>
      <c r="X455" s="33"/>
      <c r="Y455" s="34"/>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c r="IR455" s="2"/>
      <c r="IS455" s="2"/>
      <c r="IT455" s="2"/>
      <c r="IU455" s="2"/>
      <c r="IV455" s="2"/>
    </row>
    <row r="456" spans="1:256" s="132" customFormat="1" ht="78" customHeight="1" x14ac:dyDescent="0.15">
      <c r="A456" s="127">
        <v>388</v>
      </c>
      <c r="B456" s="178" t="s">
        <v>1629</v>
      </c>
      <c r="C456" s="139" t="s">
        <v>906</v>
      </c>
      <c r="D456" s="179" t="s">
        <v>885</v>
      </c>
      <c r="E456" s="199">
        <v>60</v>
      </c>
      <c r="F456" s="200">
        <v>60</v>
      </c>
      <c r="G456" s="199">
        <v>59.731000000000002</v>
      </c>
      <c r="H456" s="119" t="s">
        <v>1601</v>
      </c>
      <c r="I456" s="128" t="s">
        <v>45</v>
      </c>
      <c r="J456" s="129" t="s">
        <v>1630</v>
      </c>
      <c r="K456" s="203">
        <v>49.383000000000003</v>
      </c>
      <c r="L456" s="199">
        <v>128.673</v>
      </c>
      <c r="M456" s="200">
        <f t="shared" ref="M456:M467" si="41">L456-K456</f>
        <v>79.289999999999992</v>
      </c>
      <c r="N456" s="149" t="s">
        <v>1601</v>
      </c>
      <c r="O456" s="179" t="s">
        <v>1409</v>
      </c>
      <c r="P456" s="178" t="s">
        <v>1631</v>
      </c>
      <c r="Q456" s="130" t="s">
        <v>2185</v>
      </c>
      <c r="R456" s="179" t="s">
        <v>339</v>
      </c>
      <c r="S456" s="181" t="s">
        <v>0</v>
      </c>
      <c r="T456" s="133" t="s">
        <v>745</v>
      </c>
      <c r="U456" s="180">
        <v>371</v>
      </c>
      <c r="V456" s="131"/>
      <c r="W456" s="168" t="s">
        <v>41</v>
      </c>
      <c r="X456" s="168"/>
      <c r="Y456" s="126"/>
    </row>
    <row r="457" spans="1:256" s="132" customFormat="1" ht="81" customHeight="1" x14ac:dyDescent="0.15">
      <c r="A457" s="127">
        <v>389</v>
      </c>
      <c r="B457" s="178" t="s">
        <v>742</v>
      </c>
      <c r="C457" s="139" t="s">
        <v>924</v>
      </c>
      <c r="D457" s="179" t="s">
        <v>885</v>
      </c>
      <c r="E457" s="199">
        <v>42.756999999999998</v>
      </c>
      <c r="F457" s="200">
        <v>42.756999999999998</v>
      </c>
      <c r="G457" s="199">
        <v>38.880000000000003</v>
      </c>
      <c r="H457" s="119" t="s">
        <v>247</v>
      </c>
      <c r="I457" s="128" t="s">
        <v>45</v>
      </c>
      <c r="J457" s="178" t="s">
        <v>1094</v>
      </c>
      <c r="K457" s="203">
        <v>38.481000000000002</v>
      </c>
      <c r="L457" s="199">
        <v>38.481000000000002</v>
      </c>
      <c r="M457" s="200">
        <f t="shared" si="41"/>
        <v>0</v>
      </c>
      <c r="N457" s="149" t="s">
        <v>247</v>
      </c>
      <c r="O457" s="179" t="s">
        <v>1409</v>
      </c>
      <c r="P457" s="178" t="s">
        <v>1618</v>
      </c>
      <c r="Q457" s="130"/>
      <c r="R457" s="179" t="s">
        <v>339</v>
      </c>
      <c r="S457" s="181" t="s">
        <v>0</v>
      </c>
      <c r="T457" s="133" t="s">
        <v>745</v>
      </c>
      <c r="U457" s="180">
        <v>372</v>
      </c>
      <c r="V457" s="131"/>
      <c r="W457" s="168" t="s">
        <v>41</v>
      </c>
      <c r="X457" s="168"/>
      <c r="Y457" s="126"/>
    </row>
    <row r="458" spans="1:256" s="132" customFormat="1" ht="67.5" customHeight="1" x14ac:dyDescent="0.15">
      <c r="A458" s="127">
        <v>390</v>
      </c>
      <c r="B458" s="178" t="s">
        <v>741</v>
      </c>
      <c r="C458" s="139" t="s">
        <v>906</v>
      </c>
      <c r="D458" s="179" t="s">
        <v>885</v>
      </c>
      <c r="E458" s="199">
        <v>25.567</v>
      </c>
      <c r="F458" s="200">
        <v>25.567</v>
      </c>
      <c r="G458" s="199">
        <v>25.542000000000002</v>
      </c>
      <c r="H458" s="76" t="s">
        <v>1095</v>
      </c>
      <c r="I458" s="128" t="s">
        <v>45</v>
      </c>
      <c r="J458" s="129" t="s">
        <v>1096</v>
      </c>
      <c r="K458" s="203">
        <v>23.01</v>
      </c>
      <c r="L458" s="199">
        <v>23.01</v>
      </c>
      <c r="M458" s="200">
        <f t="shared" si="41"/>
        <v>0</v>
      </c>
      <c r="N458" s="149" t="s">
        <v>247</v>
      </c>
      <c r="O458" s="179" t="s">
        <v>1409</v>
      </c>
      <c r="P458" s="178" t="s">
        <v>2033</v>
      </c>
      <c r="Q458" s="130"/>
      <c r="R458" s="179" t="s">
        <v>339</v>
      </c>
      <c r="S458" s="181" t="s">
        <v>0</v>
      </c>
      <c r="T458" s="133" t="s">
        <v>745</v>
      </c>
      <c r="U458" s="180">
        <v>373</v>
      </c>
      <c r="V458" s="131" t="s">
        <v>28</v>
      </c>
      <c r="W458" s="168" t="s">
        <v>41</v>
      </c>
      <c r="X458" s="168"/>
      <c r="Y458" s="126"/>
    </row>
    <row r="459" spans="1:256" s="132" customFormat="1" ht="93" customHeight="1" x14ac:dyDescent="0.15">
      <c r="A459" s="127">
        <v>391</v>
      </c>
      <c r="B459" s="178" t="s">
        <v>740</v>
      </c>
      <c r="C459" s="139" t="s">
        <v>906</v>
      </c>
      <c r="D459" s="179" t="s">
        <v>885</v>
      </c>
      <c r="E459" s="199">
        <v>173.65100000000001</v>
      </c>
      <c r="F459" s="200">
        <v>173.65100000000001</v>
      </c>
      <c r="G459" s="199">
        <v>171.364</v>
      </c>
      <c r="H459" s="119" t="s">
        <v>247</v>
      </c>
      <c r="I459" s="128" t="s">
        <v>45</v>
      </c>
      <c r="J459" s="178" t="s">
        <v>1097</v>
      </c>
      <c r="K459" s="203">
        <v>175.24100000000001</v>
      </c>
      <c r="L459" s="199">
        <v>190</v>
      </c>
      <c r="M459" s="200">
        <f t="shared" si="41"/>
        <v>14.758999999999986</v>
      </c>
      <c r="N459" s="149" t="s">
        <v>247</v>
      </c>
      <c r="O459" s="179" t="s">
        <v>1409</v>
      </c>
      <c r="P459" s="178" t="s">
        <v>1619</v>
      </c>
      <c r="Q459" s="130" t="s">
        <v>2186</v>
      </c>
      <c r="R459" s="179" t="s">
        <v>339</v>
      </c>
      <c r="S459" s="181" t="s">
        <v>0</v>
      </c>
      <c r="T459" s="133" t="s">
        <v>745</v>
      </c>
      <c r="U459" s="180">
        <v>374</v>
      </c>
      <c r="V459" s="131"/>
      <c r="W459" s="168" t="s">
        <v>41</v>
      </c>
      <c r="X459" s="168"/>
      <c r="Y459" s="126"/>
    </row>
    <row r="460" spans="1:256" s="132" customFormat="1" ht="104.25" customHeight="1" x14ac:dyDescent="0.15">
      <c r="A460" s="127">
        <v>392</v>
      </c>
      <c r="B460" s="39" t="s">
        <v>739</v>
      </c>
      <c r="C460" s="179" t="s">
        <v>923</v>
      </c>
      <c r="D460" s="179" t="s">
        <v>885</v>
      </c>
      <c r="E460" s="199">
        <v>1148.722</v>
      </c>
      <c r="F460" s="200">
        <v>1134.0366999999999</v>
      </c>
      <c r="G460" s="199">
        <v>1120.3927160000001</v>
      </c>
      <c r="H460" s="123" t="s">
        <v>1735</v>
      </c>
      <c r="I460" s="169" t="s">
        <v>44</v>
      </c>
      <c r="J460" s="129" t="s">
        <v>1736</v>
      </c>
      <c r="K460" s="213">
        <v>995.1</v>
      </c>
      <c r="L460" s="199">
        <v>987.33199999999999</v>
      </c>
      <c r="M460" s="200">
        <f>L460-K460</f>
        <v>-7.7680000000000291</v>
      </c>
      <c r="N460" s="149">
        <v>-5.7220000000000004</v>
      </c>
      <c r="O460" s="179" t="s">
        <v>21</v>
      </c>
      <c r="P460" s="53" t="s">
        <v>2177</v>
      </c>
      <c r="Q460" s="130"/>
      <c r="R460" s="48" t="s">
        <v>286</v>
      </c>
      <c r="S460" s="181" t="s">
        <v>0</v>
      </c>
      <c r="T460" s="133" t="s">
        <v>1737</v>
      </c>
      <c r="U460" s="180">
        <v>375</v>
      </c>
      <c r="V460" s="131" t="s">
        <v>28</v>
      </c>
      <c r="W460" s="168" t="s">
        <v>41</v>
      </c>
      <c r="X460" s="168"/>
      <c r="Y460" s="126"/>
    </row>
    <row r="461" spans="1:256" s="132" customFormat="1" ht="71.25" customHeight="1" x14ac:dyDescent="0.15">
      <c r="A461" s="127">
        <v>393</v>
      </c>
      <c r="B461" s="39" t="s">
        <v>738</v>
      </c>
      <c r="C461" s="179" t="s">
        <v>939</v>
      </c>
      <c r="D461" s="179" t="s">
        <v>885</v>
      </c>
      <c r="E461" s="199">
        <v>136.19200000000001</v>
      </c>
      <c r="F461" s="200">
        <v>136.19200000000001</v>
      </c>
      <c r="G461" s="199">
        <v>124.916662</v>
      </c>
      <c r="H461" s="119" t="s">
        <v>247</v>
      </c>
      <c r="I461" s="128" t="s">
        <v>45</v>
      </c>
      <c r="J461" s="129" t="s">
        <v>1113</v>
      </c>
      <c r="K461" s="203">
        <v>134.61199999999999</v>
      </c>
      <c r="L461" s="199">
        <v>146.26599999999999</v>
      </c>
      <c r="M461" s="200">
        <f t="shared" si="41"/>
        <v>11.653999999999996</v>
      </c>
      <c r="N461" s="149" t="s">
        <v>247</v>
      </c>
      <c r="O461" s="179" t="s">
        <v>1409</v>
      </c>
      <c r="P461" s="53" t="s">
        <v>1733</v>
      </c>
      <c r="Q461" s="130"/>
      <c r="R461" s="48" t="s">
        <v>286</v>
      </c>
      <c r="S461" s="181" t="s">
        <v>0</v>
      </c>
      <c r="T461" s="133" t="s">
        <v>744</v>
      </c>
      <c r="U461" s="180">
        <v>376</v>
      </c>
      <c r="V461" s="131"/>
      <c r="W461" s="168" t="s">
        <v>41</v>
      </c>
      <c r="X461" s="168"/>
      <c r="Y461" s="126"/>
    </row>
    <row r="462" spans="1:256" s="132" customFormat="1" ht="96.75" customHeight="1" x14ac:dyDescent="0.15">
      <c r="A462" s="127">
        <v>394</v>
      </c>
      <c r="B462" s="39" t="s">
        <v>737</v>
      </c>
      <c r="C462" s="179" t="s">
        <v>961</v>
      </c>
      <c r="D462" s="179" t="s">
        <v>885</v>
      </c>
      <c r="E462" s="241">
        <v>1178.0129999999999</v>
      </c>
      <c r="F462" s="200">
        <v>1040.77332</v>
      </c>
      <c r="G462" s="199">
        <v>1005.096375</v>
      </c>
      <c r="H462" s="123" t="s">
        <v>1114</v>
      </c>
      <c r="I462" s="128" t="s">
        <v>45</v>
      </c>
      <c r="J462" s="129" t="s">
        <v>1115</v>
      </c>
      <c r="K462" s="203">
        <v>1005.88</v>
      </c>
      <c r="L462" s="199">
        <v>1105.7080000000001</v>
      </c>
      <c r="M462" s="200">
        <f t="shared" si="41"/>
        <v>99.828000000000088</v>
      </c>
      <c r="N462" s="149" t="s">
        <v>247</v>
      </c>
      <c r="O462" s="179" t="s">
        <v>1409</v>
      </c>
      <c r="P462" s="53" t="s">
        <v>1738</v>
      </c>
      <c r="Q462" s="130" t="s">
        <v>2178</v>
      </c>
      <c r="R462" s="48" t="s">
        <v>286</v>
      </c>
      <c r="S462" s="181" t="s">
        <v>0</v>
      </c>
      <c r="T462" s="133" t="s">
        <v>744</v>
      </c>
      <c r="U462" s="180">
        <v>377</v>
      </c>
      <c r="V462" s="131" t="s">
        <v>28</v>
      </c>
      <c r="W462" s="168" t="s">
        <v>41</v>
      </c>
      <c r="X462" s="168"/>
      <c r="Y462" s="126"/>
    </row>
    <row r="463" spans="1:256" s="132" customFormat="1" ht="81.75" customHeight="1" x14ac:dyDescent="0.15">
      <c r="A463" s="127">
        <v>395</v>
      </c>
      <c r="B463" s="39" t="s">
        <v>736</v>
      </c>
      <c r="C463" s="179" t="s">
        <v>962</v>
      </c>
      <c r="D463" s="179" t="s">
        <v>885</v>
      </c>
      <c r="E463" s="199">
        <v>418.58499999999998</v>
      </c>
      <c r="F463" s="200">
        <v>418.58499999999998</v>
      </c>
      <c r="G463" s="199">
        <v>405.54766699999999</v>
      </c>
      <c r="H463" s="119" t="s">
        <v>247</v>
      </c>
      <c r="I463" s="128" t="s">
        <v>44</v>
      </c>
      <c r="J463" s="129" t="s">
        <v>1739</v>
      </c>
      <c r="K463" s="213">
        <v>417.41800000000001</v>
      </c>
      <c r="L463" s="199">
        <v>452.51100000000002</v>
      </c>
      <c r="M463" s="200">
        <f t="shared" si="41"/>
        <v>35.093000000000018</v>
      </c>
      <c r="N463" s="149">
        <v>-9.5269999999999992</v>
      </c>
      <c r="O463" s="179" t="s">
        <v>21</v>
      </c>
      <c r="P463" s="53" t="s">
        <v>2179</v>
      </c>
      <c r="Q463" s="130" t="s">
        <v>2180</v>
      </c>
      <c r="R463" s="48" t="s">
        <v>286</v>
      </c>
      <c r="S463" s="181" t="s">
        <v>0</v>
      </c>
      <c r="T463" s="133" t="s">
        <v>744</v>
      </c>
      <c r="U463" s="180">
        <v>378</v>
      </c>
      <c r="V463" s="131" t="s">
        <v>69</v>
      </c>
      <c r="W463" s="168" t="s">
        <v>41</v>
      </c>
      <c r="X463" s="168"/>
      <c r="Y463" s="126"/>
    </row>
    <row r="464" spans="1:256" s="132" customFormat="1" ht="69" customHeight="1" x14ac:dyDescent="0.15">
      <c r="A464" s="127">
        <v>396</v>
      </c>
      <c r="B464" s="39" t="s">
        <v>735</v>
      </c>
      <c r="C464" s="179" t="s">
        <v>906</v>
      </c>
      <c r="D464" s="179" t="s">
        <v>885</v>
      </c>
      <c r="E464" s="199">
        <v>13.023</v>
      </c>
      <c r="F464" s="200">
        <v>13.023</v>
      </c>
      <c r="G464" s="199">
        <v>12.529788999999999</v>
      </c>
      <c r="H464" s="119" t="s">
        <v>247</v>
      </c>
      <c r="I464" s="128" t="s">
        <v>22</v>
      </c>
      <c r="J464" s="178" t="s">
        <v>1116</v>
      </c>
      <c r="K464" s="203">
        <v>9.4619999999999997</v>
      </c>
      <c r="L464" s="199">
        <v>9.4619999999999997</v>
      </c>
      <c r="M464" s="200">
        <f t="shared" si="41"/>
        <v>0</v>
      </c>
      <c r="N464" s="149" t="s">
        <v>247</v>
      </c>
      <c r="O464" s="179" t="s">
        <v>22</v>
      </c>
      <c r="P464" s="53" t="s">
        <v>1740</v>
      </c>
      <c r="Q464" s="130"/>
      <c r="R464" s="48" t="s">
        <v>286</v>
      </c>
      <c r="S464" s="181" t="s">
        <v>0</v>
      </c>
      <c r="T464" s="133" t="s">
        <v>744</v>
      </c>
      <c r="U464" s="180">
        <v>379</v>
      </c>
      <c r="V464" s="131"/>
      <c r="W464" s="168" t="s">
        <v>41</v>
      </c>
      <c r="X464" s="168"/>
      <c r="Y464" s="126"/>
    </row>
    <row r="465" spans="1:256" s="37" customFormat="1" ht="82.5" customHeight="1" x14ac:dyDescent="0.15">
      <c r="A465" s="127">
        <v>397</v>
      </c>
      <c r="B465" s="39" t="s">
        <v>734</v>
      </c>
      <c r="C465" s="179" t="s">
        <v>906</v>
      </c>
      <c r="D465" s="179" t="s">
        <v>885</v>
      </c>
      <c r="E465" s="199">
        <v>42.631999999999998</v>
      </c>
      <c r="F465" s="200">
        <v>42.631999999999998</v>
      </c>
      <c r="G465" s="199">
        <v>40.408636000000001</v>
      </c>
      <c r="H465" s="119" t="s">
        <v>247</v>
      </c>
      <c r="I465" s="128" t="s">
        <v>44</v>
      </c>
      <c r="J465" s="129" t="s">
        <v>1117</v>
      </c>
      <c r="K465" s="203">
        <v>38.347999999999999</v>
      </c>
      <c r="L465" s="199">
        <v>38.347999999999999</v>
      </c>
      <c r="M465" s="200">
        <f t="shared" si="41"/>
        <v>0</v>
      </c>
      <c r="N465" s="149" t="s">
        <v>247</v>
      </c>
      <c r="O465" s="179" t="s">
        <v>1409</v>
      </c>
      <c r="P465" s="178" t="s">
        <v>1741</v>
      </c>
      <c r="Q465" s="130"/>
      <c r="R465" s="48" t="s">
        <v>286</v>
      </c>
      <c r="S465" s="181" t="s">
        <v>0</v>
      </c>
      <c r="T465" s="133" t="s">
        <v>744</v>
      </c>
      <c r="U465" s="180">
        <v>380</v>
      </c>
      <c r="V465" s="131"/>
      <c r="W465" s="168" t="s">
        <v>41</v>
      </c>
      <c r="X465" s="168"/>
      <c r="Y465" s="126"/>
      <c r="Z465" s="132"/>
      <c r="AA465" s="132"/>
      <c r="AB465" s="132"/>
      <c r="AC465" s="132"/>
      <c r="AD465" s="132"/>
      <c r="AE465" s="132"/>
      <c r="AF465" s="132"/>
      <c r="AG465" s="132"/>
      <c r="AH465" s="132"/>
      <c r="AI465" s="132"/>
      <c r="AJ465" s="132"/>
      <c r="AK465" s="132"/>
      <c r="AL465" s="132"/>
      <c r="AM465" s="132"/>
      <c r="AN465" s="132"/>
      <c r="AO465" s="132"/>
      <c r="AP465" s="132"/>
      <c r="AQ465" s="132"/>
      <c r="AR465" s="132"/>
      <c r="AS465" s="132"/>
      <c r="AT465" s="132"/>
      <c r="AU465" s="132"/>
      <c r="AV465" s="132"/>
      <c r="AW465" s="132"/>
      <c r="AX465" s="132"/>
      <c r="AY465" s="132"/>
      <c r="AZ465" s="132"/>
      <c r="BA465" s="132"/>
      <c r="BB465" s="132"/>
      <c r="BC465" s="132"/>
      <c r="BD465" s="132"/>
      <c r="BE465" s="132"/>
      <c r="BF465" s="132"/>
      <c r="BG465" s="132"/>
      <c r="BH465" s="132"/>
      <c r="BI465" s="132"/>
      <c r="BJ465" s="132"/>
      <c r="BK465" s="132"/>
      <c r="BL465" s="132"/>
      <c r="BM465" s="132"/>
      <c r="BN465" s="132"/>
      <c r="BO465" s="132"/>
      <c r="BP465" s="132"/>
      <c r="BQ465" s="132"/>
      <c r="BR465" s="132"/>
      <c r="BS465" s="132"/>
      <c r="BT465" s="132"/>
      <c r="BU465" s="132"/>
      <c r="BV465" s="132"/>
      <c r="BW465" s="132"/>
      <c r="BX465" s="132"/>
      <c r="BY465" s="132"/>
      <c r="BZ465" s="132"/>
      <c r="CA465" s="132"/>
      <c r="CB465" s="132"/>
      <c r="CC465" s="132"/>
      <c r="CD465" s="132"/>
      <c r="CE465" s="132"/>
      <c r="CF465" s="132"/>
      <c r="CG465" s="132"/>
      <c r="CH465" s="132"/>
      <c r="CI465" s="132"/>
      <c r="CJ465" s="132"/>
      <c r="CK465" s="132"/>
      <c r="CL465" s="132"/>
      <c r="CM465" s="132"/>
      <c r="CN465" s="132"/>
      <c r="CO465" s="132"/>
      <c r="CP465" s="132"/>
      <c r="CQ465" s="132"/>
      <c r="CR465" s="132"/>
      <c r="CS465" s="132"/>
      <c r="CT465" s="132"/>
      <c r="CU465" s="132"/>
      <c r="CV465" s="132"/>
      <c r="CW465" s="132"/>
      <c r="CX465" s="132"/>
      <c r="CY465" s="132"/>
      <c r="CZ465" s="132"/>
      <c r="DA465" s="132"/>
      <c r="DB465" s="132"/>
      <c r="DC465" s="132"/>
      <c r="DD465" s="132"/>
      <c r="DE465" s="132"/>
      <c r="DF465" s="132"/>
      <c r="DG465" s="132"/>
      <c r="DH465" s="132"/>
      <c r="DI465" s="132"/>
      <c r="DJ465" s="132"/>
      <c r="DK465" s="132"/>
      <c r="DL465" s="132"/>
      <c r="DM465" s="132"/>
      <c r="DN465" s="132"/>
      <c r="DO465" s="132"/>
      <c r="DP465" s="132"/>
      <c r="DQ465" s="132"/>
      <c r="DR465" s="132"/>
      <c r="DS465" s="132"/>
      <c r="DT465" s="132"/>
      <c r="DU465" s="132"/>
      <c r="DV465" s="132"/>
      <c r="DW465" s="132"/>
      <c r="DX465" s="132"/>
      <c r="DY465" s="132"/>
      <c r="DZ465" s="132"/>
      <c r="EA465" s="132"/>
      <c r="EB465" s="132"/>
      <c r="EC465" s="132"/>
      <c r="ED465" s="132"/>
      <c r="EE465" s="132"/>
      <c r="EF465" s="132"/>
      <c r="EG465" s="132"/>
      <c r="EH465" s="132"/>
      <c r="EI465" s="132"/>
      <c r="EJ465" s="132"/>
      <c r="EK465" s="132"/>
      <c r="EL465" s="132"/>
      <c r="EM465" s="132"/>
      <c r="EN465" s="132"/>
      <c r="EO465" s="132"/>
      <c r="EP465" s="132"/>
      <c r="EQ465" s="132"/>
      <c r="ER465" s="132"/>
      <c r="ES465" s="132"/>
      <c r="ET465" s="132"/>
      <c r="EU465" s="132"/>
      <c r="EV465" s="132"/>
      <c r="EW465" s="132"/>
      <c r="EX465" s="132"/>
      <c r="EY465" s="132"/>
      <c r="EZ465" s="132"/>
      <c r="FA465" s="132"/>
      <c r="FB465" s="132"/>
      <c r="FC465" s="132"/>
      <c r="FD465" s="132"/>
      <c r="FE465" s="132"/>
      <c r="FF465" s="132"/>
      <c r="FG465" s="132"/>
      <c r="FH465" s="132"/>
      <c r="FI465" s="132"/>
      <c r="FJ465" s="132"/>
      <c r="FK465" s="132"/>
      <c r="FL465" s="132"/>
      <c r="FM465" s="132"/>
      <c r="FN465" s="132"/>
      <c r="FO465" s="132"/>
      <c r="FP465" s="132"/>
      <c r="FQ465" s="132"/>
      <c r="FR465" s="132"/>
      <c r="FS465" s="132"/>
      <c r="FT465" s="132"/>
      <c r="FU465" s="132"/>
      <c r="FV465" s="132"/>
      <c r="FW465" s="132"/>
      <c r="FX465" s="132"/>
      <c r="FY465" s="132"/>
      <c r="FZ465" s="132"/>
      <c r="GA465" s="132"/>
      <c r="GB465" s="132"/>
      <c r="GC465" s="132"/>
      <c r="GD465" s="132"/>
      <c r="GE465" s="132"/>
      <c r="GF465" s="132"/>
      <c r="GG465" s="132"/>
      <c r="GH465" s="132"/>
      <c r="GI465" s="132"/>
      <c r="GJ465" s="132"/>
      <c r="GK465" s="132"/>
      <c r="GL465" s="132"/>
      <c r="GM465" s="132"/>
      <c r="GN465" s="132"/>
      <c r="GO465" s="132"/>
      <c r="GP465" s="132"/>
      <c r="GQ465" s="132"/>
      <c r="GR465" s="132"/>
      <c r="GS465" s="132"/>
      <c r="GT465" s="132"/>
      <c r="GU465" s="132"/>
      <c r="GV465" s="132"/>
      <c r="GW465" s="132"/>
      <c r="GX465" s="132"/>
      <c r="GY465" s="132"/>
      <c r="GZ465" s="132"/>
      <c r="HA465" s="132"/>
      <c r="HB465" s="132"/>
      <c r="HC465" s="132"/>
      <c r="HD465" s="132"/>
      <c r="HE465" s="132"/>
      <c r="HF465" s="132"/>
      <c r="HG465" s="132"/>
      <c r="HH465" s="132"/>
      <c r="HI465" s="132"/>
      <c r="HJ465" s="132"/>
      <c r="HK465" s="132"/>
      <c r="HL465" s="132"/>
      <c r="HM465" s="132"/>
      <c r="HN465" s="132"/>
      <c r="HO465" s="132"/>
      <c r="HP465" s="132"/>
      <c r="HQ465" s="132"/>
      <c r="HR465" s="132"/>
      <c r="HS465" s="132"/>
      <c r="HT465" s="132"/>
      <c r="HU465" s="132"/>
      <c r="HV465" s="132"/>
      <c r="HW465" s="132"/>
      <c r="HX465" s="132"/>
      <c r="HY465" s="132"/>
      <c r="HZ465" s="132"/>
      <c r="IA465" s="132"/>
      <c r="IB465" s="132"/>
      <c r="IC465" s="132"/>
      <c r="ID465" s="132"/>
      <c r="IE465" s="132"/>
      <c r="IF465" s="132"/>
      <c r="IG465" s="132"/>
      <c r="IH465" s="132"/>
      <c r="II465" s="132"/>
      <c r="IJ465" s="132"/>
      <c r="IK465" s="132"/>
      <c r="IL465" s="132"/>
      <c r="IM465" s="132"/>
      <c r="IN465" s="132"/>
      <c r="IO465" s="132"/>
      <c r="IP465" s="132"/>
      <c r="IQ465" s="132"/>
      <c r="IR465" s="132"/>
      <c r="IS465" s="132"/>
      <c r="IT465" s="132"/>
      <c r="IU465" s="132"/>
      <c r="IV465" s="132"/>
    </row>
    <row r="466" spans="1:256" s="37" customFormat="1" ht="82.5" customHeight="1" x14ac:dyDescent="0.15">
      <c r="A466" s="127">
        <v>398</v>
      </c>
      <c r="B466" s="39" t="s">
        <v>733</v>
      </c>
      <c r="C466" s="179" t="s">
        <v>939</v>
      </c>
      <c r="D466" s="179" t="s">
        <v>885</v>
      </c>
      <c r="E466" s="199">
        <v>52.646999999999998</v>
      </c>
      <c r="F466" s="200">
        <v>52.646999999999998</v>
      </c>
      <c r="G466" s="199">
        <v>49.504908999999998</v>
      </c>
      <c r="H466" s="119" t="s">
        <v>247</v>
      </c>
      <c r="I466" s="128" t="s">
        <v>45</v>
      </c>
      <c r="J466" s="129" t="s">
        <v>1118</v>
      </c>
      <c r="K466" s="203">
        <v>44.881999999999998</v>
      </c>
      <c r="L466" s="199">
        <v>61.426000000000002</v>
      </c>
      <c r="M466" s="200">
        <f t="shared" si="41"/>
        <v>16.544000000000004</v>
      </c>
      <c r="N466" s="149" t="s">
        <v>247</v>
      </c>
      <c r="O466" s="179" t="s">
        <v>1409</v>
      </c>
      <c r="P466" s="178" t="s">
        <v>1742</v>
      </c>
      <c r="Q466" s="130"/>
      <c r="R466" s="48" t="s">
        <v>286</v>
      </c>
      <c r="S466" s="181" t="s">
        <v>0</v>
      </c>
      <c r="T466" s="133" t="s">
        <v>744</v>
      </c>
      <c r="U466" s="180">
        <v>381</v>
      </c>
      <c r="V466" s="131"/>
      <c r="W466" s="168" t="s">
        <v>41</v>
      </c>
      <c r="X466" s="168"/>
      <c r="Y466" s="126"/>
      <c r="Z466" s="132"/>
      <c r="AA466" s="132"/>
      <c r="AB466" s="132"/>
      <c r="AC466" s="132"/>
      <c r="AD466" s="132"/>
      <c r="AE466" s="132"/>
      <c r="AF466" s="132"/>
      <c r="AG466" s="132"/>
      <c r="AH466" s="132"/>
      <c r="AI466" s="132"/>
      <c r="AJ466" s="132"/>
      <c r="AK466" s="132"/>
      <c r="AL466" s="132"/>
      <c r="AM466" s="132"/>
      <c r="AN466" s="132"/>
      <c r="AO466" s="132"/>
      <c r="AP466" s="132"/>
      <c r="AQ466" s="132"/>
      <c r="AR466" s="132"/>
      <c r="AS466" s="132"/>
      <c r="AT466" s="132"/>
      <c r="AU466" s="132"/>
      <c r="AV466" s="132"/>
      <c r="AW466" s="132"/>
      <c r="AX466" s="132"/>
      <c r="AY466" s="132"/>
      <c r="AZ466" s="132"/>
      <c r="BA466" s="132"/>
      <c r="BB466" s="132"/>
      <c r="BC466" s="132"/>
      <c r="BD466" s="132"/>
      <c r="BE466" s="132"/>
      <c r="BF466" s="132"/>
      <c r="BG466" s="132"/>
      <c r="BH466" s="132"/>
      <c r="BI466" s="132"/>
      <c r="BJ466" s="132"/>
      <c r="BK466" s="132"/>
      <c r="BL466" s="132"/>
      <c r="BM466" s="132"/>
      <c r="BN466" s="132"/>
      <c r="BO466" s="132"/>
      <c r="BP466" s="132"/>
      <c r="BQ466" s="132"/>
      <c r="BR466" s="132"/>
      <c r="BS466" s="132"/>
      <c r="BT466" s="132"/>
      <c r="BU466" s="132"/>
      <c r="BV466" s="132"/>
      <c r="BW466" s="132"/>
      <c r="BX466" s="132"/>
      <c r="BY466" s="132"/>
      <c r="BZ466" s="132"/>
      <c r="CA466" s="132"/>
      <c r="CB466" s="132"/>
      <c r="CC466" s="132"/>
      <c r="CD466" s="132"/>
      <c r="CE466" s="132"/>
      <c r="CF466" s="132"/>
      <c r="CG466" s="132"/>
      <c r="CH466" s="132"/>
      <c r="CI466" s="132"/>
      <c r="CJ466" s="132"/>
      <c r="CK466" s="132"/>
      <c r="CL466" s="132"/>
      <c r="CM466" s="132"/>
      <c r="CN466" s="132"/>
      <c r="CO466" s="132"/>
      <c r="CP466" s="132"/>
      <c r="CQ466" s="132"/>
      <c r="CR466" s="132"/>
      <c r="CS466" s="132"/>
      <c r="CT466" s="132"/>
      <c r="CU466" s="132"/>
      <c r="CV466" s="132"/>
      <c r="CW466" s="132"/>
      <c r="CX466" s="132"/>
      <c r="CY466" s="132"/>
      <c r="CZ466" s="132"/>
      <c r="DA466" s="132"/>
      <c r="DB466" s="132"/>
      <c r="DC466" s="132"/>
      <c r="DD466" s="132"/>
      <c r="DE466" s="132"/>
      <c r="DF466" s="132"/>
      <c r="DG466" s="132"/>
      <c r="DH466" s="132"/>
      <c r="DI466" s="132"/>
      <c r="DJ466" s="132"/>
      <c r="DK466" s="132"/>
      <c r="DL466" s="132"/>
      <c r="DM466" s="132"/>
      <c r="DN466" s="132"/>
      <c r="DO466" s="132"/>
      <c r="DP466" s="132"/>
      <c r="DQ466" s="132"/>
      <c r="DR466" s="132"/>
      <c r="DS466" s="132"/>
      <c r="DT466" s="132"/>
      <c r="DU466" s="132"/>
      <c r="DV466" s="132"/>
      <c r="DW466" s="132"/>
      <c r="DX466" s="132"/>
      <c r="DY466" s="132"/>
      <c r="DZ466" s="132"/>
      <c r="EA466" s="132"/>
      <c r="EB466" s="132"/>
      <c r="EC466" s="132"/>
      <c r="ED466" s="132"/>
      <c r="EE466" s="132"/>
      <c r="EF466" s="132"/>
      <c r="EG466" s="132"/>
      <c r="EH466" s="132"/>
      <c r="EI466" s="132"/>
      <c r="EJ466" s="132"/>
      <c r="EK466" s="132"/>
      <c r="EL466" s="132"/>
      <c r="EM466" s="132"/>
      <c r="EN466" s="132"/>
      <c r="EO466" s="132"/>
      <c r="EP466" s="132"/>
      <c r="EQ466" s="132"/>
      <c r="ER466" s="132"/>
      <c r="ES466" s="132"/>
      <c r="ET466" s="132"/>
      <c r="EU466" s="132"/>
      <c r="EV466" s="132"/>
      <c r="EW466" s="132"/>
      <c r="EX466" s="132"/>
      <c r="EY466" s="132"/>
      <c r="EZ466" s="132"/>
      <c r="FA466" s="132"/>
      <c r="FB466" s="132"/>
      <c r="FC466" s="132"/>
      <c r="FD466" s="132"/>
      <c r="FE466" s="132"/>
      <c r="FF466" s="132"/>
      <c r="FG466" s="132"/>
      <c r="FH466" s="132"/>
      <c r="FI466" s="132"/>
      <c r="FJ466" s="132"/>
      <c r="FK466" s="132"/>
      <c r="FL466" s="132"/>
      <c r="FM466" s="132"/>
      <c r="FN466" s="132"/>
      <c r="FO466" s="132"/>
      <c r="FP466" s="132"/>
      <c r="FQ466" s="132"/>
      <c r="FR466" s="132"/>
      <c r="FS466" s="132"/>
      <c r="FT466" s="132"/>
      <c r="FU466" s="132"/>
      <c r="FV466" s="132"/>
      <c r="FW466" s="132"/>
      <c r="FX466" s="132"/>
      <c r="FY466" s="132"/>
      <c r="FZ466" s="132"/>
      <c r="GA466" s="132"/>
      <c r="GB466" s="132"/>
      <c r="GC466" s="132"/>
      <c r="GD466" s="132"/>
      <c r="GE466" s="132"/>
      <c r="GF466" s="132"/>
      <c r="GG466" s="132"/>
      <c r="GH466" s="132"/>
      <c r="GI466" s="132"/>
      <c r="GJ466" s="132"/>
      <c r="GK466" s="132"/>
      <c r="GL466" s="132"/>
      <c r="GM466" s="132"/>
      <c r="GN466" s="132"/>
      <c r="GO466" s="132"/>
      <c r="GP466" s="132"/>
      <c r="GQ466" s="132"/>
      <c r="GR466" s="132"/>
      <c r="GS466" s="132"/>
      <c r="GT466" s="132"/>
      <c r="GU466" s="132"/>
      <c r="GV466" s="132"/>
      <c r="GW466" s="132"/>
      <c r="GX466" s="132"/>
      <c r="GY466" s="132"/>
      <c r="GZ466" s="132"/>
      <c r="HA466" s="132"/>
      <c r="HB466" s="132"/>
      <c r="HC466" s="132"/>
      <c r="HD466" s="132"/>
      <c r="HE466" s="132"/>
      <c r="HF466" s="132"/>
      <c r="HG466" s="132"/>
      <c r="HH466" s="132"/>
      <c r="HI466" s="132"/>
      <c r="HJ466" s="132"/>
      <c r="HK466" s="132"/>
      <c r="HL466" s="132"/>
      <c r="HM466" s="132"/>
      <c r="HN466" s="132"/>
      <c r="HO466" s="132"/>
      <c r="HP466" s="132"/>
      <c r="HQ466" s="132"/>
      <c r="HR466" s="132"/>
      <c r="HS466" s="132"/>
      <c r="HT466" s="132"/>
      <c r="HU466" s="132"/>
      <c r="HV466" s="132"/>
      <c r="HW466" s="132"/>
      <c r="HX466" s="132"/>
      <c r="HY466" s="132"/>
      <c r="HZ466" s="132"/>
      <c r="IA466" s="132"/>
      <c r="IB466" s="132"/>
      <c r="IC466" s="132"/>
      <c r="ID466" s="132"/>
      <c r="IE466" s="132"/>
      <c r="IF466" s="132"/>
      <c r="IG466" s="132"/>
      <c r="IH466" s="132"/>
      <c r="II466" s="132"/>
      <c r="IJ466" s="132"/>
      <c r="IK466" s="132"/>
      <c r="IL466" s="132"/>
      <c r="IM466" s="132"/>
      <c r="IN466" s="132"/>
      <c r="IO466" s="132"/>
      <c r="IP466" s="132"/>
      <c r="IQ466" s="132"/>
      <c r="IR466" s="132"/>
      <c r="IS466" s="132"/>
      <c r="IT466" s="132"/>
      <c r="IU466" s="132"/>
      <c r="IV466" s="132"/>
    </row>
    <row r="467" spans="1:256" s="132" customFormat="1" ht="90" customHeight="1" x14ac:dyDescent="0.15">
      <c r="A467" s="127">
        <v>399</v>
      </c>
      <c r="B467" s="178" t="s">
        <v>732</v>
      </c>
      <c r="C467" s="179" t="s">
        <v>895</v>
      </c>
      <c r="D467" s="179" t="s">
        <v>885</v>
      </c>
      <c r="E467" s="199">
        <v>242.82400000000001</v>
      </c>
      <c r="F467" s="200">
        <v>242.82400000000001</v>
      </c>
      <c r="G467" s="199">
        <v>237.163579</v>
      </c>
      <c r="H467" s="119" t="s">
        <v>247</v>
      </c>
      <c r="I467" s="128" t="s">
        <v>45</v>
      </c>
      <c r="J467" s="129" t="s">
        <v>1119</v>
      </c>
      <c r="K467" s="203">
        <v>241.26400000000001</v>
      </c>
      <c r="L467" s="199">
        <v>241.26400000000001</v>
      </c>
      <c r="M467" s="200">
        <f t="shared" si="41"/>
        <v>0</v>
      </c>
      <c r="N467" s="149" t="s">
        <v>247</v>
      </c>
      <c r="O467" s="179" t="s">
        <v>1409</v>
      </c>
      <c r="P467" s="53" t="s">
        <v>1743</v>
      </c>
      <c r="Q467" s="130"/>
      <c r="R467" s="179" t="s">
        <v>285</v>
      </c>
      <c r="S467" s="181" t="s">
        <v>0</v>
      </c>
      <c r="T467" s="133" t="s">
        <v>743</v>
      </c>
      <c r="U467" s="180">
        <v>382</v>
      </c>
      <c r="V467" s="131" t="s">
        <v>46</v>
      </c>
      <c r="W467" s="168" t="s">
        <v>41</v>
      </c>
      <c r="X467" s="168"/>
      <c r="Y467" s="126"/>
    </row>
    <row r="468" spans="1:256" s="110" customFormat="1" ht="24.95" customHeight="1" x14ac:dyDescent="0.15">
      <c r="A468" s="26"/>
      <c r="B468" s="41" t="s">
        <v>110</v>
      </c>
      <c r="C468" s="31"/>
      <c r="D468" s="31"/>
      <c r="E468" s="205"/>
      <c r="F468" s="205"/>
      <c r="G468" s="205"/>
      <c r="H468" s="28"/>
      <c r="I468" s="29"/>
      <c r="J468" s="30"/>
      <c r="K468" s="204"/>
      <c r="L468" s="205"/>
      <c r="M468" s="205"/>
      <c r="N468" s="151"/>
      <c r="O468" s="31"/>
      <c r="P468" s="27"/>
      <c r="Q468" s="27"/>
      <c r="R468" s="27"/>
      <c r="S468" s="32"/>
      <c r="T468" s="32"/>
      <c r="U468" s="32"/>
      <c r="V468" s="32"/>
      <c r="W468" s="33"/>
      <c r="X468" s="33"/>
      <c r="Y468" s="34"/>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c r="IR468" s="2"/>
      <c r="IS468" s="2"/>
      <c r="IT468" s="2"/>
      <c r="IU468" s="2"/>
      <c r="IV468" s="2"/>
    </row>
    <row r="469" spans="1:256" s="132" customFormat="1" ht="87.75" customHeight="1" x14ac:dyDescent="0.15">
      <c r="A469" s="127">
        <v>400</v>
      </c>
      <c r="B469" s="178" t="s">
        <v>750</v>
      </c>
      <c r="C469" s="139" t="s">
        <v>957</v>
      </c>
      <c r="D469" s="179" t="s">
        <v>885</v>
      </c>
      <c r="E469" s="199">
        <v>1838.6489999999999</v>
      </c>
      <c r="F469" s="200">
        <v>1873.7750000000001</v>
      </c>
      <c r="G469" s="199">
        <v>1564.7049999999999</v>
      </c>
      <c r="H469" s="119" t="s">
        <v>1601</v>
      </c>
      <c r="I469" s="128" t="s">
        <v>45</v>
      </c>
      <c r="J469" s="129" t="s">
        <v>1632</v>
      </c>
      <c r="K469" s="203">
        <v>1178.434</v>
      </c>
      <c r="L469" s="199">
        <v>1376.778</v>
      </c>
      <c r="M469" s="200">
        <f t="shared" ref="M469:M473" si="42">L469-K469</f>
        <v>198.34400000000005</v>
      </c>
      <c r="N469" s="149" t="s">
        <v>1601</v>
      </c>
      <c r="O469" s="179" t="s">
        <v>1409</v>
      </c>
      <c r="P469" s="178" t="s">
        <v>1633</v>
      </c>
      <c r="Q469" s="130" t="s">
        <v>2187</v>
      </c>
      <c r="R469" s="179" t="s">
        <v>1634</v>
      </c>
      <c r="S469" s="181" t="s">
        <v>1635</v>
      </c>
      <c r="T469" s="120" t="s">
        <v>1636</v>
      </c>
      <c r="U469" s="180">
        <v>383</v>
      </c>
      <c r="V469" s="131" t="s">
        <v>69</v>
      </c>
      <c r="W469" s="168" t="s">
        <v>41</v>
      </c>
      <c r="X469" s="168" t="s">
        <v>41</v>
      </c>
      <c r="Y469" s="126"/>
    </row>
    <row r="470" spans="1:256" s="132" customFormat="1" ht="409.6" customHeight="1" x14ac:dyDescent="0.15">
      <c r="A470" s="127">
        <v>401</v>
      </c>
      <c r="B470" s="178" t="s">
        <v>749</v>
      </c>
      <c r="C470" s="144" t="s">
        <v>2237</v>
      </c>
      <c r="D470" s="144" t="s">
        <v>2238</v>
      </c>
      <c r="E470" s="199">
        <v>46008.631000000001</v>
      </c>
      <c r="F470" s="200">
        <v>58592.889000000003</v>
      </c>
      <c r="G470" s="199">
        <v>55835.89</v>
      </c>
      <c r="H470" s="119" t="s">
        <v>2196</v>
      </c>
      <c r="I470" s="128" t="s">
        <v>22</v>
      </c>
      <c r="J470" s="178" t="s">
        <v>2197</v>
      </c>
      <c r="K470" s="203">
        <v>44437.946000000004</v>
      </c>
      <c r="L470" s="199">
        <v>50598.411999999997</v>
      </c>
      <c r="M470" s="200">
        <f>L470-K470</f>
        <v>6160.4659999999931</v>
      </c>
      <c r="N470" s="149" t="s">
        <v>2196</v>
      </c>
      <c r="O470" s="179" t="s">
        <v>22</v>
      </c>
      <c r="P470" s="178" t="s">
        <v>2198</v>
      </c>
      <c r="Q470" s="130" t="s">
        <v>2188</v>
      </c>
      <c r="R470" s="179" t="s">
        <v>339</v>
      </c>
      <c r="S470" s="181" t="s">
        <v>390</v>
      </c>
      <c r="T470" s="254" t="s">
        <v>2199</v>
      </c>
      <c r="U470" s="180">
        <v>384</v>
      </c>
      <c r="V470" s="131"/>
      <c r="W470" s="168"/>
      <c r="X470" s="168" t="s">
        <v>41</v>
      </c>
      <c r="Y470" s="126"/>
    </row>
    <row r="471" spans="1:256" s="37" customFormat="1" ht="137.25" customHeight="1" x14ac:dyDescent="0.15">
      <c r="A471" s="127">
        <v>402</v>
      </c>
      <c r="B471" s="178" t="s">
        <v>748</v>
      </c>
      <c r="C471" s="179" t="s">
        <v>901</v>
      </c>
      <c r="D471" s="179" t="s">
        <v>900</v>
      </c>
      <c r="E471" s="199">
        <v>216</v>
      </c>
      <c r="F471" s="199">
        <v>732</v>
      </c>
      <c r="G471" s="199">
        <v>439.17599999999999</v>
      </c>
      <c r="H471" s="123" t="s">
        <v>1098</v>
      </c>
      <c r="I471" s="128" t="s">
        <v>68</v>
      </c>
      <c r="J471" s="129" t="s">
        <v>1099</v>
      </c>
      <c r="K471" s="203">
        <v>123</v>
      </c>
      <c r="L471" s="199">
        <v>0</v>
      </c>
      <c r="M471" s="200">
        <f t="shared" si="42"/>
        <v>-123</v>
      </c>
      <c r="N471" s="149">
        <v>0</v>
      </c>
      <c r="O471" s="179" t="s">
        <v>66</v>
      </c>
      <c r="P471" s="178" t="s">
        <v>1620</v>
      </c>
      <c r="Q471" s="130"/>
      <c r="R471" s="179" t="s">
        <v>339</v>
      </c>
      <c r="S471" s="181" t="s">
        <v>121</v>
      </c>
      <c r="T471" s="120" t="s">
        <v>754</v>
      </c>
      <c r="U471" s="180">
        <v>385</v>
      </c>
      <c r="V471" s="131" t="s">
        <v>27</v>
      </c>
      <c r="W471" s="168"/>
      <c r="X471" s="168" t="s">
        <v>41</v>
      </c>
      <c r="Y471" s="126"/>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c r="AV471" s="132"/>
      <c r="AW471" s="132"/>
      <c r="AX471" s="132"/>
      <c r="AY471" s="132"/>
      <c r="AZ471" s="132"/>
      <c r="BA471" s="132"/>
      <c r="BB471" s="132"/>
      <c r="BC471" s="132"/>
      <c r="BD471" s="132"/>
      <c r="BE471" s="132"/>
      <c r="BF471" s="132"/>
      <c r="BG471" s="132"/>
      <c r="BH471" s="132"/>
      <c r="BI471" s="132"/>
      <c r="BJ471" s="132"/>
      <c r="BK471" s="132"/>
      <c r="BL471" s="132"/>
      <c r="BM471" s="132"/>
      <c r="BN471" s="132"/>
      <c r="BO471" s="132"/>
      <c r="BP471" s="132"/>
      <c r="BQ471" s="132"/>
      <c r="BR471" s="132"/>
      <c r="BS471" s="132"/>
      <c r="BT471" s="132"/>
      <c r="BU471" s="132"/>
      <c r="BV471" s="132"/>
      <c r="BW471" s="132"/>
      <c r="BX471" s="132"/>
      <c r="BY471" s="132"/>
      <c r="BZ471" s="132"/>
      <c r="CA471" s="132"/>
      <c r="CB471" s="132"/>
      <c r="CC471" s="132"/>
      <c r="CD471" s="132"/>
      <c r="CE471" s="132"/>
      <c r="CF471" s="132"/>
      <c r="CG471" s="132"/>
      <c r="CH471" s="132"/>
      <c r="CI471" s="132"/>
      <c r="CJ471" s="132"/>
      <c r="CK471" s="132"/>
      <c r="CL471" s="132"/>
      <c r="CM471" s="132"/>
      <c r="CN471" s="132"/>
      <c r="CO471" s="132"/>
      <c r="CP471" s="132"/>
      <c r="CQ471" s="132"/>
      <c r="CR471" s="132"/>
      <c r="CS471" s="132"/>
      <c r="CT471" s="132"/>
      <c r="CU471" s="132"/>
      <c r="CV471" s="132"/>
      <c r="CW471" s="132"/>
      <c r="CX471" s="132"/>
      <c r="CY471" s="132"/>
      <c r="CZ471" s="132"/>
      <c r="DA471" s="132"/>
      <c r="DB471" s="132"/>
      <c r="DC471" s="132"/>
      <c r="DD471" s="132"/>
      <c r="DE471" s="132"/>
      <c r="DF471" s="132"/>
      <c r="DG471" s="132"/>
      <c r="DH471" s="132"/>
      <c r="DI471" s="132"/>
      <c r="DJ471" s="132"/>
      <c r="DK471" s="132"/>
      <c r="DL471" s="132"/>
      <c r="DM471" s="132"/>
      <c r="DN471" s="132"/>
      <c r="DO471" s="132"/>
      <c r="DP471" s="132"/>
      <c r="DQ471" s="132"/>
      <c r="DR471" s="132"/>
      <c r="DS471" s="132"/>
      <c r="DT471" s="132"/>
      <c r="DU471" s="132"/>
      <c r="DV471" s="132"/>
      <c r="DW471" s="132"/>
      <c r="DX471" s="132"/>
      <c r="DY471" s="132"/>
      <c r="DZ471" s="132"/>
      <c r="EA471" s="132"/>
      <c r="EB471" s="132"/>
      <c r="EC471" s="132"/>
      <c r="ED471" s="132"/>
      <c r="EE471" s="132"/>
      <c r="EF471" s="132"/>
      <c r="EG471" s="132"/>
      <c r="EH471" s="132"/>
      <c r="EI471" s="132"/>
      <c r="EJ471" s="132"/>
      <c r="EK471" s="132"/>
      <c r="EL471" s="132"/>
      <c r="EM471" s="132"/>
      <c r="EN471" s="132"/>
      <c r="EO471" s="132"/>
      <c r="EP471" s="132"/>
      <c r="EQ471" s="132"/>
      <c r="ER471" s="132"/>
      <c r="ES471" s="132"/>
      <c r="ET471" s="132"/>
      <c r="EU471" s="132"/>
      <c r="EV471" s="132"/>
      <c r="EW471" s="132"/>
      <c r="EX471" s="132"/>
      <c r="EY471" s="132"/>
      <c r="EZ471" s="132"/>
      <c r="FA471" s="132"/>
      <c r="FB471" s="132"/>
      <c r="FC471" s="132"/>
      <c r="FD471" s="132"/>
      <c r="FE471" s="132"/>
      <c r="FF471" s="132"/>
      <c r="FG471" s="132"/>
      <c r="FH471" s="132"/>
      <c r="FI471" s="132"/>
      <c r="FJ471" s="132"/>
      <c r="FK471" s="132"/>
      <c r="FL471" s="132"/>
      <c r="FM471" s="132"/>
      <c r="FN471" s="132"/>
      <c r="FO471" s="132"/>
      <c r="FP471" s="132"/>
      <c r="FQ471" s="132"/>
      <c r="FR471" s="132"/>
      <c r="FS471" s="132"/>
      <c r="FT471" s="132"/>
      <c r="FU471" s="132"/>
      <c r="FV471" s="132"/>
      <c r="FW471" s="132"/>
      <c r="FX471" s="132"/>
      <c r="FY471" s="132"/>
      <c r="FZ471" s="132"/>
      <c r="GA471" s="132"/>
      <c r="GB471" s="132"/>
      <c r="GC471" s="132"/>
      <c r="GD471" s="132"/>
      <c r="GE471" s="132"/>
      <c r="GF471" s="132"/>
      <c r="GG471" s="132"/>
      <c r="GH471" s="132"/>
      <c r="GI471" s="132"/>
      <c r="GJ471" s="132"/>
      <c r="GK471" s="132"/>
      <c r="GL471" s="132"/>
      <c r="GM471" s="132"/>
      <c r="GN471" s="132"/>
      <c r="GO471" s="132"/>
      <c r="GP471" s="132"/>
      <c r="GQ471" s="132"/>
      <c r="GR471" s="132"/>
      <c r="GS471" s="132"/>
      <c r="GT471" s="132"/>
      <c r="GU471" s="132"/>
      <c r="GV471" s="132"/>
      <c r="GW471" s="132"/>
      <c r="GX471" s="132"/>
      <c r="GY471" s="132"/>
      <c r="GZ471" s="132"/>
      <c r="HA471" s="132"/>
      <c r="HB471" s="132"/>
      <c r="HC471" s="132"/>
      <c r="HD471" s="132"/>
      <c r="HE471" s="132"/>
      <c r="HF471" s="132"/>
      <c r="HG471" s="132"/>
      <c r="HH471" s="132"/>
      <c r="HI471" s="132"/>
      <c r="HJ471" s="132"/>
      <c r="HK471" s="132"/>
      <c r="HL471" s="132"/>
      <c r="HM471" s="132"/>
      <c r="HN471" s="132"/>
      <c r="HO471" s="132"/>
      <c r="HP471" s="132"/>
      <c r="HQ471" s="132"/>
      <c r="HR471" s="132"/>
      <c r="HS471" s="132"/>
      <c r="HT471" s="132"/>
      <c r="HU471" s="132"/>
      <c r="HV471" s="132"/>
      <c r="HW471" s="132"/>
      <c r="HX471" s="132"/>
      <c r="HY471" s="132"/>
      <c r="HZ471" s="132"/>
      <c r="IA471" s="132"/>
      <c r="IB471" s="132"/>
      <c r="IC471" s="132"/>
      <c r="ID471" s="132"/>
      <c r="IE471" s="132"/>
      <c r="IF471" s="132"/>
      <c r="IG471" s="132"/>
      <c r="IH471" s="132"/>
      <c r="II471" s="132"/>
      <c r="IJ471" s="132"/>
      <c r="IK471" s="132"/>
      <c r="IL471" s="132"/>
      <c r="IM471" s="132"/>
      <c r="IN471" s="132"/>
      <c r="IO471" s="132"/>
      <c r="IP471" s="132"/>
      <c r="IQ471" s="132"/>
      <c r="IR471" s="132"/>
      <c r="IS471" s="132"/>
      <c r="IT471" s="132"/>
      <c r="IU471" s="132"/>
      <c r="IV471" s="132"/>
    </row>
    <row r="472" spans="1:256" s="37" customFormat="1" ht="409.6" customHeight="1" x14ac:dyDescent="0.15">
      <c r="A472" s="127">
        <v>403</v>
      </c>
      <c r="B472" s="178" t="s">
        <v>747</v>
      </c>
      <c r="C472" s="143" t="s">
        <v>2236</v>
      </c>
      <c r="D472" s="179" t="s">
        <v>885</v>
      </c>
      <c r="E472" s="199">
        <v>25704.225999999999</v>
      </c>
      <c r="F472" s="200">
        <v>28654.77</v>
      </c>
      <c r="G472" s="199">
        <v>27876.749</v>
      </c>
      <c r="H472" s="119" t="s">
        <v>247</v>
      </c>
      <c r="I472" s="128" t="s">
        <v>22</v>
      </c>
      <c r="J472" s="129" t="s">
        <v>1100</v>
      </c>
      <c r="K472" s="203">
        <v>23230.760999999999</v>
      </c>
      <c r="L472" s="199">
        <v>24337.993999999999</v>
      </c>
      <c r="M472" s="200">
        <f t="shared" si="42"/>
        <v>1107.2330000000002</v>
      </c>
      <c r="N472" s="149" t="s">
        <v>247</v>
      </c>
      <c r="O472" s="179" t="s">
        <v>22</v>
      </c>
      <c r="P472" s="178" t="s">
        <v>1621</v>
      </c>
      <c r="Q472" s="130" t="s">
        <v>2189</v>
      </c>
      <c r="R472" s="179" t="s">
        <v>725</v>
      </c>
      <c r="S472" s="181" t="s">
        <v>753</v>
      </c>
      <c r="T472" s="183" t="s">
        <v>752</v>
      </c>
      <c r="U472" s="180">
        <v>386</v>
      </c>
      <c r="V472" s="131" t="s">
        <v>46</v>
      </c>
      <c r="W472" s="168" t="s">
        <v>41</v>
      </c>
      <c r="X472" s="168" t="s">
        <v>41</v>
      </c>
      <c r="Y472" s="126"/>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c r="AV472" s="132"/>
      <c r="AW472" s="132"/>
      <c r="AX472" s="132"/>
      <c r="AY472" s="132"/>
      <c r="AZ472" s="132"/>
      <c r="BA472" s="132"/>
      <c r="BB472" s="132"/>
      <c r="BC472" s="132"/>
      <c r="BD472" s="132"/>
      <c r="BE472" s="132"/>
      <c r="BF472" s="132"/>
      <c r="BG472" s="132"/>
      <c r="BH472" s="132"/>
      <c r="BI472" s="132"/>
      <c r="BJ472" s="132"/>
      <c r="BK472" s="132"/>
      <c r="BL472" s="132"/>
      <c r="BM472" s="132"/>
      <c r="BN472" s="132"/>
      <c r="BO472" s="132"/>
      <c r="BP472" s="132"/>
      <c r="BQ472" s="132"/>
      <c r="BR472" s="132"/>
      <c r="BS472" s="132"/>
      <c r="BT472" s="132"/>
      <c r="BU472" s="132"/>
      <c r="BV472" s="132"/>
      <c r="BW472" s="132"/>
      <c r="BX472" s="132"/>
      <c r="BY472" s="132"/>
      <c r="BZ472" s="132"/>
      <c r="CA472" s="132"/>
      <c r="CB472" s="132"/>
      <c r="CC472" s="132"/>
      <c r="CD472" s="132"/>
      <c r="CE472" s="132"/>
      <c r="CF472" s="132"/>
      <c r="CG472" s="132"/>
      <c r="CH472" s="132"/>
      <c r="CI472" s="132"/>
      <c r="CJ472" s="132"/>
      <c r="CK472" s="132"/>
      <c r="CL472" s="132"/>
      <c r="CM472" s="132"/>
      <c r="CN472" s="132"/>
      <c r="CO472" s="132"/>
      <c r="CP472" s="132"/>
      <c r="CQ472" s="132"/>
      <c r="CR472" s="132"/>
      <c r="CS472" s="132"/>
      <c r="CT472" s="132"/>
      <c r="CU472" s="132"/>
      <c r="CV472" s="132"/>
      <c r="CW472" s="132"/>
      <c r="CX472" s="132"/>
      <c r="CY472" s="132"/>
      <c r="CZ472" s="132"/>
      <c r="DA472" s="132"/>
      <c r="DB472" s="132"/>
      <c r="DC472" s="132"/>
      <c r="DD472" s="132"/>
      <c r="DE472" s="132"/>
      <c r="DF472" s="132"/>
      <c r="DG472" s="132"/>
      <c r="DH472" s="132"/>
      <c r="DI472" s="132"/>
      <c r="DJ472" s="132"/>
      <c r="DK472" s="132"/>
      <c r="DL472" s="132"/>
      <c r="DM472" s="132"/>
      <c r="DN472" s="132"/>
      <c r="DO472" s="132"/>
      <c r="DP472" s="132"/>
      <c r="DQ472" s="132"/>
      <c r="DR472" s="132"/>
      <c r="DS472" s="132"/>
      <c r="DT472" s="132"/>
      <c r="DU472" s="132"/>
      <c r="DV472" s="132"/>
      <c r="DW472" s="132"/>
      <c r="DX472" s="132"/>
      <c r="DY472" s="132"/>
      <c r="DZ472" s="132"/>
      <c r="EA472" s="132"/>
      <c r="EB472" s="132"/>
      <c r="EC472" s="132"/>
      <c r="ED472" s="132"/>
      <c r="EE472" s="132"/>
      <c r="EF472" s="132"/>
      <c r="EG472" s="132"/>
      <c r="EH472" s="132"/>
      <c r="EI472" s="132"/>
      <c r="EJ472" s="132"/>
      <c r="EK472" s="132"/>
      <c r="EL472" s="132"/>
      <c r="EM472" s="132"/>
      <c r="EN472" s="132"/>
      <c r="EO472" s="132"/>
      <c r="EP472" s="132"/>
      <c r="EQ472" s="132"/>
      <c r="ER472" s="132"/>
      <c r="ES472" s="132"/>
      <c r="ET472" s="132"/>
      <c r="EU472" s="132"/>
      <c r="EV472" s="132"/>
      <c r="EW472" s="132"/>
      <c r="EX472" s="132"/>
      <c r="EY472" s="132"/>
      <c r="EZ472" s="132"/>
      <c r="FA472" s="132"/>
      <c r="FB472" s="132"/>
      <c r="FC472" s="132"/>
      <c r="FD472" s="132"/>
      <c r="FE472" s="132"/>
      <c r="FF472" s="132"/>
      <c r="FG472" s="132"/>
      <c r="FH472" s="132"/>
      <c r="FI472" s="132"/>
      <c r="FJ472" s="132"/>
      <c r="FK472" s="132"/>
      <c r="FL472" s="132"/>
      <c r="FM472" s="132"/>
      <c r="FN472" s="132"/>
      <c r="FO472" s="132"/>
      <c r="FP472" s="132"/>
      <c r="FQ472" s="132"/>
      <c r="FR472" s="132"/>
      <c r="FS472" s="132"/>
      <c r="FT472" s="132"/>
      <c r="FU472" s="132"/>
      <c r="FV472" s="132"/>
      <c r="FW472" s="132"/>
      <c r="FX472" s="132"/>
      <c r="FY472" s="132"/>
      <c r="FZ472" s="132"/>
      <c r="GA472" s="132"/>
      <c r="GB472" s="132"/>
      <c r="GC472" s="132"/>
      <c r="GD472" s="132"/>
      <c r="GE472" s="132"/>
      <c r="GF472" s="132"/>
      <c r="GG472" s="132"/>
      <c r="GH472" s="132"/>
      <c r="GI472" s="132"/>
      <c r="GJ472" s="132"/>
      <c r="GK472" s="132"/>
      <c r="GL472" s="132"/>
      <c r="GM472" s="132"/>
      <c r="GN472" s="132"/>
      <c r="GO472" s="132"/>
      <c r="GP472" s="132"/>
      <c r="GQ472" s="132"/>
      <c r="GR472" s="132"/>
      <c r="GS472" s="132"/>
      <c r="GT472" s="132"/>
      <c r="GU472" s="132"/>
      <c r="GV472" s="132"/>
      <c r="GW472" s="132"/>
      <c r="GX472" s="132"/>
      <c r="GY472" s="132"/>
      <c r="GZ472" s="132"/>
      <c r="HA472" s="132"/>
      <c r="HB472" s="132"/>
      <c r="HC472" s="132"/>
      <c r="HD472" s="132"/>
      <c r="HE472" s="132"/>
      <c r="HF472" s="132"/>
      <c r="HG472" s="132"/>
      <c r="HH472" s="132"/>
      <c r="HI472" s="132"/>
      <c r="HJ472" s="132"/>
      <c r="HK472" s="132"/>
      <c r="HL472" s="132"/>
      <c r="HM472" s="132"/>
      <c r="HN472" s="132"/>
      <c r="HO472" s="132"/>
      <c r="HP472" s="132"/>
      <c r="HQ472" s="132"/>
      <c r="HR472" s="132"/>
      <c r="HS472" s="132"/>
      <c r="HT472" s="132"/>
      <c r="HU472" s="132"/>
      <c r="HV472" s="132"/>
      <c r="HW472" s="132"/>
      <c r="HX472" s="132"/>
      <c r="HY472" s="132"/>
      <c r="HZ472" s="132"/>
      <c r="IA472" s="132"/>
      <c r="IB472" s="132"/>
      <c r="IC472" s="132"/>
      <c r="ID472" s="132"/>
      <c r="IE472" s="132"/>
      <c r="IF472" s="132"/>
      <c r="IG472" s="132"/>
      <c r="IH472" s="132"/>
      <c r="II472" s="132"/>
      <c r="IJ472" s="132"/>
      <c r="IK472" s="132"/>
      <c r="IL472" s="132"/>
      <c r="IM472" s="132"/>
      <c r="IN472" s="132"/>
      <c r="IO472" s="132"/>
      <c r="IP472" s="132"/>
      <c r="IQ472" s="132"/>
      <c r="IR472" s="132"/>
      <c r="IS472" s="132"/>
      <c r="IT472" s="132"/>
      <c r="IU472" s="132"/>
      <c r="IV472" s="132"/>
    </row>
    <row r="473" spans="1:256" s="132" customFormat="1" ht="97.5" customHeight="1" x14ac:dyDescent="0.15">
      <c r="A473" s="127">
        <v>404</v>
      </c>
      <c r="B473" s="178" t="s">
        <v>746</v>
      </c>
      <c r="C473" s="179" t="s">
        <v>958</v>
      </c>
      <c r="D473" s="179" t="s">
        <v>885</v>
      </c>
      <c r="E473" s="199">
        <v>1564.038</v>
      </c>
      <c r="F473" s="200">
        <v>1431.5440000000001</v>
      </c>
      <c r="G473" s="199">
        <v>1345.2670000000001</v>
      </c>
      <c r="H473" s="119" t="s">
        <v>247</v>
      </c>
      <c r="I473" s="128" t="s">
        <v>45</v>
      </c>
      <c r="J473" s="129" t="s">
        <v>1101</v>
      </c>
      <c r="K473" s="203">
        <v>1064.3620000000001</v>
      </c>
      <c r="L473" s="199">
        <v>1242.8620000000001</v>
      </c>
      <c r="M473" s="200">
        <f t="shared" si="42"/>
        <v>178.5</v>
      </c>
      <c r="N473" s="149" t="s">
        <v>247</v>
      </c>
      <c r="O473" s="179" t="s">
        <v>1409</v>
      </c>
      <c r="P473" s="178" t="s">
        <v>1622</v>
      </c>
      <c r="Q473" s="130" t="s">
        <v>2190</v>
      </c>
      <c r="R473" s="179" t="s">
        <v>339</v>
      </c>
      <c r="S473" s="181" t="s">
        <v>0</v>
      </c>
      <c r="T473" s="133" t="s">
        <v>751</v>
      </c>
      <c r="U473" s="180">
        <v>387</v>
      </c>
      <c r="V473" s="131" t="s">
        <v>46</v>
      </c>
      <c r="W473" s="168" t="s">
        <v>41</v>
      </c>
      <c r="X473" s="168" t="s">
        <v>41</v>
      </c>
      <c r="Y473" s="126"/>
    </row>
    <row r="474" spans="1:256" s="43" customFormat="1" ht="24.95" customHeight="1" x14ac:dyDescent="0.15">
      <c r="A474" s="26"/>
      <c r="B474" s="41" t="s">
        <v>111</v>
      </c>
      <c r="C474" s="31"/>
      <c r="D474" s="31"/>
      <c r="E474" s="205"/>
      <c r="F474" s="205"/>
      <c r="G474" s="205"/>
      <c r="H474" s="28"/>
      <c r="I474" s="29"/>
      <c r="J474" s="30"/>
      <c r="K474" s="204"/>
      <c r="L474" s="205"/>
      <c r="M474" s="205"/>
      <c r="N474" s="151"/>
      <c r="O474" s="31"/>
      <c r="P474" s="27"/>
      <c r="Q474" s="27"/>
      <c r="R474" s="27"/>
      <c r="S474" s="32"/>
      <c r="T474" s="32"/>
      <c r="U474" s="32"/>
      <c r="V474" s="32"/>
      <c r="W474" s="33"/>
      <c r="X474" s="33"/>
      <c r="Y474" s="34"/>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c r="IR474" s="2"/>
      <c r="IS474" s="2"/>
      <c r="IT474" s="2"/>
      <c r="IU474" s="2"/>
      <c r="IV474" s="2"/>
    </row>
    <row r="475" spans="1:256" s="132" customFormat="1" ht="110.25" customHeight="1" x14ac:dyDescent="0.15">
      <c r="A475" s="127">
        <v>405</v>
      </c>
      <c r="B475" s="52" t="s">
        <v>760</v>
      </c>
      <c r="C475" s="179" t="s">
        <v>909</v>
      </c>
      <c r="D475" s="179" t="s">
        <v>885</v>
      </c>
      <c r="E475" s="199">
        <v>4723</v>
      </c>
      <c r="F475" s="200">
        <v>5514.4490029999997</v>
      </c>
      <c r="G475" s="199">
        <v>5483.1023370000003</v>
      </c>
      <c r="H475" s="119" t="s">
        <v>247</v>
      </c>
      <c r="I475" s="128" t="s">
        <v>45</v>
      </c>
      <c r="J475" s="129" t="s">
        <v>1105</v>
      </c>
      <c r="K475" s="203">
        <v>4443</v>
      </c>
      <c r="L475" s="199">
        <v>5191</v>
      </c>
      <c r="M475" s="200">
        <f t="shared" ref="M475:M480" si="43">L475-K475</f>
        <v>748</v>
      </c>
      <c r="N475" s="149" t="s">
        <v>247</v>
      </c>
      <c r="O475" s="179" t="s">
        <v>22</v>
      </c>
      <c r="P475" s="178" t="s">
        <v>1863</v>
      </c>
      <c r="Q475" s="130" t="s">
        <v>1864</v>
      </c>
      <c r="R475" s="179" t="s">
        <v>762</v>
      </c>
      <c r="S475" s="181" t="s">
        <v>0</v>
      </c>
      <c r="T475" s="133" t="s">
        <v>764</v>
      </c>
      <c r="U475" s="180">
        <v>388</v>
      </c>
      <c r="V475" s="131"/>
      <c r="W475" s="168"/>
      <c r="X475" s="168" t="s">
        <v>41</v>
      </c>
      <c r="Y475" s="126"/>
    </row>
    <row r="476" spans="1:256" s="132" customFormat="1" ht="409.6" customHeight="1" x14ac:dyDescent="0.15">
      <c r="A476" s="127">
        <v>406</v>
      </c>
      <c r="B476" s="52" t="s">
        <v>759</v>
      </c>
      <c r="C476" s="179" t="s">
        <v>911</v>
      </c>
      <c r="D476" s="179" t="s">
        <v>885</v>
      </c>
      <c r="E476" s="241">
        <v>490632.33299999998</v>
      </c>
      <c r="F476" s="200">
        <v>603846.215952</v>
      </c>
      <c r="G476" s="199">
        <v>600517.50185999996</v>
      </c>
      <c r="H476" s="119" t="s">
        <v>247</v>
      </c>
      <c r="I476" s="128" t="s">
        <v>45</v>
      </c>
      <c r="J476" s="129" t="s">
        <v>1106</v>
      </c>
      <c r="K476" s="203">
        <v>481286.63900000002</v>
      </c>
      <c r="L476" s="199">
        <v>569507.875</v>
      </c>
      <c r="M476" s="200">
        <f t="shared" si="43"/>
        <v>88221.235999999975</v>
      </c>
      <c r="N476" s="149" t="s">
        <v>247</v>
      </c>
      <c r="O476" s="179" t="s">
        <v>22</v>
      </c>
      <c r="P476" s="178" t="s">
        <v>1865</v>
      </c>
      <c r="Q476" s="130" t="s">
        <v>1866</v>
      </c>
      <c r="R476" s="179" t="s">
        <v>762</v>
      </c>
      <c r="S476" s="181" t="s">
        <v>0</v>
      </c>
      <c r="T476" s="182" t="s">
        <v>866</v>
      </c>
      <c r="U476" s="180">
        <v>389</v>
      </c>
      <c r="V476" s="131"/>
      <c r="W476" s="168" t="s">
        <v>41</v>
      </c>
      <c r="X476" s="168" t="s">
        <v>41</v>
      </c>
      <c r="Y476" s="126"/>
    </row>
    <row r="477" spans="1:256" s="132" customFormat="1" ht="115.5" customHeight="1" x14ac:dyDescent="0.15">
      <c r="A477" s="127">
        <v>407</v>
      </c>
      <c r="B477" s="39" t="s">
        <v>758</v>
      </c>
      <c r="C477" s="179" t="s">
        <v>901</v>
      </c>
      <c r="D477" s="179" t="s">
        <v>900</v>
      </c>
      <c r="E477" s="199">
        <v>637</v>
      </c>
      <c r="F477" s="200">
        <v>676.6</v>
      </c>
      <c r="G477" s="199">
        <v>668.74</v>
      </c>
      <c r="H477" s="123" t="s">
        <v>1408</v>
      </c>
      <c r="I477" s="128" t="s">
        <v>68</v>
      </c>
      <c r="J477" s="178" t="s">
        <v>1110</v>
      </c>
      <c r="K477" s="203">
        <v>55</v>
      </c>
      <c r="L477" s="149">
        <v>0</v>
      </c>
      <c r="M477" s="200">
        <f t="shared" si="43"/>
        <v>-55</v>
      </c>
      <c r="N477" s="149" t="s">
        <v>247</v>
      </c>
      <c r="O477" s="179" t="s">
        <v>66</v>
      </c>
      <c r="P477" s="178" t="s">
        <v>2079</v>
      </c>
      <c r="Q477" s="130"/>
      <c r="R477" s="179" t="s">
        <v>762</v>
      </c>
      <c r="S477" s="181" t="s">
        <v>763</v>
      </c>
      <c r="T477" s="120" t="s">
        <v>867</v>
      </c>
      <c r="U477" s="180">
        <v>390</v>
      </c>
      <c r="V477" s="131" t="s">
        <v>27</v>
      </c>
      <c r="W477" s="168"/>
      <c r="X477" s="168" t="s">
        <v>41</v>
      </c>
      <c r="Y477" s="126"/>
    </row>
    <row r="478" spans="1:256" s="37" customFormat="1" ht="376.5" customHeight="1" x14ac:dyDescent="0.15">
      <c r="A478" s="127">
        <v>408</v>
      </c>
      <c r="B478" s="52" t="s">
        <v>757</v>
      </c>
      <c r="C478" s="179" t="s">
        <v>911</v>
      </c>
      <c r="D478" s="179" t="s">
        <v>885</v>
      </c>
      <c r="E478" s="199">
        <v>136.63399999999999</v>
      </c>
      <c r="F478" s="200">
        <v>136.63399999999999</v>
      </c>
      <c r="G478" s="199">
        <v>129.28209699999999</v>
      </c>
      <c r="H478" s="123" t="s">
        <v>2058</v>
      </c>
      <c r="I478" s="128" t="s">
        <v>44</v>
      </c>
      <c r="J478" s="129" t="s">
        <v>2059</v>
      </c>
      <c r="K478" s="203">
        <v>136.501</v>
      </c>
      <c r="L478" s="199">
        <v>159.70699999999999</v>
      </c>
      <c r="M478" s="200">
        <f t="shared" si="43"/>
        <v>23.205999999999989</v>
      </c>
      <c r="N478" s="149">
        <v>-61.970999999999997</v>
      </c>
      <c r="O478" s="179" t="s">
        <v>21</v>
      </c>
      <c r="P478" s="255" t="s">
        <v>2060</v>
      </c>
      <c r="Q478" s="130" t="s">
        <v>1867</v>
      </c>
      <c r="R478" s="179" t="s">
        <v>762</v>
      </c>
      <c r="S478" s="181" t="s">
        <v>0</v>
      </c>
      <c r="T478" s="102" t="s">
        <v>761</v>
      </c>
      <c r="U478" s="180">
        <v>391</v>
      </c>
      <c r="V478" s="131" t="s">
        <v>28</v>
      </c>
      <c r="W478" s="168"/>
      <c r="X478" s="168"/>
      <c r="Y478" s="126"/>
      <c r="Z478" s="132"/>
      <c r="AA478" s="132"/>
      <c r="AB478" s="132"/>
      <c r="AC478" s="132"/>
      <c r="AD478" s="132"/>
      <c r="AE478" s="132"/>
      <c r="AF478" s="132"/>
      <c r="AG478" s="132"/>
      <c r="AH478" s="132"/>
      <c r="AI478" s="132"/>
      <c r="AJ478" s="132"/>
      <c r="AK478" s="132"/>
      <c r="AL478" s="132"/>
      <c r="AM478" s="132"/>
      <c r="AN478" s="132"/>
      <c r="AO478" s="132"/>
      <c r="AP478" s="132"/>
      <c r="AQ478" s="132"/>
      <c r="AR478" s="132"/>
      <c r="AS478" s="132"/>
      <c r="AT478" s="132"/>
      <c r="AU478" s="132"/>
      <c r="AV478" s="132"/>
      <c r="AW478" s="132"/>
      <c r="AX478" s="132"/>
      <c r="AY478" s="132"/>
      <c r="AZ478" s="132"/>
      <c r="BA478" s="132"/>
      <c r="BB478" s="132"/>
      <c r="BC478" s="132"/>
      <c r="BD478" s="132"/>
      <c r="BE478" s="132"/>
      <c r="BF478" s="132"/>
      <c r="BG478" s="132"/>
      <c r="BH478" s="132"/>
      <c r="BI478" s="132"/>
      <c r="BJ478" s="132"/>
      <c r="BK478" s="132"/>
      <c r="BL478" s="132"/>
      <c r="BM478" s="132"/>
      <c r="BN478" s="132"/>
      <c r="BO478" s="132"/>
      <c r="BP478" s="132"/>
      <c r="BQ478" s="132"/>
      <c r="BR478" s="132"/>
      <c r="BS478" s="132"/>
      <c r="BT478" s="132"/>
      <c r="BU478" s="132"/>
      <c r="BV478" s="132"/>
      <c r="BW478" s="132"/>
      <c r="BX478" s="132"/>
      <c r="BY478" s="132"/>
      <c r="BZ478" s="132"/>
      <c r="CA478" s="132"/>
      <c r="CB478" s="132"/>
      <c r="CC478" s="132"/>
      <c r="CD478" s="132"/>
      <c r="CE478" s="132"/>
      <c r="CF478" s="132"/>
      <c r="CG478" s="132"/>
      <c r="CH478" s="132"/>
      <c r="CI478" s="132"/>
      <c r="CJ478" s="132"/>
      <c r="CK478" s="132"/>
      <c r="CL478" s="132"/>
      <c r="CM478" s="132"/>
      <c r="CN478" s="132"/>
      <c r="CO478" s="132"/>
      <c r="CP478" s="132"/>
      <c r="CQ478" s="132"/>
      <c r="CR478" s="132"/>
      <c r="CS478" s="132"/>
      <c r="CT478" s="132"/>
      <c r="CU478" s="132"/>
      <c r="CV478" s="132"/>
      <c r="CW478" s="132"/>
      <c r="CX478" s="132"/>
      <c r="CY478" s="132"/>
      <c r="CZ478" s="132"/>
      <c r="DA478" s="132"/>
      <c r="DB478" s="132"/>
      <c r="DC478" s="132"/>
      <c r="DD478" s="132"/>
      <c r="DE478" s="132"/>
      <c r="DF478" s="132"/>
      <c r="DG478" s="132"/>
      <c r="DH478" s="132"/>
      <c r="DI478" s="132"/>
      <c r="DJ478" s="132"/>
      <c r="DK478" s="132"/>
      <c r="DL478" s="132"/>
      <c r="DM478" s="132"/>
      <c r="DN478" s="132"/>
      <c r="DO478" s="132"/>
      <c r="DP478" s="132"/>
      <c r="DQ478" s="132"/>
      <c r="DR478" s="132"/>
      <c r="DS478" s="132"/>
      <c r="DT478" s="132"/>
      <c r="DU478" s="132"/>
      <c r="DV478" s="132"/>
      <c r="DW478" s="132"/>
      <c r="DX478" s="132"/>
      <c r="DY478" s="132"/>
      <c r="DZ478" s="132"/>
      <c r="EA478" s="132"/>
      <c r="EB478" s="132"/>
      <c r="EC478" s="132"/>
      <c r="ED478" s="132"/>
      <c r="EE478" s="132"/>
      <c r="EF478" s="132"/>
      <c r="EG478" s="132"/>
      <c r="EH478" s="132"/>
      <c r="EI478" s="132"/>
      <c r="EJ478" s="132"/>
      <c r="EK478" s="132"/>
      <c r="EL478" s="132"/>
      <c r="EM478" s="132"/>
      <c r="EN478" s="132"/>
      <c r="EO478" s="132"/>
      <c r="EP478" s="132"/>
      <c r="EQ478" s="132"/>
      <c r="ER478" s="132"/>
      <c r="ES478" s="132"/>
      <c r="ET478" s="132"/>
      <c r="EU478" s="132"/>
      <c r="EV478" s="132"/>
      <c r="EW478" s="132"/>
      <c r="EX478" s="132"/>
      <c r="EY478" s="132"/>
      <c r="EZ478" s="132"/>
      <c r="FA478" s="132"/>
      <c r="FB478" s="132"/>
      <c r="FC478" s="132"/>
      <c r="FD478" s="132"/>
      <c r="FE478" s="132"/>
      <c r="FF478" s="132"/>
      <c r="FG478" s="132"/>
      <c r="FH478" s="132"/>
      <c r="FI478" s="132"/>
      <c r="FJ478" s="132"/>
      <c r="FK478" s="132"/>
      <c r="FL478" s="132"/>
      <c r="FM478" s="132"/>
      <c r="FN478" s="132"/>
      <c r="FO478" s="132"/>
      <c r="FP478" s="132"/>
      <c r="FQ478" s="132"/>
      <c r="FR478" s="132"/>
      <c r="FS478" s="132"/>
      <c r="FT478" s="132"/>
      <c r="FU478" s="132"/>
      <c r="FV478" s="132"/>
      <c r="FW478" s="132"/>
      <c r="FX478" s="132"/>
      <c r="FY478" s="132"/>
      <c r="FZ478" s="132"/>
      <c r="GA478" s="132"/>
      <c r="GB478" s="132"/>
      <c r="GC478" s="132"/>
      <c r="GD478" s="132"/>
      <c r="GE478" s="132"/>
      <c r="GF478" s="132"/>
      <c r="GG478" s="132"/>
      <c r="GH478" s="132"/>
      <c r="GI478" s="132"/>
      <c r="GJ478" s="132"/>
      <c r="GK478" s="132"/>
      <c r="GL478" s="132"/>
      <c r="GM478" s="132"/>
      <c r="GN478" s="132"/>
      <c r="GO478" s="132"/>
      <c r="GP478" s="132"/>
      <c r="GQ478" s="132"/>
      <c r="GR478" s="132"/>
      <c r="GS478" s="132"/>
      <c r="GT478" s="132"/>
      <c r="GU478" s="132"/>
      <c r="GV478" s="132"/>
      <c r="GW478" s="132"/>
      <c r="GX478" s="132"/>
      <c r="GY478" s="132"/>
      <c r="GZ478" s="132"/>
      <c r="HA478" s="132"/>
      <c r="HB478" s="132"/>
      <c r="HC478" s="132"/>
      <c r="HD478" s="132"/>
      <c r="HE478" s="132"/>
      <c r="HF478" s="132"/>
      <c r="HG478" s="132"/>
      <c r="HH478" s="132"/>
      <c r="HI478" s="132"/>
      <c r="HJ478" s="132"/>
      <c r="HK478" s="132"/>
      <c r="HL478" s="132"/>
      <c r="HM478" s="132"/>
      <c r="HN478" s="132"/>
      <c r="HO478" s="132"/>
      <c r="HP478" s="132"/>
      <c r="HQ478" s="132"/>
      <c r="HR478" s="132"/>
      <c r="HS478" s="132"/>
      <c r="HT478" s="132"/>
      <c r="HU478" s="132"/>
      <c r="HV478" s="132"/>
      <c r="HW478" s="132"/>
      <c r="HX478" s="132"/>
      <c r="HY478" s="132"/>
      <c r="HZ478" s="132"/>
      <c r="IA478" s="132"/>
      <c r="IB478" s="132"/>
      <c r="IC478" s="132"/>
      <c r="ID478" s="132"/>
      <c r="IE478" s="132"/>
      <c r="IF478" s="132"/>
      <c r="IG478" s="132"/>
      <c r="IH478" s="132"/>
      <c r="II478" s="132"/>
      <c r="IJ478" s="132"/>
      <c r="IK478" s="132"/>
      <c r="IL478" s="132"/>
      <c r="IM478" s="132"/>
      <c r="IN478" s="132"/>
      <c r="IO478" s="132"/>
      <c r="IP478" s="132"/>
      <c r="IQ478" s="132"/>
      <c r="IR478" s="132"/>
      <c r="IS478" s="132"/>
      <c r="IT478" s="132"/>
      <c r="IU478" s="132"/>
      <c r="IV478" s="132"/>
    </row>
    <row r="479" spans="1:256" s="37" customFormat="1" ht="107.25" customHeight="1" x14ac:dyDescent="0.15">
      <c r="A479" s="127">
        <v>409</v>
      </c>
      <c r="B479" s="52" t="s">
        <v>756</v>
      </c>
      <c r="C479" s="179" t="s">
        <v>939</v>
      </c>
      <c r="D479" s="179" t="s">
        <v>885</v>
      </c>
      <c r="E479" s="199">
        <v>100</v>
      </c>
      <c r="F479" s="200">
        <v>100</v>
      </c>
      <c r="G479" s="199">
        <v>98.44</v>
      </c>
      <c r="H479" s="119" t="s">
        <v>247</v>
      </c>
      <c r="I479" s="128" t="s">
        <v>45</v>
      </c>
      <c r="J479" s="129" t="s">
        <v>1107</v>
      </c>
      <c r="K479" s="203">
        <v>100</v>
      </c>
      <c r="L479" s="199">
        <v>100</v>
      </c>
      <c r="M479" s="200">
        <f t="shared" si="43"/>
        <v>0</v>
      </c>
      <c r="N479" s="149" t="s">
        <v>247</v>
      </c>
      <c r="O479" s="179" t="s">
        <v>1409</v>
      </c>
      <c r="P479" s="178" t="s">
        <v>2080</v>
      </c>
      <c r="Q479" s="130"/>
      <c r="R479" s="179" t="s">
        <v>762</v>
      </c>
      <c r="S479" s="181" t="s">
        <v>0</v>
      </c>
      <c r="T479" s="133" t="s">
        <v>761</v>
      </c>
      <c r="U479" s="180">
        <v>392</v>
      </c>
      <c r="V479" s="131" t="s">
        <v>69</v>
      </c>
      <c r="W479" s="168"/>
      <c r="X479" s="168" t="s">
        <v>41</v>
      </c>
      <c r="Y479" s="126"/>
      <c r="Z479" s="132"/>
      <c r="AA479" s="132"/>
      <c r="AB479" s="132"/>
      <c r="AC479" s="132"/>
      <c r="AD479" s="132"/>
      <c r="AE479" s="132"/>
      <c r="AF479" s="132"/>
      <c r="AG479" s="132"/>
      <c r="AH479" s="132"/>
      <c r="AI479" s="132"/>
      <c r="AJ479" s="132"/>
      <c r="AK479" s="132"/>
      <c r="AL479" s="132"/>
      <c r="AM479" s="132"/>
      <c r="AN479" s="132"/>
      <c r="AO479" s="132"/>
      <c r="AP479" s="132"/>
      <c r="AQ479" s="132"/>
      <c r="AR479" s="132"/>
      <c r="AS479" s="132"/>
      <c r="AT479" s="132"/>
      <c r="AU479" s="132"/>
      <c r="AV479" s="132"/>
      <c r="AW479" s="132"/>
      <c r="AX479" s="132"/>
      <c r="AY479" s="132"/>
      <c r="AZ479" s="132"/>
      <c r="BA479" s="132"/>
      <c r="BB479" s="132"/>
      <c r="BC479" s="132"/>
      <c r="BD479" s="132"/>
      <c r="BE479" s="132"/>
      <c r="BF479" s="132"/>
      <c r="BG479" s="132"/>
      <c r="BH479" s="132"/>
      <c r="BI479" s="132"/>
      <c r="BJ479" s="132"/>
      <c r="BK479" s="132"/>
      <c r="BL479" s="132"/>
      <c r="BM479" s="132"/>
      <c r="BN479" s="132"/>
      <c r="BO479" s="132"/>
      <c r="BP479" s="132"/>
      <c r="BQ479" s="132"/>
      <c r="BR479" s="132"/>
      <c r="BS479" s="132"/>
      <c r="BT479" s="132"/>
      <c r="BU479" s="132"/>
      <c r="BV479" s="132"/>
      <c r="BW479" s="132"/>
      <c r="BX479" s="132"/>
      <c r="BY479" s="132"/>
      <c r="BZ479" s="132"/>
      <c r="CA479" s="132"/>
      <c r="CB479" s="132"/>
      <c r="CC479" s="132"/>
      <c r="CD479" s="132"/>
      <c r="CE479" s="132"/>
      <c r="CF479" s="132"/>
      <c r="CG479" s="132"/>
      <c r="CH479" s="132"/>
      <c r="CI479" s="132"/>
      <c r="CJ479" s="132"/>
      <c r="CK479" s="132"/>
      <c r="CL479" s="132"/>
      <c r="CM479" s="132"/>
      <c r="CN479" s="132"/>
      <c r="CO479" s="132"/>
      <c r="CP479" s="132"/>
      <c r="CQ479" s="132"/>
      <c r="CR479" s="132"/>
      <c r="CS479" s="132"/>
      <c r="CT479" s="132"/>
      <c r="CU479" s="132"/>
      <c r="CV479" s="132"/>
      <c r="CW479" s="132"/>
      <c r="CX479" s="132"/>
      <c r="CY479" s="132"/>
      <c r="CZ479" s="132"/>
      <c r="DA479" s="132"/>
      <c r="DB479" s="132"/>
      <c r="DC479" s="132"/>
      <c r="DD479" s="132"/>
      <c r="DE479" s="132"/>
      <c r="DF479" s="132"/>
      <c r="DG479" s="132"/>
      <c r="DH479" s="132"/>
      <c r="DI479" s="132"/>
      <c r="DJ479" s="132"/>
      <c r="DK479" s="132"/>
      <c r="DL479" s="132"/>
      <c r="DM479" s="132"/>
      <c r="DN479" s="132"/>
      <c r="DO479" s="132"/>
      <c r="DP479" s="132"/>
      <c r="DQ479" s="132"/>
      <c r="DR479" s="132"/>
      <c r="DS479" s="132"/>
      <c r="DT479" s="132"/>
      <c r="DU479" s="132"/>
      <c r="DV479" s="132"/>
      <c r="DW479" s="132"/>
      <c r="DX479" s="132"/>
      <c r="DY479" s="132"/>
      <c r="DZ479" s="132"/>
      <c r="EA479" s="132"/>
      <c r="EB479" s="132"/>
      <c r="EC479" s="132"/>
      <c r="ED479" s="132"/>
      <c r="EE479" s="132"/>
      <c r="EF479" s="132"/>
      <c r="EG479" s="132"/>
      <c r="EH479" s="132"/>
      <c r="EI479" s="132"/>
      <c r="EJ479" s="132"/>
      <c r="EK479" s="132"/>
      <c r="EL479" s="132"/>
      <c r="EM479" s="132"/>
      <c r="EN479" s="132"/>
      <c r="EO479" s="132"/>
      <c r="EP479" s="132"/>
      <c r="EQ479" s="132"/>
      <c r="ER479" s="132"/>
      <c r="ES479" s="132"/>
      <c r="ET479" s="132"/>
      <c r="EU479" s="132"/>
      <c r="EV479" s="132"/>
      <c r="EW479" s="132"/>
      <c r="EX479" s="132"/>
      <c r="EY479" s="132"/>
      <c r="EZ479" s="132"/>
      <c r="FA479" s="132"/>
      <c r="FB479" s="132"/>
      <c r="FC479" s="132"/>
      <c r="FD479" s="132"/>
      <c r="FE479" s="132"/>
      <c r="FF479" s="132"/>
      <c r="FG479" s="132"/>
      <c r="FH479" s="132"/>
      <c r="FI479" s="132"/>
      <c r="FJ479" s="132"/>
      <c r="FK479" s="132"/>
      <c r="FL479" s="132"/>
      <c r="FM479" s="132"/>
      <c r="FN479" s="132"/>
      <c r="FO479" s="132"/>
      <c r="FP479" s="132"/>
      <c r="FQ479" s="132"/>
      <c r="FR479" s="132"/>
      <c r="FS479" s="132"/>
      <c r="FT479" s="132"/>
      <c r="FU479" s="132"/>
      <c r="FV479" s="132"/>
      <c r="FW479" s="132"/>
      <c r="FX479" s="132"/>
      <c r="FY479" s="132"/>
      <c r="FZ479" s="132"/>
      <c r="GA479" s="132"/>
      <c r="GB479" s="132"/>
      <c r="GC479" s="132"/>
      <c r="GD479" s="132"/>
      <c r="GE479" s="132"/>
      <c r="GF479" s="132"/>
      <c r="GG479" s="132"/>
      <c r="GH479" s="132"/>
      <c r="GI479" s="132"/>
      <c r="GJ479" s="132"/>
      <c r="GK479" s="132"/>
      <c r="GL479" s="132"/>
      <c r="GM479" s="132"/>
      <c r="GN479" s="132"/>
      <c r="GO479" s="132"/>
      <c r="GP479" s="132"/>
      <c r="GQ479" s="132"/>
      <c r="GR479" s="132"/>
      <c r="GS479" s="132"/>
      <c r="GT479" s="132"/>
      <c r="GU479" s="132"/>
      <c r="GV479" s="132"/>
      <c r="GW479" s="132"/>
      <c r="GX479" s="132"/>
      <c r="GY479" s="132"/>
      <c r="GZ479" s="132"/>
      <c r="HA479" s="132"/>
      <c r="HB479" s="132"/>
      <c r="HC479" s="132"/>
      <c r="HD479" s="132"/>
      <c r="HE479" s="132"/>
      <c r="HF479" s="132"/>
      <c r="HG479" s="132"/>
      <c r="HH479" s="132"/>
      <c r="HI479" s="132"/>
      <c r="HJ479" s="132"/>
      <c r="HK479" s="132"/>
      <c r="HL479" s="132"/>
      <c r="HM479" s="132"/>
      <c r="HN479" s="132"/>
      <c r="HO479" s="132"/>
      <c r="HP479" s="132"/>
      <c r="HQ479" s="132"/>
      <c r="HR479" s="132"/>
      <c r="HS479" s="132"/>
      <c r="HT479" s="132"/>
      <c r="HU479" s="132"/>
      <c r="HV479" s="132"/>
      <c r="HW479" s="132"/>
      <c r="HX479" s="132"/>
      <c r="HY479" s="132"/>
      <c r="HZ479" s="132"/>
      <c r="IA479" s="132"/>
      <c r="IB479" s="132"/>
      <c r="IC479" s="132"/>
      <c r="ID479" s="132"/>
      <c r="IE479" s="132"/>
      <c r="IF479" s="132"/>
      <c r="IG479" s="132"/>
      <c r="IH479" s="132"/>
      <c r="II479" s="132"/>
      <c r="IJ479" s="132"/>
      <c r="IK479" s="132"/>
      <c r="IL479" s="132"/>
      <c r="IM479" s="132"/>
      <c r="IN479" s="132"/>
      <c r="IO479" s="132"/>
      <c r="IP479" s="132"/>
      <c r="IQ479" s="132"/>
      <c r="IR479" s="132"/>
      <c r="IS479" s="132"/>
      <c r="IT479" s="132"/>
      <c r="IU479" s="132"/>
      <c r="IV479" s="132"/>
    </row>
    <row r="480" spans="1:256" s="132" customFormat="1" ht="93" customHeight="1" x14ac:dyDescent="0.15">
      <c r="A480" s="127">
        <v>410</v>
      </c>
      <c r="B480" s="52" t="s">
        <v>755</v>
      </c>
      <c r="C480" s="179" t="s">
        <v>926</v>
      </c>
      <c r="D480" s="179" t="s">
        <v>885</v>
      </c>
      <c r="E480" s="199">
        <v>141.08600000000001</v>
      </c>
      <c r="F480" s="200">
        <v>141.08600000000001</v>
      </c>
      <c r="G480" s="199">
        <v>132.64144899999999</v>
      </c>
      <c r="H480" s="119" t="s">
        <v>247</v>
      </c>
      <c r="I480" s="128" t="s">
        <v>45</v>
      </c>
      <c r="J480" s="129" t="s">
        <v>1108</v>
      </c>
      <c r="K480" s="203">
        <v>158.11099999999999</v>
      </c>
      <c r="L480" s="199">
        <v>152.458</v>
      </c>
      <c r="M480" s="200">
        <f t="shared" si="43"/>
        <v>-5.6529999999999916</v>
      </c>
      <c r="N480" s="149" t="s">
        <v>247</v>
      </c>
      <c r="O480" s="179" t="s">
        <v>22</v>
      </c>
      <c r="P480" s="178" t="s">
        <v>1868</v>
      </c>
      <c r="Q480" s="130" t="s">
        <v>1869</v>
      </c>
      <c r="R480" s="179" t="s">
        <v>762</v>
      </c>
      <c r="S480" s="181" t="s">
        <v>0</v>
      </c>
      <c r="T480" s="133" t="s">
        <v>761</v>
      </c>
      <c r="U480" s="180">
        <v>393</v>
      </c>
      <c r="V480" s="131" t="s">
        <v>46</v>
      </c>
      <c r="W480" s="168"/>
      <c r="X480" s="168" t="s">
        <v>41</v>
      </c>
      <c r="Y480" s="126"/>
    </row>
    <row r="481" spans="1:256" s="116" customFormat="1" ht="24.95" customHeight="1" x14ac:dyDescent="0.15">
      <c r="A481" s="26"/>
      <c r="B481" s="41" t="s">
        <v>112</v>
      </c>
      <c r="C481" s="31"/>
      <c r="D481" s="31"/>
      <c r="E481" s="205"/>
      <c r="F481" s="205"/>
      <c r="G481" s="205"/>
      <c r="H481" s="28"/>
      <c r="I481" s="79"/>
      <c r="J481" s="78"/>
      <c r="K481" s="204"/>
      <c r="L481" s="205"/>
      <c r="M481" s="205"/>
      <c r="N481" s="151"/>
      <c r="O481" s="31"/>
      <c r="P481" s="27"/>
      <c r="Q481" s="27"/>
      <c r="R481" s="27"/>
      <c r="S481" s="32"/>
      <c r="T481" s="32"/>
      <c r="U481" s="32"/>
      <c r="V481" s="32"/>
      <c r="W481" s="33"/>
      <c r="X481" s="33"/>
      <c r="Y481" s="34"/>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c r="IR481" s="2"/>
      <c r="IS481" s="2"/>
      <c r="IT481" s="2"/>
      <c r="IU481" s="2"/>
      <c r="IV481" s="2"/>
    </row>
    <row r="482" spans="1:256" s="132" customFormat="1" ht="62.25" customHeight="1" x14ac:dyDescent="0.15">
      <c r="A482" s="127">
        <v>411</v>
      </c>
      <c r="B482" s="178" t="s">
        <v>793</v>
      </c>
      <c r="C482" s="179" t="s">
        <v>901</v>
      </c>
      <c r="D482" s="179" t="s">
        <v>899</v>
      </c>
      <c r="E482" s="199">
        <v>114.05</v>
      </c>
      <c r="F482" s="244">
        <v>114.05</v>
      </c>
      <c r="G482" s="245">
        <v>106.02</v>
      </c>
      <c r="H482" s="119" t="s">
        <v>1870</v>
      </c>
      <c r="I482" s="128" t="s">
        <v>68</v>
      </c>
      <c r="J482" s="178" t="s">
        <v>2006</v>
      </c>
      <c r="K482" s="213">
        <v>0</v>
      </c>
      <c r="L482" s="149">
        <v>0</v>
      </c>
      <c r="M482" s="200">
        <f t="shared" ref="M482:M495" si="44">L482-K482</f>
        <v>0</v>
      </c>
      <c r="N482" s="149">
        <v>0</v>
      </c>
      <c r="O482" s="179" t="s">
        <v>66</v>
      </c>
      <c r="P482" s="178"/>
      <c r="Q482" s="130"/>
      <c r="R482" s="179" t="s">
        <v>287</v>
      </c>
      <c r="S482" s="181" t="s">
        <v>0</v>
      </c>
      <c r="T482" s="120" t="s">
        <v>810</v>
      </c>
      <c r="U482" s="180">
        <v>395</v>
      </c>
      <c r="V482" s="131" t="s">
        <v>69</v>
      </c>
      <c r="W482" s="168"/>
      <c r="X482" s="168"/>
      <c r="Y482" s="126"/>
    </row>
    <row r="483" spans="1:256" s="132" customFormat="1" ht="66" customHeight="1" x14ac:dyDescent="0.15">
      <c r="A483" s="127">
        <v>412</v>
      </c>
      <c r="B483" s="178" t="s">
        <v>792</v>
      </c>
      <c r="C483" s="179" t="s">
        <v>901</v>
      </c>
      <c r="D483" s="179" t="s">
        <v>899</v>
      </c>
      <c r="E483" s="199">
        <v>121.327</v>
      </c>
      <c r="F483" s="244">
        <v>121.327</v>
      </c>
      <c r="G483" s="245">
        <v>116.241</v>
      </c>
      <c r="H483" s="119" t="s">
        <v>247</v>
      </c>
      <c r="I483" s="128" t="s">
        <v>68</v>
      </c>
      <c r="J483" s="178" t="s">
        <v>2006</v>
      </c>
      <c r="K483" s="213">
        <v>0</v>
      </c>
      <c r="L483" s="149">
        <v>0</v>
      </c>
      <c r="M483" s="200">
        <f t="shared" si="44"/>
        <v>0</v>
      </c>
      <c r="N483" s="149">
        <v>0</v>
      </c>
      <c r="O483" s="179" t="s">
        <v>66</v>
      </c>
      <c r="P483" s="178"/>
      <c r="Q483" s="130"/>
      <c r="R483" s="179" t="s">
        <v>287</v>
      </c>
      <c r="S483" s="181" t="s">
        <v>0</v>
      </c>
      <c r="T483" s="120" t="s">
        <v>810</v>
      </c>
      <c r="U483" s="180">
        <v>396</v>
      </c>
      <c r="V483" s="131" t="s">
        <v>69</v>
      </c>
      <c r="W483" s="168"/>
      <c r="X483" s="168"/>
      <c r="Y483" s="126"/>
    </row>
    <row r="484" spans="1:256" s="132" customFormat="1" ht="73.5" customHeight="1" x14ac:dyDescent="0.15">
      <c r="A484" s="127">
        <v>413</v>
      </c>
      <c r="B484" s="178" t="s">
        <v>791</v>
      </c>
      <c r="C484" s="179" t="s">
        <v>947</v>
      </c>
      <c r="D484" s="179" t="s">
        <v>885</v>
      </c>
      <c r="E484" s="199">
        <v>34.564999999999998</v>
      </c>
      <c r="F484" s="244">
        <v>34.564999999999998</v>
      </c>
      <c r="G484" s="245">
        <v>30.108000000000001</v>
      </c>
      <c r="H484" s="119" t="s">
        <v>945</v>
      </c>
      <c r="I484" s="128" t="s">
        <v>45</v>
      </c>
      <c r="J484" s="129" t="s">
        <v>2007</v>
      </c>
      <c r="K484" s="213">
        <v>34.564999999999998</v>
      </c>
      <c r="L484" s="199">
        <v>34.564999999999998</v>
      </c>
      <c r="M484" s="200">
        <f t="shared" si="44"/>
        <v>0</v>
      </c>
      <c r="N484" s="149">
        <v>0</v>
      </c>
      <c r="O484" s="179" t="s">
        <v>1409</v>
      </c>
      <c r="P484" s="178" t="s">
        <v>2008</v>
      </c>
      <c r="Q484" s="130"/>
      <c r="R484" s="179" t="s">
        <v>287</v>
      </c>
      <c r="S484" s="181" t="s">
        <v>0</v>
      </c>
      <c r="T484" s="120" t="s">
        <v>810</v>
      </c>
      <c r="U484" s="180">
        <v>397</v>
      </c>
      <c r="V484" s="131"/>
      <c r="W484" s="168"/>
      <c r="X484" s="168"/>
      <c r="Y484" s="126"/>
    </row>
    <row r="485" spans="1:256" s="132" customFormat="1" ht="62.25" customHeight="1" x14ac:dyDescent="0.15">
      <c r="A485" s="127">
        <v>414</v>
      </c>
      <c r="B485" s="178" t="s">
        <v>948</v>
      </c>
      <c r="C485" s="179" t="s">
        <v>947</v>
      </c>
      <c r="D485" s="179" t="s">
        <v>885</v>
      </c>
      <c r="E485" s="199">
        <v>6.9930000000000003</v>
      </c>
      <c r="F485" s="244">
        <v>6.9930000000000003</v>
      </c>
      <c r="G485" s="245">
        <v>3.93</v>
      </c>
      <c r="H485" s="119" t="s">
        <v>945</v>
      </c>
      <c r="I485" s="128" t="s">
        <v>22</v>
      </c>
      <c r="J485" s="129" t="s">
        <v>2009</v>
      </c>
      <c r="K485" s="213">
        <v>5.7729999999999997</v>
      </c>
      <c r="L485" s="199">
        <v>5.7919999999999998</v>
      </c>
      <c r="M485" s="200">
        <f t="shared" si="44"/>
        <v>1.9000000000000128E-2</v>
      </c>
      <c r="N485" s="149">
        <v>0</v>
      </c>
      <c r="O485" s="179" t="s">
        <v>22</v>
      </c>
      <c r="P485" s="178" t="s">
        <v>2010</v>
      </c>
      <c r="Q485" s="130"/>
      <c r="R485" s="179" t="s">
        <v>287</v>
      </c>
      <c r="S485" s="181" t="s">
        <v>0</v>
      </c>
      <c r="T485" s="120" t="s">
        <v>812</v>
      </c>
      <c r="U485" s="180">
        <v>398</v>
      </c>
      <c r="V485" s="131"/>
      <c r="W485" s="168"/>
      <c r="X485" s="168"/>
      <c r="Y485" s="126"/>
    </row>
    <row r="486" spans="1:256" s="132" customFormat="1" ht="76.5" customHeight="1" x14ac:dyDescent="0.15">
      <c r="A486" s="127">
        <v>415</v>
      </c>
      <c r="B486" s="178" t="s">
        <v>949</v>
      </c>
      <c r="C486" s="179" t="s">
        <v>909</v>
      </c>
      <c r="D486" s="179" t="s">
        <v>885</v>
      </c>
      <c r="E486" s="199">
        <v>256.52100000000002</v>
      </c>
      <c r="F486" s="244">
        <v>259.21899999999999</v>
      </c>
      <c r="G486" s="245">
        <v>258.77699999999999</v>
      </c>
      <c r="H486" s="119" t="s">
        <v>945</v>
      </c>
      <c r="I486" s="128" t="s">
        <v>22</v>
      </c>
      <c r="J486" s="129" t="s">
        <v>2011</v>
      </c>
      <c r="K486" s="213">
        <v>253</v>
      </c>
      <c r="L486" s="199">
        <v>280</v>
      </c>
      <c r="M486" s="200">
        <f t="shared" si="44"/>
        <v>27</v>
      </c>
      <c r="N486" s="149">
        <v>0</v>
      </c>
      <c r="O486" s="179" t="s">
        <v>22</v>
      </c>
      <c r="P486" s="178" t="s">
        <v>1992</v>
      </c>
      <c r="Q486" s="130" t="s">
        <v>2242</v>
      </c>
      <c r="R486" s="179" t="s">
        <v>287</v>
      </c>
      <c r="S486" s="181" t="s">
        <v>0</v>
      </c>
      <c r="T486" s="120" t="s">
        <v>812</v>
      </c>
      <c r="U486" s="180">
        <v>399</v>
      </c>
      <c r="V486" s="131"/>
      <c r="W486" s="168"/>
      <c r="X486" s="168" t="s">
        <v>41</v>
      </c>
      <c r="Y486" s="126"/>
    </row>
    <row r="487" spans="1:256" s="132" customFormat="1" ht="81" customHeight="1" x14ac:dyDescent="0.15">
      <c r="A487" s="127">
        <v>416</v>
      </c>
      <c r="B487" s="178" t="s">
        <v>790</v>
      </c>
      <c r="C487" s="179" t="s">
        <v>907</v>
      </c>
      <c r="D487" s="179" t="s">
        <v>883</v>
      </c>
      <c r="E487" s="199">
        <v>118.645</v>
      </c>
      <c r="F487" s="244">
        <v>118.645</v>
      </c>
      <c r="G487" s="245">
        <v>117.964</v>
      </c>
      <c r="H487" s="119" t="s">
        <v>945</v>
      </c>
      <c r="I487" s="128" t="s">
        <v>45</v>
      </c>
      <c r="J487" s="178" t="s">
        <v>2012</v>
      </c>
      <c r="K487" s="213">
        <v>174.16900000000001</v>
      </c>
      <c r="L487" s="199">
        <v>120.655</v>
      </c>
      <c r="M487" s="200">
        <f t="shared" si="44"/>
        <v>-53.51400000000001</v>
      </c>
      <c r="N487" s="149">
        <v>0</v>
      </c>
      <c r="O487" s="179" t="s">
        <v>1409</v>
      </c>
      <c r="P487" s="178" t="s">
        <v>2013</v>
      </c>
      <c r="Q487" s="130"/>
      <c r="R487" s="44" t="s">
        <v>287</v>
      </c>
      <c r="S487" s="131" t="s">
        <v>0</v>
      </c>
      <c r="T487" s="120" t="s">
        <v>810</v>
      </c>
      <c r="U487" s="180">
        <v>400</v>
      </c>
      <c r="V487" s="131" t="s">
        <v>69</v>
      </c>
      <c r="W487" s="168"/>
      <c r="X487" s="168"/>
      <c r="Y487" s="126"/>
    </row>
    <row r="488" spans="1:256" s="132" customFormat="1" ht="90" customHeight="1" x14ac:dyDescent="0.15">
      <c r="A488" s="127">
        <v>417</v>
      </c>
      <c r="B488" s="178" t="s">
        <v>789</v>
      </c>
      <c r="C488" s="179" t="s">
        <v>907</v>
      </c>
      <c r="D488" s="179" t="s">
        <v>900</v>
      </c>
      <c r="E488" s="199">
        <v>58.228999999999999</v>
      </c>
      <c r="F488" s="244">
        <v>58.228999999999999</v>
      </c>
      <c r="G488" s="245">
        <v>56.374000000000002</v>
      </c>
      <c r="H488" s="119" t="s">
        <v>945</v>
      </c>
      <c r="I488" s="128" t="s">
        <v>68</v>
      </c>
      <c r="J488" s="129" t="s">
        <v>2014</v>
      </c>
      <c r="K488" s="213">
        <v>68.796000000000006</v>
      </c>
      <c r="L488" s="199">
        <v>0</v>
      </c>
      <c r="M488" s="200">
        <f t="shared" si="44"/>
        <v>-68.796000000000006</v>
      </c>
      <c r="N488" s="149">
        <v>0</v>
      </c>
      <c r="O488" s="179" t="s">
        <v>66</v>
      </c>
      <c r="P488" s="178" t="s">
        <v>2015</v>
      </c>
      <c r="Q488" s="130"/>
      <c r="R488" s="44" t="s">
        <v>287</v>
      </c>
      <c r="S488" s="131" t="s">
        <v>0</v>
      </c>
      <c r="T488" s="120" t="s">
        <v>810</v>
      </c>
      <c r="U488" s="180">
        <v>401</v>
      </c>
      <c r="V488" s="131" t="s">
        <v>69</v>
      </c>
      <c r="W488" s="168" t="s">
        <v>41</v>
      </c>
      <c r="X488" s="168"/>
      <c r="Y488" s="126"/>
    </row>
    <row r="489" spans="1:256" s="132" customFormat="1" ht="128.25" customHeight="1" x14ac:dyDescent="0.15">
      <c r="A489" s="127">
        <v>418</v>
      </c>
      <c r="B489" s="178" t="s">
        <v>788</v>
      </c>
      <c r="C489" s="179" t="s">
        <v>907</v>
      </c>
      <c r="D489" s="179" t="s">
        <v>883</v>
      </c>
      <c r="E489" s="199">
        <v>62.92</v>
      </c>
      <c r="F489" s="244">
        <v>62.92</v>
      </c>
      <c r="G489" s="245">
        <v>54.701999999999998</v>
      </c>
      <c r="H489" s="119" t="s">
        <v>945</v>
      </c>
      <c r="I489" s="128" t="s">
        <v>45</v>
      </c>
      <c r="J489" s="129" t="s">
        <v>2016</v>
      </c>
      <c r="K489" s="213">
        <v>84.661000000000001</v>
      </c>
      <c r="L489" s="199">
        <v>112.1</v>
      </c>
      <c r="M489" s="200">
        <f t="shared" si="44"/>
        <v>27.438999999999993</v>
      </c>
      <c r="N489" s="149">
        <v>0</v>
      </c>
      <c r="O489" s="179" t="s">
        <v>1409</v>
      </c>
      <c r="P489" s="178" t="s">
        <v>2243</v>
      </c>
      <c r="Q489" s="130"/>
      <c r="R489" s="44" t="s">
        <v>287</v>
      </c>
      <c r="S489" s="131" t="s">
        <v>0</v>
      </c>
      <c r="T489" s="120" t="s">
        <v>810</v>
      </c>
      <c r="U489" s="180">
        <v>402</v>
      </c>
      <c r="V489" s="131" t="s">
        <v>69</v>
      </c>
      <c r="W489" s="168"/>
      <c r="X489" s="168"/>
      <c r="Y489" s="126"/>
    </row>
    <row r="490" spans="1:256" s="132" customFormat="1" ht="82.5" customHeight="1" x14ac:dyDescent="0.15">
      <c r="A490" s="127">
        <v>419</v>
      </c>
      <c r="B490" s="178" t="s">
        <v>869</v>
      </c>
      <c r="C490" s="179" t="s">
        <v>909</v>
      </c>
      <c r="D490" s="179" t="s">
        <v>885</v>
      </c>
      <c r="E490" s="199">
        <v>8465.4709999999995</v>
      </c>
      <c r="F490" s="200">
        <v>8465.4709999999995</v>
      </c>
      <c r="G490" s="199">
        <v>8465.4709999999995</v>
      </c>
      <c r="H490" s="119" t="s">
        <v>247</v>
      </c>
      <c r="I490" s="128" t="s">
        <v>45</v>
      </c>
      <c r="J490" s="129" t="s">
        <v>2068</v>
      </c>
      <c r="K490" s="213">
        <v>8499.9959999999992</v>
      </c>
      <c r="L490" s="199">
        <v>8767.9339999999993</v>
      </c>
      <c r="M490" s="200">
        <f t="shared" si="44"/>
        <v>267.9380000000001</v>
      </c>
      <c r="N490" s="149">
        <v>0</v>
      </c>
      <c r="O490" s="179" t="s">
        <v>1409</v>
      </c>
      <c r="P490" s="178" t="s">
        <v>1728</v>
      </c>
      <c r="Q490" s="130"/>
      <c r="R490" s="179" t="s">
        <v>287</v>
      </c>
      <c r="S490" s="181" t="s">
        <v>0</v>
      </c>
      <c r="T490" s="120" t="s">
        <v>2069</v>
      </c>
      <c r="U490" s="180">
        <v>403</v>
      </c>
      <c r="V490" s="131"/>
      <c r="W490" s="168"/>
      <c r="X490" s="168"/>
      <c r="Y490" s="126"/>
    </row>
    <row r="491" spans="1:256" s="132" customFormat="1" ht="92.25" customHeight="1" x14ac:dyDescent="0.15">
      <c r="A491" s="127">
        <v>420</v>
      </c>
      <c r="B491" s="178" t="s">
        <v>870</v>
      </c>
      <c r="C491" s="179" t="s">
        <v>909</v>
      </c>
      <c r="D491" s="179" t="s">
        <v>885</v>
      </c>
      <c r="E491" s="199">
        <v>815.60500000000002</v>
      </c>
      <c r="F491" s="200">
        <v>1327.5350000000001</v>
      </c>
      <c r="G491" s="199">
        <v>1251.3720000000001</v>
      </c>
      <c r="H491" s="119" t="s">
        <v>247</v>
      </c>
      <c r="I491" s="128" t="s">
        <v>44</v>
      </c>
      <c r="J491" s="130" t="s">
        <v>1394</v>
      </c>
      <c r="K491" s="203">
        <v>430.65499999999997</v>
      </c>
      <c r="L491" s="199">
        <v>441.35199999999998</v>
      </c>
      <c r="M491" s="200">
        <f t="shared" si="44"/>
        <v>10.697000000000003</v>
      </c>
      <c r="N491" s="149">
        <v>0</v>
      </c>
      <c r="O491" s="179" t="s">
        <v>1409</v>
      </c>
      <c r="P491" s="178" t="s">
        <v>1729</v>
      </c>
      <c r="Q491" s="130"/>
      <c r="R491" s="179" t="s">
        <v>287</v>
      </c>
      <c r="S491" s="181" t="s">
        <v>0</v>
      </c>
      <c r="T491" s="120" t="s">
        <v>2070</v>
      </c>
      <c r="U491" s="180">
        <v>404</v>
      </c>
      <c r="V491" s="131"/>
      <c r="W491" s="168"/>
      <c r="X491" s="168" t="s">
        <v>41</v>
      </c>
      <c r="Y491" s="126"/>
    </row>
    <row r="492" spans="1:256" s="132" customFormat="1" ht="84.75" customHeight="1" x14ac:dyDescent="0.15">
      <c r="A492" s="127">
        <v>421</v>
      </c>
      <c r="B492" s="178" t="s">
        <v>871</v>
      </c>
      <c r="C492" s="179" t="s">
        <v>909</v>
      </c>
      <c r="D492" s="179" t="s">
        <v>885</v>
      </c>
      <c r="E492" s="199">
        <v>1744.5050000000001</v>
      </c>
      <c r="F492" s="200">
        <v>1744.5050000000001</v>
      </c>
      <c r="G492" s="199">
        <v>1744.5050000000001</v>
      </c>
      <c r="H492" s="119" t="s">
        <v>1601</v>
      </c>
      <c r="I492" s="128" t="s">
        <v>45</v>
      </c>
      <c r="J492" s="129" t="s">
        <v>2068</v>
      </c>
      <c r="K492" s="203">
        <v>1734.36</v>
      </c>
      <c r="L492" s="199">
        <v>1789.7360000000001</v>
      </c>
      <c r="M492" s="200">
        <f t="shared" si="44"/>
        <v>55.376000000000204</v>
      </c>
      <c r="N492" s="149">
        <v>0</v>
      </c>
      <c r="O492" s="179" t="s">
        <v>1409</v>
      </c>
      <c r="P492" s="178" t="s">
        <v>1726</v>
      </c>
      <c r="Q492" s="130"/>
      <c r="R492" s="179" t="s">
        <v>287</v>
      </c>
      <c r="S492" s="181" t="s">
        <v>0</v>
      </c>
      <c r="T492" s="133" t="s">
        <v>2071</v>
      </c>
      <c r="U492" s="180">
        <v>405</v>
      </c>
      <c r="V492" s="131"/>
      <c r="W492" s="168"/>
      <c r="X492" s="168"/>
      <c r="Y492" s="126"/>
    </row>
    <row r="493" spans="1:256" s="132" customFormat="1" ht="71.25" customHeight="1" x14ac:dyDescent="0.15">
      <c r="A493" s="127">
        <v>422</v>
      </c>
      <c r="B493" s="178" t="s">
        <v>872</v>
      </c>
      <c r="C493" s="179" t="s">
        <v>909</v>
      </c>
      <c r="D493" s="179" t="s">
        <v>885</v>
      </c>
      <c r="E493" s="199">
        <f>82.051+119.032</f>
        <v>201.083</v>
      </c>
      <c r="F493" s="200">
        <v>390333</v>
      </c>
      <c r="G493" s="199">
        <v>226.82262600000001</v>
      </c>
      <c r="H493" s="119" t="s">
        <v>247</v>
      </c>
      <c r="I493" s="128" t="s">
        <v>45</v>
      </c>
      <c r="J493" s="129" t="s">
        <v>1104</v>
      </c>
      <c r="K493" s="213">
        <v>81.23</v>
      </c>
      <c r="L493" s="199">
        <v>81.23</v>
      </c>
      <c r="M493" s="200">
        <f t="shared" si="44"/>
        <v>0</v>
      </c>
      <c r="N493" s="149">
        <v>0</v>
      </c>
      <c r="O493" s="179" t="s">
        <v>1409</v>
      </c>
      <c r="P493" s="178" t="s">
        <v>1727</v>
      </c>
      <c r="Q493" s="130"/>
      <c r="R493" s="179" t="s">
        <v>287</v>
      </c>
      <c r="S493" s="181" t="s">
        <v>0</v>
      </c>
      <c r="T493" s="133" t="s">
        <v>2072</v>
      </c>
      <c r="U493" s="180">
        <v>406</v>
      </c>
      <c r="V493" s="131"/>
      <c r="W493" s="168"/>
      <c r="X493" s="168" t="s">
        <v>41</v>
      </c>
      <c r="Y493" s="126"/>
    </row>
    <row r="494" spans="1:256" s="132" customFormat="1" ht="74.25" customHeight="1" x14ac:dyDescent="0.15">
      <c r="A494" s="127">
        <v>423</v>
      </c>
      <c r="B494" s="178" t="s">
        <v>787</v>
      </c>
      <c r="C494" s="179" t="s">
        <v>895</v>
      </c>
      <c r="D494" s="179" t="s">
        <v>899</v>
      </c>
      <c r="E494" s="199">
        <v>29.457000000000001</v>
      </c>
      <c r="F494" s="199">
        <v>29.457000000000001</v>
      </c>
      <c r="G494" s="199">
        <v>25.754999999999999</v>
      </c>
      <c r="H494" s="123" t="s">
        <v>247</v>
      </c>
      <c r="I494" s="169" t="s">
        <v>68</v>
      </c>
      <c r="J494" s="80" t="s">
        <v>1317</v>
      </c>
      <c r="K494" s="203">
        <v>0</v>
      </c>
      <c r="L494" s="199">
        <v>0</v>
      </c>
      <c r="M494" s="200">
        <f t="shared" si="44"/>
        <v>0</v>
      </c>
      <c r="N494" s="149">
        <v>0</v>
      </c>
      <c r="O494" s="179" t="s">
        <v>66</v>
      </c>
      <c r="P494" s="178" t="s">
        <v>1554</v>
      </c>
      <c r="Q494" s="130"/>
      <c r="R494" s="179" t="s">
        <v>151</v>
      </c>
      <c r="S494" s="181" t="s">
        <v>0</v>
      </c>
      <c r="T494" s="45" t="s">
        <v>810</v>
      </c>
      <c r="U494" s="180">
        <v>407</v>
      </c>
      <c r="V494" s="131" t="s">
        <v>46</v>
      </c>
      <c r="W494" s="168" t="s">
        <v>41</v>
      </c>
      <c r="X494" s="168"/>
      <c r="Y494" s="126"/>
    </row>
    <row r="495" spans="1:256" s="132" customFormat="1" ht="81" customHeight="1" x14ac:dyDescent="0.15">
      <c r="A495" s="127">
        <v>424</v>
      </c>
      <c r="B495" s="178" t="s">
        <v>786</v>
      </c>
      <c r="C495" s="179" t="s">
        <v>907</v>
      </c>
      <c r="D495" s="179" t="s">
        <v>885</v>
      </c>
      <c r="E495" s="246">
        <v>161.19399999999999</v>
      </c>
      <c r="F495" s="199">
        <v>161.19399999999999</v>
      </c>
      <c r="G495" s="199">
        <v>153.56299999999999</v>
      </c>
      <c r="H495" s="123" t="s">
        <v>247</v>
      </c>
      <c r="I495" s="128" t="s">
        <v>45</v>
      </c>
      <c r="J495" s="178" t="s">
        <v>1318</v>
      </c>
      <c r="K495" s="218">
        <v>182.86799999999999</v>
      </c>
      <c r="L495" s="199">
        <v>182.137</v>
      </c>
      <c r="M495" s="200">
        <f t="shared" si="44"/>
        <v>-0.73099999999999454</v>
      </c>
      <c r="N495" s="149">
        <v>0</v>
      </c>
      <c r="O495" s="179" t="s">
        <v>1409</v>
      </c>
      <c r="P495" s="178" t="s">
        <v>1553</v>
      </c>
      <c r="Q495" s="130"/>
      <c r="R495" s="44" t="s">
        <v>494</v>
      </c>
      <c r="S495" s="131" t="s">
        <v>0</v>
      </c>
      <c r="T495" s="46" t="s">
        <v>811</v>
      </c>
      <c r="U495" s="180">
        <v>408</v>
      </c>
      <c r="V495" s="131" t="s">
        <v>69</v>
      </c>
      <c r="W495" s="168" t="s">
        <v>41</v>
      </c>
      <c r="X495" s="168"/>
      <c r="Y495" s="126"/>
    </row>
    <row r="496" spans="1:256" s="132" customFormat="1" ht="24.95" customHeight="1" x14ac:dyDescent="0.15">
      <c r="A496" s="127"/>
      <c r="B496" s="39" t="s">
        <v>863</v>
      </c>
      <c r="C496" s="179"/>
      <c r="D496" s="179"/>
      <c r="E496" s="199"/>
      <c r="F496" s="200"/>
      <c r="G496" s="199"/>
      <c r="H496" s="119"/>
      <c r="I496" s="128"/>
      <c r="J496" s="129"/>
      <c r="K496" s="203"/>
      <c r="L496" s="199"/>
      <c r="M496" s="200"/>
      <c r="N496" s="149"/>
      <c r="O496" s="179"/>
      <c r="P496" s="178"/>
      <c r="Q496" s="130"/>
      <c r="R496" s="48" t="s">
        <v>391</v>
      </c>
      <c r="S496" s="181"/>
      <c r="T496" s="131"/>
      <c r="U496" s="180"/>
      <c r="V496" s="131"/>
      <c r="W496" s="168"/>
      <c r="X496" s="168"/>
      <c r="Y496" s="126"/>
    </row>
    <row r="497" spans="1:25" s="132" customFormat="1" ht="99" customHeight="1" x14ac:dyDescent="0.15">
      <c r="A497" s="127">
        <v>425</v>
      </c>
      <c r="B497" s="39" t="s">
        <v>785</v>
      </c>
      <c r="C497" s="179" t="s">
        <v>929</v>
      </c>
      <c r="D497" s="179" t="s">
        <v>885</v>
      </c>
      <c r="E497" s="202">
        <v>556.11199999999997</v>
      </c>
      <c r="F497" s="200">
        <v>556.11199999999997</v>
      </c>
      <c r="G497" s="199">
        <f>F497-0.001</f>
        <v>556.11099999999999</v>
      </c>
      <c r="H497" s="91" t="s">
        <v>1143</v>
      </c>
      <c r="I497" s="128" t="s">
        <v>45</v>
      </c>
      <c r="J497" s="129" t="s">
        <v>1144</v>
      </c>
      <c r="K497" s="201">
        <v>567.39499999999998</v>
      </c>
      <c r="L497" s="199">
        <v>506.387</v>
      </c>
      <c r="M497" s="200">
        <f t="shared" ref="M497:M528" si="45">L497-K497</f>
        <v>-61.007999999999981</v>
      </c>
      <c r="N497" s="149" t="s">
        <v>247</v>
      </c>
      <c r="O497" s="179" t="s">
        <v>1409</v>
      </c>
      <c r="P497" s="178" t="s">
        <v>1427</v>
      </c>
      <c r="Q497" s="130"/>
      <c r="R497" s="48" t="s">
        <v>391</v>
      </c>
      <c r="S497" s="181" t="s">
        <v>390</v>
      </c>
      <c r="T497" s="120" t="s">
        <v>810</v>
      </c>
      <c r="U497" s="180">
        <v>409</v>
      </c>
      <c r="V497" s="131" t="s">
        <v>28</v>
      </c>
      <c r="W497" s="168"/>
      <c r="X497" s="168" t="s">
        <v>41</v>
      </c>
      <c r="Y497" s="126"/>
    </row>
    <row r="498" spans="1:25" s="132" customFormat="1" ht="73.5" customHeight="1" x14ac:dyDescent="0.15">
      <c r="A498" s="127">
        <v>426</v>
      </c>
      <c r="B498" s="178" t="s">
        <v>784</v>
      </c>
      <c r="C498" s="179" t="s">
        <v>2232</v>
      </c>
      <c r="D498" s="179" t="s">
        <v>885</v>
      </c>
      <c r="E498" s="202">
        <v>770.68</v>
      </c>
      <c r="F498" s="238">
        <f>E498</f>
        <v>770.68</v>
      </c>
      <c r="G498" s="202">
        <f>F498</f>
        <v>770.68</v>
      </c>
      <c r="H498" s="119" t="s">
        <v>247</v>
      </c>
      <c r="I498" s="128" t="s">
        <v>45</v>
      </c>
      <c r="J498" s="129" t="s">
        <v>1292</v>
      </c>
      <c r="K498" s="201">
        <v>724.77200000000005</v>
      </c>
      <c r="L498" s="199">
        <v>787.26</v>
      </c>
      <c r="M498" s="200">
        <f t="shared" si="45"/>
        <v>62.487999999999943</v>
      </c>
      <c r="N498" s="149">
        <v>0</v>
      </c>
      <c r="O498" s="179" t="s">
        <v>1409</v>
      </c>
      <c r="P498" s="178" t="s">
        <v>1532</v>
      </c>
      <c r="Q498" s="130"/>
      <c r="R498" s="179" t="s">
        <v>183</v>
      </c>
      <c r="S498" s="181" t="s">
        <v>0</v>
      </c>
      <c r="T498" s="133" t="s">
        <v>439</v>
      </c>
      <c r="U498" s="180">
        <v>410</v>
      </c>
      <c r="V498" s="131"/>
      <c r="W498" s="168"/>
      <c r="X498" s="168"/>
      <c r="Y498" s="126"/>
    </row>
    <row r="499" spans="1:25" s="132" customFormat="1" ht="87.75" customHeight="1" x14ac:dyDescent="0.15">
      <c r="A499" s="127">
        <v>427</v>
      </c>
      <c r="B499" s="178" t="s">
        <v>783</v>
      </c>
      <c r="C499" s="179" t="s">
        <v>2232</v>
      </c>
      <c r="D499" s="179" t="s">
        <v>885</v>
      </c>
      <c r="E499" s="202">
        <v>44</v>
      </c>
      <c r="F499" s="238">
        <f>E499</f>
        <v>44</v>
      </c>
      <c r="G499" s="202">
        <v>34.25544</v>
      </c>
      <c r="H499" s="119" t="s">
        <v>247</v>
      </c>
      <c r="I499" s="128" t="s">
        <v>45</v>
      </c>
      <c r="J499" s="178" t="s">
        <v>1301</v>
      </c>
      <c r="K499" s="201">
        <v>44</v>
      </c>
      <c r="L499" s="199">
        <v>114</v>
      </c>
      <c r="M499" s="200">
        <f t="shared" si="45"/>
        <v>70</v>
      </c>
      <c r="N499" s="149">
        <v>0</v>
      </c>
      <c r="O499" s="179" t="s">
        <v>1409</v>
      </c>
      <c r="P499" s="178" t="s">
        <v>1533</v>
      </c>
      <c r="Q499" s="130"/>
      <c r="R499" s="179" t="s">
        <v>183</v>
      </c>
      <c r="S499" s="181" t="s">
        <v>0</v>
      </c>
      <c r="T499" s="133" t="s">
        <v>809</v>
      </c>
      <c r="U499" s="180">
        <v>411</v>
      </c>
      <c r="V499" s="131"/>
      <c r="W499" s="168"/>
      <c r="X499" s="168" t="s">
        <v>41</v>
      </c>
      <c r="Y499" s="126"/>
    </row>
    <row r="500" spans="1:25" s="132" customFormat="1" ht="92.25" customHeight="1" x14ac:dyDescent="0.15">
      <c r="A500" s="127">
        <v>428</v>
      </c>
      <c r="B500" s="178" t="s">
        <v>873</v>
      </c>
      <c r="C500" s="179" t="s">
        <v>909</v>
      </c>
      <c r="D500" s="179" t="s">
        <v>885</v>
      </c>
      <c r="E500" s="202">
        <v>2622.826</v>
      </c>
      <c r="F500" s="200">
        <v>2622.826</v>
      </c>
      <c r="G500" s="199">
        <v>2622.826</v>
      </c>
      <c r="H500" s="119" t="s">
        <v>247</v>
      </c>
      <c r="I500" s="128" t="s">
        <v>44</v>
      </c>
      <c r="J500" s="129" t="s">
        <v>1167</v>
      </c>
      <c r="K500" s="201">
        <v>2728.66</v>
      </c>
      <c r="L500" s="199">
        <v>5280.2030000000004</v>
      </c>
      <c r="M500" s="200">
        <f t="shared" si="45"/>
        <v>2551.5430000000006</v>
      </c>
      <c r="N500" s="149">
        <v>-56.307000000000002</v>
      </c>
      <c r="O500" s="179" t="s">
        <v>21</v>
      </c>
      <c r="P500" s="178" t="s">
        <v>1586</v>
      </c>
      <c r="Q500" s="130"/>
      <c r="R500" s="179" t="s">
        <v>168</v>
      </c>
      <c r="S500" s="181" t="s">
        <v>0</v>
      </c>
      <c r="T500" s="120" t="s">
        <v>808</v>
      </c>
      <c r="U500" s="180">
        <v>412</v>
      </c>
      <c r="V500" s="131"/>
      <c r="W500" s="168"/>
      <c r="X500" s="168"/>
      <c r="Y500" s="126"/>
    </row>
    <row r="501" spans="1:25" s="132" customFormat="1" ht="68.25" customHeight="1" x14ac:dyDescent="0.15">
      <c r="A501" s="127">
        <v>429</v>
      </c>
      <c r="B501" s="178" t="s">
        <v>874</v>
      </c>
      <c r="C501" s="179" t="s">
        <v>909</v>
      </c>
      <c r="D501" s="179" t="s">
        <v>885</v>
      </c>
      <c r="E501" s="202">
        <v>346.06</v>
      </c>
      <c r="F501" s="200">
        <v>354.13400000000001</v>
      </c>
      <c r="G501" s="199">
        <v>353.995</v>
      </c>
      <c r="H501" s="119" t="s">
        <v>247</v>
      </c>
      <c r="I501" s="128" t="s">
        <v>45</v>
      </c>
      <c r="J501" s="129" t="s">
        <v>1168</v>
      </c>
      <c r="K501" s="201">
        <v>125.773</v>
      </c>
      <c r="L501" s="199">
        <v>778.31</v>
      </c>
      <c r="M501" s="200">
        <f t="shared" si="45"/>
        <v>652.53699999999992</v>
      </c>
      <c r="N501" s="149">
        <v>0</v>
      </c>
      <c r="O501" s="179" t="s">
        <v>1409</v>
      </c>
      <c r="P501" s="178" t="s">
        <v>1585</v>
      </c>
      <c r="Q501" s="130" t="s">
        <v>1584</v>
      </c>
      <c r="R501" s="179" t="s">
        <v>168</v>
      </c>
      <c r="S501" s="181" t="s">
        <v>0</v>
      </c>
      <c r="T501" s="120" t="s">
        <v>807</v>
      </c>
      <c r="U501" s="180">
        <v>413</v>
      </c>
      <c r="V501" s="131"/>
      <c r="W501" s="168"/>
      <c r="X501" s="168" t="s">
        <v>41</v>
      </c>
      <c r="Y501" s="126"/>
    </row>
    <row r="502" spans="1:25" s="132" customFormat="1" ht="78" customHeight="1" x14ac:dyDescent="0.15">
      <c r="A502" s="127">
        <v>430</v>
      </c>
      <c r="B502" s="178" t="s">
        <v>875</v>
      </c>
      <c r="C502" s="179" t="s">
        <v>909</v>
      </c>
      <c r="D502" s="179" t="s">
        <v>885</v>
      </c>
      <c r="E502" s="202">
        <v>147.952</v>
      </c>
      <c r="F502" s="199">
        <v>147.952</v>
      </c>
      <c r="G502" s="199">
        <v>147.952</v>
      </c>
      <c r="H502" s="119" t="s">
        <v>247</v>
      </c>
      <c r="I502" s="128" t="s">
        <v>45</v>
      </c>
      <c r="J502" s="129" t="s">
        <v>1259</v>
      </c>
      <c r="K502" s="201">
        <v>146.56299999999999</v>
      </c>
      <c r="L502" s="199">
        <v>5280.2030000000004</v>
      </c>
      <c r="M502" s="200">
        <f t="shared" si="45"/>
        <v>5133.6400000000003</v>
      </c>
      <c r="N502" s="149">
        <v>0</v>
      </c>
      <c r="O502" s="179" t="s">
        <v>1409</v>
      </c>
      <c r="P502" s="178" t="s">
        <v>1506</v>
      </c>
      <c r="Q502" s="130"/>
      <c r="R502" s="48" t="s">
        <v>163</v>
      </c>
      <c r="S502" s="181" t="s">
        <v>0</v>
      </c>
      <c r="T502" s="120" t="s">
        <v>969</v>
      </c>
      <c r="U502" s="180">
        <v>415</v>
      </c>
      <c r="V502" s="131" t="s">
        <v>69</v>
      </c>
      <c r="W502" s="168"/>
      <c r="X502" s="168"/>
      <c r="Y502" s="126"/>
    </row>
    <row r="503" spans="1:25" s="132" customFormat="1" ht="128.25" customHeight="1" x14ac:dyDescent="0.15">
      <c r="A503" s="127">
        <v>431</v>
      </c>
      <c r="B503" s="178" t="s">
        <v>876</v>
      </c>
      <c r="C503" s="179" t="s">
        <v>909</v>
      </c>
      <c r="D503" s="179" t="s">
        <v>885</v>
      </c>
      <c r="E503" s="202">
        <v>1070.5119999999999</v>
      </c>
      <c r="F503" s="199">
        <v>1070.5119999999999</v>
      </c>
      <c r="G503" s="199">
        <v>1070.5119999999999</v>
      </c>
      <c r="H503" s="81" t="s">
        <v>1261</v>
      </c>
      <c r="I503" s="128" t="s">
        <v>44</v>
      </c>
      <c r="J503" s="178" t="s">
        <v>1260</v>
      </c>
      <c r="K503" s="201">
        <v>1079.923</v>
      </c>
      <c r="L503" s="199">
        <v>5280.2030000000004</v>
      </c>
      <c r="M503" s="200">
        <f t="shared" si="45"/>
        <v>4200.2800000000007</v>
      </c>
      <c r="N503" s="149">
        <v>-56</v>
      </c>
      <c r="O503" s="179" t="s">
        <v>21</v>
      </c>
      <c r="P503" s="178" t="s">
        <v>1505</v>
      </c>
      <c r="Q503" s="130"/>
      <c r="R503" s="48" t="s">
        <v>163</v>
      </c>
      <c r="S503" s="181" t="s">
        <v>0</v>
      </c>
      <c r="T503" s="120" t="s">
        <v>969</v>
      </c>
      <c r="U503" s="180">
        <v>416</v>
      </c>
      <c r="V503" s="131" t="s">
        <v>28</v>
      </c>
      <c r="W503" s="168"/>
      <c r="X503" s="168"/>
      <c r="Y503" s="126"/>
    </row>
    <row r="504" spans="1:25" s="132" customFormat="1" ht="78.75" customHeight="1" x14ac:dyDescent="0.15">
      <c r="A504" s="127">
        <v>432</v>
      </c>
      <c r="B504" s="178" t="s">
        <v>877</v>
      </c>
      <c r="C504" s="179" t="s">
        <v>909</v>
      </c>
      <c r="D504" s="179" t="s">
        <v>885</v>
      </c>
      <c r="E504" s="202">
        <v>349.78100000000001</v>
      </c>
      <c r="F504" s="200">
        <v>319.74700000000001</v>
      </c>
      <c r="G504" s="199">
        <v>319.74700000000001</v>
      </c>
      <c r="H504" s="119" t="s">
        <v>247</v>
      </c>
      <c r="I504" s="128" t="s">
        <v>45</v>
      </c>
      <c r="J504" s="129" t="s">
        <v>1262</v>
      </c>
      <c r="K504" s="201">
        <v>0</v>
      </c>
      <c r="L504" s="199">
        <v>778.31</v>
      </c>
      <c r="M504" s="200">
        <f t="shared" si="45"/>
        <v>778.31</v>
      </c>
      <c r="N504" s="149">
        <v>0</v>
      </c>
      <c r="O504" s="179" t="s">
        <v>1409</v>
      </c>
      <c r="P504" s="178" t="s">
        <v>1507</v>
      </c>
      <c r="Q504" s="130" t="s">
        <v>2148</v>
      </c>
      <c r="R504" s="48" t="s">
        <v>163</v>
      </c>
      <c r="S504" s="181" t="s">
        <v>0</v>
      </c>
      <c r="T504" s="120" t="s">
        <v>806</v>
      </c>
      <c r="U504" s="180">
        <v>417</v>
      </c>
      <c r="V504" s="131" t="s">
        <v>46</v>
      </c>
      <c r="W504" s="168"/>
      <c r="X504" s="168" t="s">
        <v>41</v>
      </c>
      <c r="Y504" s="126"/>
    </row>
    <row r="505" spans="1:25" s="132" customFormat="1" ht="91.5" customHeight="1" x14ac:dyDescent="0.15">
      <c r="A505" s="127">
        <v>433</v>
      </c>
      <c r="B505" s="178" t="s">
        <v>878</v>
      </c>
      <c r="C505" s="179" t="s">
        <v>909</v>
      </c>
      <c r="D505" s="179" t="s">
        <v>885</v>
      </c>
      <c r="E505" s="199">
        <v>1530.174</v>
      </c>
      <c r="F505" s="200">
        <v>1530.174</v>
      </c>
      <c r="G505" s="199">
        <v>1530.174</v>
      </c>
      <c r="H505" s="119" t="s">
        <v>247</v>
      </c>
      <c r="I505" s="128" t="s">
        <v>44</v>
      </c>
      <c r="J505" s="129" t="s">
        <v>1187</v>
      </c>
      <c r="K505" s="203">
        <v>1467.288</v>
      </c>
      <c r="L505" s="199">
        <v>5280.2030000000004</v>
      </c>
      <c r="M505" s="200">
        <f t="shared" si="45"/>
        <v>3812.9150000000004</v>
      </c>
      <c r="N505" s="149">
        <v>-56</v>
      </c>
      <c r="O505" s="179" t="s">
        <v>21</v>
      </c>
      <c r="P505" s="178" t="s">
        <v>1455</v>
      </c>
      <c r="Q505" s="130"/>
      <c r="R505" s="179" t="s">
        <v>376</v>
      </c>
      <c r="S505" s="181" t="s">
        <v>0</v>
      </c>
      <c r="T505" s="120" t="s">
        <v>980</v>
      </c>
      <c r="U505" s="180">
        <v>418</v>
      </c>
      <c r="V505" s="131"/>
      <c r="W505" s="168"/>
      <c r="X505" s="168"/>
      <c r="Y505" s="126"/>
    </row>
    <row r="506" spans="1:25" s="132" customFormat="1" ht="86.25" customHeight="1" x14ac:dyDescent="0.15">
      <c r="A506" s="127">
        <v>434</v>
      </c>
      <c r="B506" s="178" t="s">
        <v>879</v>
      </c>
      <c r="C506" s="179" t="s">
        <v>909</v>
      </c>
      <c r="D506" s="179" t="s">
        <v>885</v>
      </c>
      <c r="E506" s="199">
        <v>74.057000000000002</v>
      </c>
      <c r="F506" s="200">
        <v>74.057000000000002</v>
      </c>
      <c r="G506" s="199">
        <v>21.890999999999998</v>
      </c>
      <c r="H506" s="119" t="s">
        <v>2146</v>
      </c>
      <c r="I506" s="128" t="s">
        <v>45</v>
      </c>
      <c r="J506" s="129" t="s">
        <v>2147</v>
      </c>
      <c r="K506" s="203">
        <v>61.481000000000002</v>
      </c>
      <c r="L506" s="199">
        <v>778.31</v>
      </c>
      <c r="M506" s="200">
        <f t="shared" si="45"/>
        <v>716.82899999999995</v>
      </c>
      <c r="N506" s="149" t="s">
        <v>945</v>
      </c>
      <c r="O506" s="179" t="s">
        <v>1409</v>
      </c>
      <c r="P506" s="178" t="s">
        <v>1456</v>
      </c>
      <c r="Q506" s="130" t="s">
        <v>2148</v>
      </c>
      <c r="R506" s="179" t="s">
        <v>376</v>
      </c>
      <c r="S506" s="181" t="s">
        <v>0</v>
      </c>
      <c r="T506" s="133" t="s">
        <v>979</v>
      </c>
      <c r="U506" s="180">
        <v>419</v>
      </c>
      <c r="V506" s="131"/>
      <c r="W506" s="168"/>
      <c r="X506" s="168" t="s">
        <v>41</v>
      </c>
      <c r="Y506" s="126"/>
    </row>
    <row r="507" spans="1:25" s="132" customFormat="1" ht="69" customHeight="1" x14ac:dyDescent="0.15">
      <c r="A507" s="127">
        <v>435</v>
      </c>
      <c r="B507" s="178" t="s">
        <v>782</v>
      </c>
      <c r="C507" s="179" t="s">
        <v>909</v>
      </c>
      <c r="D507" s="179" t="s">
        <v>885</v>
      </c>
      <c r="E507" s="241">
        <v>250.04400000000001</v>
      </c>
      <c r="F507" s="200">
        <v>373.08699999999999</v>
      </c>
      <c r="G507" s="199">
        <v>366.05900000000003</v>
      </c>
      <c r="H507" s="123" t="s">
        <v>1601</v>
      </c>
      <c r="I507" s="128" t="s">
        <v>45</v>
      </c>
      <c r="J507" s="178" t="s">
        <v>1680</v>
      </c>
      <c r="K507" s="203">
        <v>59.48</v>
      </c>
      <c r="L507" s="199">
        <v>68.319999999999993</v>
      </c>
      <c r="M507" s="200">
        <f t="shared" si="45"/>
        <v>8.8399999999999963</v>
      </c>
      <c r="N507" s="149">
        <v>0</v>
      </c>
      <c r="O507" s="179" t="s">
        <v>1409</v>
      </c>
      <c r="P507" s="178" t="s">
        <v>1681</v>
      </c>
      <c r="Q507" s="130"/>
      <c r="R507" s="179" t="s">
        <v>799</v>
      </c>
      <c r="S507" s="181" t="s">
        <v>0</v>
      </c>
      <c r="T507" s="133" t="s">
        <v>1005</v>
      </c>
      <c r="U507" s="180">
        <v>420</v>
      </c>
      <c r="V507" s="131"/>
      <c r="W507" s="168" t="s">
        <v>41</v>
      </c>
      <c r="X507" s="168"/>
      <c r="Y507" s="126"/>
    </row>
    <row r="508" spans="1:25" s="132" customFormat="1" ht="86.25" customHeight="1" x14ac:dyDescent="0.15">
      <c r="A508" s="127">
        <v>436</v>
      </c>
      <c r="B508" s="178" t="s">
        <v>781</v>
      </c>
      <c r="C508" s="179" t="s">
        <v>909</v>
      </c>
      <c r="D508" s="179" t="s">
        <v>885</v>
      </c>
      <c r="E508" s="199">
        <v>171.059</v>
      </c>
      <c r="F508" s="200">
        <v>171.059</v>
      </c>
      <c r="G508" s="199">
        <v>162.19</v>
      </c>
      <c r="H508" s="123" t="s">
        <v>247</v>
      </c>
      <c r="I508" s="128" t="s">
        <v>45</v>
      </c>
      <c r="J508" s="129" t="s">
        <v>1127</v>
      </c>
      <c r="K508" s="203">
        <v>140.428</v>
      </c>
      <c r="L508" s="199">
        <v>138.53</v>
      </c>
      <c r="M508" s="200">
        <f t="shared" si="45"/>
        <v>-1.8979999999999961</v>
      </c>
      <c r="N508" s="149">
        <v>0</v>
      </c>
      <c r="O508" s="179" t="s">
        <v>1409</v>
      </c>
      <c r="P508" s="178" t="s">
        <v>1682</v>
      </c>
      <c r="Q508" s="130"/>
      <c r="R508" s="179" t="s">
        <v>799</v>
      </c>
      <c r="S508" s="181" t="s">
        <v>0</v>
      </c>
      <c r="T508" s="133" t="s">
        <v>1006</v>
      </c>
      <c r="U508" s="180">
        <v>421</v>
      </c>
      <c r="V508" s="131"/>
      <c r="W508" s="168" t="s">
        <v>41</v>
      </c>
      <c r="X508" s="168"/>
      <c r="Y508" s="126"/>
    </row>
    <row r="509" spans="1:25" s="132" customFormat="1" ht="53.25" customHeight="1" x14ac:dyDescent="0.15">
      <c r="A509" s="127">
        <v>437</v>
      </c>
      <c r="B509" s="178" t="s">
        <v>780</v>
      </c>
      <c r="C509" s="179" t="s">
        <v>901</v>
      </c>
      <c r="D509" s="179" t="s">
        <v>899</v>
      </c>
      <c r="E509" s="199">
        <v>11.441000000000001</v>
      </c>
      <c r="F509" s="200">
        <v>11.441000000000001</v>
      </c>
      <c r="G509" s="199">
        <v>11.321</v>
      </c>
      <c r="H509" s="123" t="s">
        <v>1683</v>
      </c>
      <c r="I509" s="128" t="s">
        <v>68</v>
      </c>
      <c r="J509" s="129" t="s">
        <v>1684</v>
      </c>
      <c r="K509" s="203">
        <v>0</v>
      </c>
      <c r="L509" s="199">
        <v>0</v>
      </c>
      <c r="M509" s="200">
        <f t="shared" si="45"/>
        <v>0</v>
      </c>
      <c r="N509" s="149">
        <v>0</v>
      </c>
      <c r="O509" s="179" t="s">
        <v>66</v>
      </c>
      <c r="P509" s="178" t="s">
        <v>1685</v>
      </c>
      <c r="Q509" s="130"/>
      <c r="R509" s="179" t="s">
        <v>799</v>
      </c>
      <c r="S509" s="181" t="s">
        <v>0</v>
      </c>
      <c r="T509" s="133" t="s">
        <v>1006</v>
      </c>
      <c r="U509" s="180">
        <v>427</v>
      </c>
      <c r="V509" s="131" t="s">
        <v>69</v>
      </c>
      <c r="W509" s="168" t="s">
        <v>41</v>
      </c>
      <c r="X509" s="168"/>
      <c r="Y509" s="126"/>
    </row>
    <row r="510" spans="1:25" s="132" customFormat="1" ht="56.25" customHeight="1" x14ac:dyDescent="0.15">
      <c r="A510" s="127">
        <v>438</v>
      </c>
      <c r="B510" s="178" t="s">
        <v>970</v>
      </c>
      <c r="C510" s="179" t="s">
        <v>901</v>
      </c>
      <c r="D510" s="179" t="s">
        <v>899</v>
      </c>
      <c r="E510" s="199">
        <v>5.556</v>
      </c>
      <c r="F510" s="200">
        <v>5.556</v>
      </c>
      <c r="G510" s="199">
        <v>5.556</v>
      </c>
      <c r="H510" s="123" t="s">
        <v>247</v>
      </c>
      <c r="I510" s="128" t="s">
        <v>68</v>
      </c>
      <c r="J510" s="178" t="s">
        <v>1233</v>
      </c>
      <c r="K510" s="203">
        <v>0</v>
      </c>
      <c r="L510" s="199">
        <v>0</v>
      </c>
      <c r="M510" s="200">
        <f t="shared" si="45"/>
        <v>0</v>
      </c>
      <c r="N510" s="149">
        <v>0</v>
      </c>
      <c r="O510" s="179" t="s">
        <v>66</v>
      </c>
      <c r="P510" s="178" t="s">
        <v>1413</v>
      </c>
      <c r="Q510" s="130"/>
      <c r="R510" s="179" t="s">
        <v>799</v>
      </c>
      <c r="S510" s="181" t="s">
        <v>0</v>
      </c>
      <c r="T510" s="133" t="s">
        <v>797</v>
      </c>
      <c r="U510" s="180">
        <v>432</v>
      </c>
      <c r="V510" s="131"/>
      <c r="W510" s="168" t="s">
        <v>41</v>
      </c>
      <c r="X510" s="168"/>
      <c r="Y510" s="126"/>
    </row>
    <row r="511" spans="1:25" s="132" customFormat="1" ht="54.75" customHeight="1" x14ac:dyDescent="0.15">
      <c r="A511" s="127">
        <v>439</v>
      </c>
      <c r="B511" s="178" t="s">
        <v>779</v>
      </c>
      <c r="C511" s="179" t="s">
        <v>895</v>
      </c>
      <c r="D511" s="179" t="s">
        <v>899</v>
      </c>
      <c r="E511" s="199">
        <v>24.914000000000001</v>
      </c>
      <c r="F511" s="200">
        <v>24.914000000000001</v>
      </c>
      <c r="G511" s="199">
        <v>24.242000000000001</v>
      </c>
      <c r="H511" s="123" t="s">
        <v>1601</v>
      </c>
      <c r="I511" s="128" t="s">
        <v>68</v>
      </c>
      <c r="J511" s="178" t="s">
        <v>1120</v>
      </c>
      <c r="K511" s="203">
        <v>0</v>
      </c>
      <c r="L511" s="199">
        <v>0</v>
      </c>
      <c r="M511" s="200">
        <f t="shared" si="45"/>
        <v>0</v>
      </c>
      <c r="N511" s="149">
        <v>0</v>
      </c>
      <c r="O511" s="179" t="s">
        <v>66</v>
      </c>
      <c r="P511" s="178" t="s">
        <v>1685</v>
      </c>
      <c r="Q511" s="130"/>
      <c r="R511" s="179" t="s">
        <v>805</v>
      </c>
      <c r="S511" s="181" t="s">
        <v>0</v>
      </c>
      <c r="T511" s="133" t="s">
        <v>1006</v>
      </c>
      <c r="U511" s="180">
        <v>433</v>
      </c>
      <c r="V511" s="131" t="s">
        <v>69</v>
      </c>
      <c r="W511" s="168" t="s">
        <v>41</v>
      </c>
      <c r="X511" s="168"/>
      <c r="Y511" s="126"/>
    </row>
    <row r="512" spans="1:25" s="132" customFormat="1" ht="56.25" customHeight="1" x14ac:dyDescent="0.15">
      <c r="A512" s="127">
        <v>440</v>
      </c>
      <c r="B512" s="178" t="s">
        <v>778</v>
      </c>
      <c r="C512" s="179" t="s">
        <v>895</v>
      </c>
      <c r="D512" s="179" t="s">
        <v>899</v>
      </c>
      <c r="E512" s="199">
        <v>15.117000000000001</v>
      </c>
      <c r="F512" s="200">
        <v>15.117000000000001</v>
      </c>
      <c r="G512" s="199">
        <v>14.832000000000001</v>
      </c>
      <c r="H512" s="123" t="s">
        <v>247</v>
      </c>
      <c r="I512" s="128" t="s">
        <v>68</v>
      </c>
      <c r="J512" s="178" t="s">
        <v>1120</v>
      </c>
      <c r="K512" s="203">
        <v>0</v>
      </c>
      <c r="L512" s="199">
        <v>0</v>
      </c>
      <c r="M512" s="200">
        <f t="shared" si="45"/>
        <v>0</v>
      </c>
      <c r="N512" s="149">
        <v>0</v>
      </c>
      <c r="O512" s="179" t="s">
        <v>66</v>
      </c>
      <c r="P512" s="178" t="s">
        <v>1685</v>
      </c>
      <c r="Q512" s="130"/>
      <c r="R512" s="179" t="s">
        <v>805</v>
      </c>
      <c r="S512" s="181" t="s">
        <v>0</v>
      </c>
      <c r="T512" s="133" t="s">
        <v>1006</v>
      </c>
      <c r="U512" s="180">
        <v>434</v>
      </c>
      <c r="V512" s="131" t="s">
        <v>69</v>
      </c>
      <c r="W512" s="168" t="s">
        <v>41</v>
      </c>
      <c r="X512" s="168"/>
      <c r="Y512" s="126"/>
    </row>
    <row r="513" spans="1:256" s="132" customFormat="1" ht="75" customHeight="1" x14ac:dyDescent="0.15">
      <c r="A513" s="127">
        <v>441</v>
      </c>
      <c r="B513" s="178" t="s">
        <v>777</v>
      </c>
      <c r="C513" s="179" t="s">
        <v>895</v>
      </c>
      <c r="D513" s="179" t="s">
        <v>899</v>
      </c>
      <c r="E513" s="199">
        <v>15.35</v>
      </c>
      <c r="F513" s="200">
        <v>15.35</v>
      </c>
      <c r="G513" s="199">
        <v>15.255000000000001</v>
      </c>
      <c r="H513" s="123" t="s">
        <v>247</v>
      </c>
      <c r="I513" s="128" t="s">
        <v>68</v>
      </c>
      <c r="J513" s="178" t="s">
        <v>1120</v>
      </c>
      <c r="K513" s="203">
        <v>0</v>
      </c>
      <c r="L513" s="199">
        <v>0</v>
      </c>
      <c r="M513" s="200">
        <f t="shared" si="45"/>
        <v>0</v>
      </c>
      <c r="N513" s="149">
        <v>0</v>
      </c>
      <c r="O513" s="179" t="s">
        <v>66</v>
      </c>
      <c r="P513" s="178" t="s">
        <v>1685</v>
      </c>
      <c r="Q513" s="130"/>
      <c r="R513" s="179" t="s">
        <v>805</v>
      </c>
      <c r="S513" s="181" t="s">
        <v>0</v>
      </c>
      <c r="T513" s="133" t="s">
        <v>1006</v>
      </c>
      <c r="U513" s="180">
        <v>435</v>
      </c>
      <c r="V513" s="131" t="s">
        <v>69</v>
      </c>
      <c r="W513" s="168" t="s">
        <v>41</v>
      </c>
      <c r="X513" s="168"/>
      <c r="Y513" s="126"/>
    </row>
    <row r="514" spans="1:256" s="132" customFormat="1" ht="77.25" customHeight="1" x14ac:dyDescent="0.15">
      <c r="A514" s="127">
        <v>442</v>
      </c>
      <c r="B514" s="178" t="s">
        <v>776</v>
      </c>
      <c r="C514" s="179" t="s">
        <v>895</v>
      </c>
      <c r="D514" s="179" t="s">
        <v>899</v>
      </c>
      <c r="E514" s="199">
        <v>13.414</v>
      </c>
      <c r="F514" s="200">
        <v>13.414</v>
      </c>
      <c r="G514" s="199">
        <v>13.176</v>
      </c>
      <c r="H514" s="123" t="s">
        <v>247</v>
      </c>
      <c r="I514" s="128" t="s">
        <v>68</v>
      </c>
      <c r="J514" s="129" t="s">
        <v>1121</v>
      </c>
      <c r="K514" s="203">
        <v>0</v>
      </c>
      <c r="L514" s="199">
        <v>0</v>
      </c>
      <c r="M514" s="200">
        <f t="shared" si="45"/>
        <v>0</v>
      </c>
      <c r="N514" s="149">
        <v>0</v>
      </c>
      <c r="O514" s="179" t="s">
        <v>66</v>
      </c>
      <c r="P514" s="178" t="s">
        <v>1685</v>
      </c>
      <c r="Q514" s="130"/>
      <c r="R514" s="179" t="s">
        <v>805</v>
      </c>
      <c r="S514" s="181" t="s">
        <v>0</v>
      </c>
      <c r="T514" s="133" t="s">
        <v>1006</v>
      </c>
      <c r="U514" s="180">
        <v>436</v>
      </c>
      <c r="V514" s="131" t="s">
        <v>69</v>
      </c>
      <c r="W514" s="168" t="s">
        <v>41</v>
      </c>
      <c r="X514" s="168"/>
      <c r="Y514" s="126"/>
    </row>
    <row r="515" spans="1:256" s="132" customFormat="1" ht="80.25" customHeight="1" x14ac:dyDescent="0.15">
      <c r="A515" s="127">
        <v>443</v>
      </c>
      <c r="B515" s="178" t="s">
        <v>775</v>
      </c>
      <c r="C515" s="179" t="s">
        <v>895</v>
      </c>
      <c r="D515" s="179" t="s">
        <v>899</v>
      </c>
      <c r="E515" s="199">
        <v>10.933</v>
      </c>
      <c r="F515" s="200">
        <v>10.933</v>
      </c>
      <c r="G515" s="199">
        <v>10.186</v>
      </c>
      <c r="H515" s="123" t="s">
        <v>247</v>
      </c>
      <c r="I515" s="128" t="s">
        <v>68</v>
      </c>
      <c r="J515" s="178" t="s">
        <v>1122</v>
      </c>
      <c r="K515" s="203">
        <v>0</v>
      </c>
      <c r="L515" s="199">
        <v>0</v>
      </c>
      <c r="M515" s="200">
        <f t="shared" si="45"/>
        <v>0</v>
      </c>
      <c r="N515" s="149">
        <v>0</v>
      </c>
      <c r="O515" s="179" t="s">
        <v>66</v>
      </c>
      <c r="P515" s="178" t="s">
        <v>1685</v>
      </c>
      <c r="Q515" s="130"/>
      <c r="R515" s="179" t="s">
        <v>805</v>
      </c>
      <c r="S515" s="181" t="s">
        <v>0</v>
      </c>
      <c r="T515" s="133" t="s">
        <v>1006</v>
      </c>
      <c r="U515" s="180">
        <v>437</v>
      </c>
      <c r="V515" s="131" t="s">
        <v>69</v>
      </c>
      <c r="W515" s="168" t="s">
        <v>41</v>
      </c>
      <c r="X515" s="168"/>
      <c r="Y515" s="126"/>
    </row>
    <row r="516" spans="1:256" s="132" customFormat="1" ht="242.25" customHeight="1" x14ac:dyDescent="0.15">
      <c r="A516" s="127">
        <v>444</v>
      </c>
      <c r="B516" s="178" t="s">
        <v>774</v>
      </c>
      <c r="C516" s="179" t="s">
        <v>907</v>
      </c>
      <c r="D516" s="179" t="s">
        <v>900</v>
      </c>
      <c r="E516" s="199">
        <v>5.62</v>
      </c>
      <c r="F516" s="200">
        <v>5.62</v>
      </c>
      <c r="G516" s="199">
        <v>5.62</v>
      </c>
      <c r="H516" s="99" t="s">
        <v>1234</v>
      </c>
      <c r="I516" s="128" t="s">
        <v>45</v>
      </c>
      <c r="J516" s="178" t="s">
        <v>1235</v>
      </c>
      <c r="K516" s="203">
        <v>5.4969999999999999</v>
      </c>
      <c r="L516" s="199">
        <v>0</v>
      </c>
      <c r="M516" s="200">
        <f t="shared" si="45"/>
        <v>-5.4969999999999999</v>
      </c>
      <c r="N516" s="149">
        <v>0</v>
      </c>
      <c r="O516" s="179" t="s">
        <v>66</v>
      </c>
      <c r="P516" s="178" t="s">
        <v>2083</v>
      </c>
      <c r="Q516" s="130"/>
      <c r="R516" s="44" t="s">
        <v>805</v>
      </c>
      <c r="S516" s="44" t="s">
        <v>0</v>
      </c>
      <c r="T516" s="133" t="s">
        <v>797</v>
      </c>
      <c r="U516" s="180">
        <v>438</v>
      </c>
      <c r="V516" s="131" t="s">
        <v>27</v>
      </c>
      <c r="W516" s="168" t="s">
        <v>41</v>
      </c>
      <c r="X516" s="168"/>
      <c r="Y516" s="126"/>
    </row>
    <row r="517" spans="1:256" s="132" customFormat="1" ht="187.5" customHeight="1" x14ac:dyDescent="0.15">
      <c r="A517" s="127">
        <v>445</v>
      </c>
      <c r="B517" s="178" t="s">
        <v>773</v>
      </c>
      <c r="C517" s="179" t="s">
        <v>907</v>
      </c>
      <c r="D517" s="179" t="s">
        <v>900</v>
      </c>
      <c r="E517" s="199">
        <v>6.8029999999999999</v>
      </c>
      <c r="F517" s="200">
        <v>6.8029999999999999</v>
      </c>
      <c r="G517" s="199">
        <v>6.8029999999999999</v>
      </c>
      <c r="H517" s="99" t="s">
        <v>1236</v>
      </c>
      <c r="I517" s="128" t="s">
        <v>45</v>
      </c>
      <c r="J517" s="129" t="s">
        <v>1237</v>
      </c>
      <c r="K517" s="203">
        <v>6.5419999999999998</v>
      </c>
      <c r="L517" s="199">
        <v>0</v>
      </c>
      <c r="M517" s="200">
        <f t="shared" si="45"/>
        <v>-6.5419999999999998</v>
      </c>
      <c r="N517" s="149">
        <v>0</v>
      </c>
      <c r="O517" s="179" t="s">
        <v>66</v>
      </c>
      <c r="P517" s="178" t="s">
        <v>2084</v>
      </c>
      <c r="Q517" s="130"/>
      <c r="R517" s="44" t="s">
        <v>805</v>
      </c>
      <c r="S517" s="44" t="s">
        <v>0</v>
      </c>
      <c r="T517" s="133" t="s">
        <v>797</v>
      </c>
      <c r="U517" s="180">
        <v>439</v>
      </c>
      <c r="V517" s="131" t="s">
        <v>27</v>
      </c>
      <c r="W517" s="168" t="s">
        <v>41</v>
      </c>
      <c r="X517" s="168"/>
      <c r="Y517" s="126"/>
    </row>
    <row r="518" spans="1:256" s="132" customFormat="1" ht="95.25" customHeight="1" x14ac:dyDescent="0.15">
      <c r="A518" s="127">
        <v>446</v>
      </c>
      <c r="B518" s="178" t="s">
        <v>1007</v>
      </c>
      <c r="C518" s="179" t="s">
        <v>907</v>
      </c>
      <c r="D518" s="179" t="s">
        <v>900</v>
      </c>
      <c r="E518" s="199">
        <v>9.6280000000000001</v>
      </c>
      <c r="F518" s="200">
        <v>9.6280000000000001</v>
      </c>
      <c r="G518" s="242">
        <v>9.5860000000000003</v>
      </c>
      <c r="H518" s="123" t="s">
        <v>1686</v>
      </c>
      <c r="I518" s="128" t="s">
        <v>68</v>
      </c>
      <c r="J518" s="129" t="s">
        <v>2086</v>
      </c>
      <c r="K518" s="213">
        <v>9</v>
      </c>
      <c r="L518" s="199">
        <v>0</v>
      </c>
      <c r="M518" s="200">
        <f t="shared" si="45"/>
        <v>-9</v>
      </c>
      <c r="N518" s="149">
        <v>0</v>
      </c>
      <c r="O518" s="179" t="s">
        <v>66</v>
      </c>
      <c r="P518" s="178" t="s">
        <v>1687</v>
      </c>
      <c r="Q518" s="130"/>
      <c r="R518" s="44" t="s">
        <v>799</v>
      </c>
      <c r="S518" s="181" t="s">
        <v>0</v>
      </c>
      <c r="T518" s="133" t="s">
        <v>1008</v>
      </c>
      <c r="U518" s="180">
        <v>440</v>
      </c>
      <c r="V518" s="131" t="s">
        <v>27</v>
      </c>
      <c r="W518" s="168" t="s">
        <v>41</v>
      </c>
      <c r="X518" s="168"/>
      <c r="Y518" s="126"/>
    </row>
    <row r="519" spans="1:256" s="132" customFormat="1" ht="94.5" customHeight="1" x14ac:dyDescent="0.15">
      <c r="A519" s="127">
        <v>447</v>
      </c>
      <c r="B519" s="178" t="s">
        <v>1009</v>
      </c>
      <c r="C519" s="179" t="s">
        <v>907</v>
      </c>
      <c r="D519" s="179" t="s">
        <v>900</v>
      </c>
      <c r="E519" s="199">
        <v>14.339</v>
      </c>
      <c r="F519" s="200">
        <v>14.339</v>
      </c>
      <c r="G519" s="199">
        <v>13.912000000000001</v>
      </c>
      <c r="H519" s="123" t="s">
        <v>1128</v>
      </c>
      <c r="I519" s="128" t="s">
        <v>68</v>
      </c>
      <c r="J519" s="129" t="s">
        <v>2086</v>
      </c>
      <c r="K519" s="203">
        <v>13.891</v>
      </c>
      <c r="L519" s="199">
        <v>0</v>
      </c>
      <c r="M519" s="200">
        <f t="shared" si="45"/>
        <v>-13.891</v>
      </c>
      <c r="N519" s="149">
        <v>0</v>
      </c>
      <c r="O519" s="179" t="s">
        <v>66</v>
      </c>
      <c r="P519" s="178" t="s">
        <v>1688</v>
      </c>
      <c r="Q519" s="130"/>
      <c r="R519" s="44" t="s">
        <v>799</v>
      </c>
      <c r="S519" s="181" t="s">
        <v>0</v>
      </c>
      <c r="T519" s="133" t="s">
        <v>1006</v>
      </c>
      <c r="U519" s="180">
        <v>441</v>
      </c>
      <c r="V519" s="131" t="s">
        <v>27</v>
      </c>
      <c r="W519" s="168" t="s">
        <v>41</v>
      </c>
      <c r="X519" s="168"/>
      <c r="Y519" s="126"/>
    </row>
    <row r="520" spans="1:256" s="132" customFormat="1" ht="105" customHeight="1" x14ac:dyDescent="0.15">
      <c r="A520" s="127">
        <v>448</v>
      </c>
      <c r="B520" s="178" t="s">
        <v>772</v>
      </c>
      <c r="C520" s="179" t="s">
        <v>899</v>
      </c>
      <c r="D520" s="179" t="s">
        <v>900</v>
      </c>
      <c r="E520" s="199">
        <v>19.983000000000001</v>
      </c>
      <c r="F520" s="200">
        <v>19.983000000000001</v>
      </c>
      <c r="G520" s="199">
        <v>19.443000000000001</v>
      </c>
      <c r="H520" s="123" t="s">
        <v>1689</v>
      </c>
      <c r="I520" s="128" t="s">
        <v>68</v>
      </c>
      <c r="J520" s="178" t="s">
        <v>1690</v>
      </c>
      <c r="K520" s="203">
        <v>18.978999999999999</v>
      </c>
      <c r="L520" s="199">
        <v>0</v>
      </c>
      <c r="M520" s="200">
        <f t="shared" si="45"/>
        <v>-18.978999999999999</v>
      </c>
      <c r="N520" s="149">
        <v>0</v>
      </c>
      <c r="O520" s="179" t="s">
        <v>66</v>
      </c>
      <c r="P520" s="178" t="s">
        <v>1688</v>
      </c>
      <c r="Q520" s="130"/>
      <c r="R520" s="44" t="s">
        <v>799</v>
      </c>
      <c r="S520" s="131" t="s">
        <v>0</v>
      </c>
      <c r="T520" s="120" t="s">
        <v>1006</v>
      </c>
      <c r="U520" s="57" t="s">
        <v>804</v>
      </c>
      <c r="V520" s="181" t="s">
        <v>27</v>
      </c>
      <c r="W520" s="168" t="s">
        <v>41</v>
      </c>
      <c r="X520" s="168"/>
      <c r="Y520" s="126"/>
    </row>
    <row r="521" spans="1:256" s="132" customFormat="1" ht="80.25" customHeight="1" x14ac:dyDescent="0.15">
      <c r="A521" s="127">
        <v>449</v>
      </c>
      <c r="B521" s="178" t="s">
        <v>771</v>
      </c>
      <c r="C521" s="179" t="s">
        <v>899</v>
      </c>
      <c r="D521" s="179" t="s">
        <v>883</v>
      </c>
      <c r="E521" s="199">
        <v>18.079000000000001</v>
      </c>
      <c r="F521" s="200">
        <v>18.079000000000001</v>
      </c>
      <c r="G521" s="199">
        <v>17.684000000000001</v>
      </c>
      <c r="H521" s="123" t="s">
        <v>1689</v>
      </c>
      <c r="I521" s="128" t="s">
        <v>45</v>
      </c>
      <c r="J521" s="129" t="s">
        <v>2082</v>
      </c>
      <c r="K521" s="203">
        <v>18.978000000000002</v>
      </c>
      <c r="L521" s="199">
        <v>18.7</v>
      </c>
      <c r="M521" s="200">
        <f t="shared" si="45"/>
        <v>-0.27800000000000225</v>
      </c>
      <c r="N521" s="149">
        <v>0</v>
      </c>
      <c r="O521" s="179" t="s">
        <v>1409</v>
      </c>
      <c r="P521" s="178" t="s">
        <v>1691</v>
      </c>
      <c r="Q521" s="130"/>
      <c r="R521" s="44" t="s">
        <v>799</v>
      </c>
      <c r="S521" s="131" t="s">
        <v>0</v>
      </c>
      <c r="T521" s="120" t="s">
        <v>1006</v>
      </c>
      <c r="U521" s="57" t="s">
        <v>803</v>
      </c>
      <c r="V521" s="181" t="s">
        <v>26</v>
      </c>
      <c r="W521" s="168" t="s">
        <v>41</v>
      </c>
      <c r="X521" s="168"/>
      <c r="Y521" s="126"/>
    </row>
    <row r="522" spans="1:256" s="132" customFormat="1" ht="108.75" customHeight="1" x14ac:dyDescent="0.15">
      <c r="A522" s="127">
        <v>450</v>
      </c>
      <c r="B522" s="178" t="s">
        <v>770</v>
      </c>
      <c r="C522" s="179" t="s">
        <v>899</v>
      </c>
      <c r="D522" s="179" t="s">
        <v>883</v>
      </c>
      <c r="E522" s="199">
        <v>17.071999999999999</v>
      </c>
      <c r="F522" s="200">
        <v>17.071999999999999</v>
      </c>
      <c r="G522" s="199">
        <v>16.736000000000001</v>
      </c>
      <c r="H522" s="123" t="s">
        <v>1123</v>
      </c>
      <c r="I522" s="128" t="s">
        <v>45</v>
      </c>
      <c r="J522" s="129" t="s">
        <v>1124</v>
      </c>
      <c r="K522" s="203">
        <v>14.817</v>
      </c>
      <c r="L522" s="199">
        <v>13.3</v>
      </c>
      <c r="M522" s="200">
        <f t="shared" si="45"/>
        <v>-1.5169999999999995</v>
      </c>
      <c r="N522" s="149">
        <v>0</v>
      </c>
      <c r="O522" s="179" t="s">
        <v>1409</v>
      </c>
      <c r="P522" s="178" t="s">
        <v>1692</v>
      </c>
      <c r="Q522" s="130"/>
      <c r="R522" s="44" t="s">
        <v>799</v>
      </c>
      <c r="S522" s="131" t="s">
        <v>0</v>
      </c>
      <c r="T522" s="120" t="s">
        <v>1006</v>
      </c>
      <c r="U522" s="57" t="s">
        <v>802</v>
      </c>
      <c r="V522" s="181" t="s">
        <v>26</v>
      </c>
      <c r="W522" s="168" t="s">
        <v>41</v>
      </c>
      <c r="X522" s="168"/>
      <c r="Y522" s="126"/>
    </row>
    <row r="523" spans="1:256" s="132" customFormat="1" ht="105" customHeight="1" x14ac:dyDescent="0.15">
      <c r="A523" s="127">
        <v>451</v>
      </c>
      <c r="B523" s="178" t="s">
        <v>769</v>
      </c>
      <c r="C523" s="179" t="s">
        <v>899</v>
      </c>
      <c r="D523" s="179" t="s">
        <v>883</v>
      </c>
      <c r="E523" s="199">
        <v>12.555</v>
      </c>
      <c r="F523" s="200">
        <v>12.555</v>
      </c>
      <c r="G523" s="199">
        <v>12.45</v>
      </c>
      <c r="H523" s="123" t="s">
        <v>1689</v>
      </c>
      <c r="I523" s="128" t="s">
        <v>45</v>
      </c>
      <c r="J523" s="129" t="s">
        <v>1125</v>
      </c>
      <c r="K523" s="203">
        <v>14.813000000000001</v>
      </c>
      <c r="L523" s="199">
        <v>13.3</v>
      </c>
      <c r="M523" s="200">
        <f t="shared" si="45"/>
        <v>-1.5129999999999999</v>
      </c>
      <c r="N523" s="149">
        <v>0</v>
      </c>
      <c r="O523" s="179" t="s">
        <v>1409</v>
      </c>
      <c r="P523" s="178" t="s">
        <v>1692</v>
      </c>
      <c r="Q523" s="130"/>
      <c r="R523" s="44" t="s">
        <v>799</v>
      </c>
      <c r="S523" s="131" t="s">
        <v>0</v>
      </c>
      <c r="T523" s="120" t="s">
        <v>1006</v>
      </c>
      <c r="U523" s="57" t="s">
        <v>801</v>
      </c>
      <c r="V523" s="181" t="s">
        <v>26</v>
      </c>
      <c r="W523" s="168" t="s">
        <v>41</v>
      </c>
      <c r="X523" s="168"/>
      <c r="Y523" s="126"/>
    </row>
    <row r="524" spans="1:256" s="132" customFormat="1" ht="92.25" customHeight="1" x14ac:dyDescent="0.15">
      <c r="A524" s="127">
        <v>452</v>
      </c>
      <c r="B524" s="178" t="s">
        <v>1010</v>
      </c>
      <c r="C524" s="179" t="s">
        <v>899</v>
      </c>
      <c r="D524" s="179" t="s">
        <v>883</v>
      </c>
      <c r="E524" s="199">
        <v>12.869</v>
      </c>
      <c r="F524" s="200">
        <v>12.869</v>
      </c>
      <c r="G524" s="199">
        <v>12.704000000000001</v>
      </c>
      <c r="H524" s="123" t="s">
        <v>1689</v>
      </c>
      <c r="I524" s="128" t="s">
        <v>45</v>
      </c>
      <c r="J524" s="178" t="s">
        <v>1693</v>
      </c>
      <c r="K524" s="203">
        <v>12.696</v>
      </c>
      <c r="L524" s="199">
        <v>11.4</v>
      </c>
      <c r="M524" s="200">
        <f t="shared" si="45"/>
        <v>-1.2959999999999994</v>
      </c>
      <c r="N524" s="149">
        <v>0</v>
      </c>
      <c r="O524" s="179" t="s">
        <v>1409</v>
      </c>
      <c r="P524" s="178" t="s">
        <v>1692</v>
      </c>
      <c r="Q524" s="130"/>
      <c r="R524" s="44" t="s">
        <v>799</v>
      </c>
      <c r="S524" s="131" t="s">
        <v>0</v>
      </c>
      <c r="T524" s="120" t="s">
        <v>1006</v>
      </c>
      <c r="U524" s="57" t="s">
        <v>800</v>
      </c>
      <c r="V524" s="181" t="s">
        <v>26</v>
      </c>
      <c r="W524" s="168" t="s">
        <v>41</v>
      </c>
      <c r="X524" s="168"/>
      <c r="Y524" s="126"/>
    </row>
    <row r="525" spans="1:256" s="132" customFormat="1" ht="93" customHeight="1" x14ac:dyDescent="0.15">
      <c r="A525" s="127">
        <v>453</v>
      </c>
      <c r="B525" s="178" t="s">
        <v>768</v>
      </c>
      <c r="C525" s="179" t="s">
        <v>899</v>
      </c>
      <c r="D525" s="179" t="s">
        <v>883</v>
      </c>
      <c r="E525" s="199">
        <v>16.059000000000001</v>
      </c>
      <c r="F525" s="200">
        <v>16.059000000000001</v>
      </c>
      <c r="G525" s="199">
        <v>15.73</v>
      </c>
      <c r="H525" s="123" t="s">
        <v>1689</v>
      </c>
      <c r="I525" s="128" t="s">
        <v>45</v>
      </c>
      <c r="J525" s="129" t="s">
        <v>1126</v>
      </c>
      <c r="K525" s="203">
        <v>15.739000000000001</v>
      </c>
      <c r="L525" s="199">
        <v>14.1</v>
      </c>
      <c r="M525" s="200">
        <f t="shared" si="45"/>
        <v>-1.6390000000000011</v>
      </c>
      <c r="N525" s="149">
        <v>0</v>
      </c>
      <c r="O525" s="179" t="s">
        <v>1409</v>
      </c>
      <c r="P525" s="178" t="s">
        <v>1694</v>
      </c>
      <c r="Q525" s="130"/>
      <c r="R525" s="44" t="s">
        <v>799</v>
      </c>
      <c r="S525" s="131" t="s">
        <v>0</v>
      </c>
      <c r="T525" s="120" t="s">
        <v>1006</v>
      </c>
      <c r="U525" s="57" t="s">
        <v>798</v>
      </c>
      <c r="V525" s="181" t="s">
        <v>26</v>
      </c>
      <c r="W525" s="168" t="s">
        <v>41</v>
      </c>
      <c r="X525" s="168"/>
      <c r="Y525" s="126"/>
    </row>
    <row r="526" spans="1:256" s="37" customFormat="1" ht="228" customHeight="1" x14ac:dyDescent="0.15">
      <c r="A526" s="127">
        <v>454</v>
      </c>
      <c r="B526" s="178" t="s">
        <v>767</v>
      </c>
      <c r="C526" s="179" t="s">
        <v>899</v>
      </c>
      <c r="D526" s="179" t="s">
        <v>883</v>
      </c>
      <c r="E526" s="199">
        <v>4.4130000000000003</v>
      </c>
      <c r="F526" s="200">
        <v>4.4130000000000003</v>
      </c>
      <c r="G526" s="199">
        <v>4.4130000000000003</v>
      </c>
      <c r="H526" s="99" t="s">
        <v>1238</v>
      </c>
      <c r="I526" s="128" t="s">
        <v>45</v>
      </c>
      <c r="J526" s="129" t="s">
        <v>1235</v>
      </c>
      <c r="K526" s="203">
        <v>4.42</v>
      </c>
      <c r="L526" s="199">
        <v>4.7060000000000004</v>
      </c>
      <c r="M526" s="200">
        <f t="shared" si="45"/>
        <v>0.28600000000000048</v>
      </c>
      <c r="N526" s="149">
        <v>0</v>
      </c>
      <c r="O526" s="179" t="s">
        <v>1409</v>
      </c>
      <c r="P526" s="178" t="s">
        <v>2085</v>
      </c>
      <c r="Q526" s="130"/>
      <c r="R526" s="44" t="s">
        <v>799</v>
      </c>
      <c r="S526" s="131" t="s">
        <v>0</v>
      </c>
      <c r="T526" s="133" t="s">
        <v>797</v>
      </c>
      <c r="U526" s="57" t="s">
        <v>796</v>
      </c>
      <c r="V526" s="131" t="s">
        <v>26</v>
      </c>
      <c r="W526" s="168" t="s">
        <v>41</v>
      </c>
      <c r="X526" s="168"/>
      <c r="Y526" s="126"/>
      <c r="Z526" s="132"/>
      <c r="AA526" s="132"/>
      <c r="AB526" s="132"/>
      <c r="AC526" s="132"/>
      <c r="AD526" s="132"/>
      <c r="AE526" s="132"/>
      <c r="AF526" s="132"/>
      <c r="AG526" s="132"/>
      <c r="AH526" s="132"/>
      <c r="AI526" s="132"/>
      <c r="AJ526" s="132"/>
      <c r="AK526" s="132"/>
      <c r="AL526" s="132"/>
      <c r="AM526" s="132"/>
      <c r="AN526" s="132"/>
      <c r="AO526" s="132"/>
      <c r="AP526" s="132"/>
      <c r="AQ526" s="132"/>
      <c r="AR526" s="132"/>
      <c r="AS526" s="132"/>
      <c r="AT526" s="132"/>
      <c r="AU526" s="132"/>
      <c r="AV526" s="132"/>
      <c r="AW526" s="132"/>
      <c r="AX526" s="132"/>
      <c r="AY526" s="132"/>
      <c r="AZ526" s="132"/>
      <c r="BA526" s="132"/>
      <c r="BB526" s="132"/>
      <c r="BC526" s="132"/>
      <c r="BD526" s="132"/>
      <c r="BE526" s="132"/>
      <c r="BF526" s="132"/>
      <c r="BG526" s="132"/>
      <c r="BH526" s="132"/>
      <c r="BI526" s="132"/>
      <c r="BJ526" s="132"/>
      <c r="BK526" s="132"/>
      <c r="BL526" s="132"/>
      <c r="BM526" s="132"/>
      <c r="BN526" s="132"/>
      <c r="BO526" s="132"/>
      <c r="BP526" s="132"/>
      <c r="BQ526" s="132"/>
      <c r="BR526" s="132"/>
      <c r="BS526" s="132"/>
      <c r="BT526" s="132"/>
      <c r="BU526" s="132"/>
      <c r="BV526" s="132"/>
      <c r="BW526" s="132"/>
      <c r="BX526" s="132"/>
      <c r="BY526" s="132"/>
      <c r="BZ526" s="132"/>
      <c r="CA526" s="132"/>
      <c r="CB526" s="132"/>
      <c r="CC526" s="132"/>
      <c r="CD526" s="132"/>
      <c r="CE526" s="132"/>
      <c r="CF526" s="132"/>
      <c r="CG526" s="132"/>
      <c r="CH526" s="132"/>
      <c r="CI526" s="132"/>
      <c r="CJ526" s="132"/>
      <c r="CK526" s="132"/>
      <c r="CL526" s="132"/>
      <c r="CM526" s="132"/>
      <c r="CN526" s="132"/>
      <c r="CO526" s="132"/>
      <c r="CP526" s="132"/>
      <c r="CQ526" s="132"/>
      <c r="CR526" s="132"/>
      <c r="CS526" s="132"/>
      <c r="CT526" s="132"/>
      <c r="CU526" s="132"/>
      <c r="CV526" s="132"/>
      <c r="CW526" s="132"/>
      <c r="CX526" s="132"/>
      <c r="CY526" s="132"/>
      <c r="CZ526" s="132"/>
      <c r="DA526" s="132"/>
      <c r="DB526" s="132"/>
      <c r="DC526" s="132"/>
      <c r="DD526" s="132"/>
      <c r="DE526" s="132"/>
      <c r="DF526" s="132"/>
      <c r="DG526" s="132"/>
      <c r="DH526" s="132"/>
      <c r="DI526" s="132"/>
      <c r="DJ526" s="132"/>
      <c r="DK526" s="132"/>
      <c r="DL526" s="132"/>
      <c r="DM526" s="132"/>
      <c r="DN526" s="132"/>
      <c r="DO526" s="132"/>
      <c r="DP526" s="132"/>
      <c r="DQ526" s="132"/>
      <c r="DR526" s="132"/>
      <c r="DS526" s="132"/>
      <c r="DT526" s="132"/>
      <c r="DU526" s="132"/>
      <c r="DV526" s="132"/>
      <c r="DW526" s="132"/>
      <c r="DX526" s="132"/>
      <c r="DY526" s="132"/>
      <c r="DZ526" s="132"/>
      <c r="EA526" s="132"/>
      <c r="EB526" s="132"/>
      <c r="EC526" s="132"/>
      <c r="ED526" s="132"/>
      <c r="EE526" s="132"/>
      <c r="EF526" s="132"/>
      <c r="EG526" s="132"/>
      <c r="EH526" s="132"/>
      <c r="EI526" s="132"/>
      <c r="EJ526" s="132"/>
      <c r="EK526" s="132"/>
      <c r="EL526" s="132"/>
      <c r="EM526" s="132"/>
      <c r="EN526" s="132"/>
      <c r="EO526" s="132"/>
      <c r="EP526" s="132"/>
      <c r="EQ526" s="132"/>
      <c r="ER526" s="132"/>
      <c r="ES526" s="132"/>
      <c r="ET526" s="132"/>
      <c r="EU526" s="132"/>
      <c r="EV526" s="132"/>
      <c r="EW526" s="132"/>
      <c r="EX526" s="132"/>
      <c r="EY526" s="132"/>
      <c r="EZ526" s="132"/>
      <c r="FA526" s="132"/>
      <c r="FB526" s="132"/>
      <c r="FC526" s="132"/>
      <c r="FD526" s="132"/>
      <c r="FE526" s="132"/>
      <c r="FF526" s="132"/>
      <c r="FG526" s="132"/>
      <c r="FH526" s="132"/>
      <c r="FI526" s="132"/>
      <c r="FJ526" s="132"/>
      <c r="FK526" s="132"/>
      <c r="FL526" s="132"/>
      <c r="FM526" s="132"/>
      <c r="FN526" s="132"/>
      <c r="FO526" s="132"/>
      <c r="FP526" s="132"/>
      <c r="FQ526" s="132"/>
      <c r="FR526" s="132"/>
      <c r="FS526" s="132"/>
      <c r="FT526" s="132"/>
      <c r="FU526" s="132"/>
      <c r="FV526" s="132"/>
      <c r="FW526" s="132"/>
      <c r="FX526" s="132"/>
      <c r="FY526" s="132"/>
      <c r="FZ526" s="132"/>
      <c r="GA526" s="132"/>
      <c r="GB526" s="132"/>
      <c r="GC526" s="132"/>
      <c r="GD526" s="132"/>
      <c r="GE526" s="132"/>
      <c r="GF526" s="132"/>
      <c r="GG526" s="132"/>
      <c r="GH526" s="132"/>
      <c r="GI526" s="132"/>
      <c r="GJ526" s="132"/>
      <c r="GK526" s="132"/>
      <c r="GL526" s="132"/>
      <c r="GM526" s="132"/>
      <c r="GN526" s="132"/>
      <c r="GO526" s="132"/>
      <c r="GP526" s="132"/>
      <c r="GQ526" s="132"/>
      <c r="GR526" s="132"/>
      <c r="GS526" s="132"/>
      <c r="GT526" s="132"/>
      <c r="GU526" s="132"/>
      <c r="GV526" s="132"/>
      <c r="GW526" s="132"/>
      <c r="GX526" s="132"/>
      <c r="GY526" s="132"/>
      <c r="GZ526" s="132"/>
      <c r="HA526" s="132"/>
      <c r="HB526" s="132"/>
      <c r="HC526" s="132"/>
      <c r="HD526" s="132"/>
      <c r="HE526" s="132"/>
      <c r="HF526" s="132"/>
      <c r="HG526" s="132"/>
      <c r="HH526" s="132"/>
      <c r="HI526" s="132"/>
      <c r="HJ526" s="132"/>
      <c r="HK526" s="132"/>
      <c r="HL526" s="132"/>
      <c r="HM526" s="132"/>
      <c r="HN526" s="132"/>
      <c r="HO526" s="132"/>
      <c r="HP526" s="132"/>
      <c r="HQ526" s="132"/>
      <c r="HR526" s="132"/>
      <c r="HS526" s="132"/>
      <c r="HT526" s="132"/>
      <c r="HU526" s="132"/>
      <c r="HV526" s="132"/>
      <c r="HW526" s="132"/>
      <c r="HX526" s="132"/>
      <c r="HY526" s="132"/>
      <c r="HZ526" s="132"/>
      <c r="IA526" s="132"/>
      <c r="IB526" s="132"/>
      <c r="IC526" s="132"/>
      <c r="ID526" s="132"/>
      <c r="IE526" s="132"/>
      <c r="IF526" s="132"/>
      <c r="IG526" s="132"/>
      <c r="IH526" s="132"/>
      <c r="II526" s="132"/>
      <c r="IJ526" s="132"/>
      <c r="IK526" s="132"/>
      <c r="IL526" s="132"/>
      <c r="IM526" s="132"/>
      <c r="IN526" s="132"/>
      <c r="IO526" s="132"/>
      <c r="IP526" s="132"/>
      <c r="IQ526" s="132"/>
      <c r="IR526" s="132"/>
      <c r="IS526" s="132"/>
      <c r="IT526" s="132"/>
      <c r="IU526" s="132"/>
      <c r="IV526" s="132"/>
    </row>
    <row r="527" spans="1:256" s="37" customFormat="1" ht="69" customHeight="1" x14ac:dyDescent="0.15">
      <c r="A527" s="127">
        <v>455</v>
      </c>
      <c r="B527" s="39" t="s">
        <v>766</v>
      </c>
      <c r="C527" s="179" t="s">
        <v>963</v>
      </c>
      <c r="D527" s="179" t="s">
        <v>885</v>
      </c>
      <c r="E527" s="199">
        <v>103.25700000000001</v>
      </c>
      <c r="F527" s="200">
        <v>103.25700000000001</v>
      </c>
      <c r="G527" s="199">
        <v>97.354870000000005</v>
      </c>
      <c r="H527" s="123" t="s">
        <v>1601</v>
      </c>
      <c r="I527" s="128" t="s">
        <v>45</v>
      </c>
      <c r="J527" s="178" t="s">
        <v>1744</v>
      </c>
      <c r="K527" s="203">
        <v>95.209000000000003</v>
      </c>
      <c r="L527" s="199">
        <v>95.209000000000003</v>
      </c>
      <c r="M527" s="200">
        <f t="shared" si="45"/>
        <v>0</v>
      </c>
      <c r="N527" s="149" t="s">
        <v>1601</v>
      </c>
      <c r="O527" s="179" t="s">
        <v>1409</v>
      </c>
      <c r="P527" s="53" t="s">
        <v>1745</v>
      </c>
      <c r="Q527" s="130"/>
      <c r="R527" s="48" t="s">
        <v>286</v>
      </c>
      <c r="S527" s="181" t="s">
        <v>0</v>
      </c>
      <c r="T527" s="133" t="s">
        <v>795</v>
      </c>
      <c r="U527" s="180">
        <v>442</v>
      </c>
      <c r="V527" s="131"/>
      <c r="W527" s="168" t="s">
        <v>41</v>
      </c>
      <c r="X527" s="168"/>
      <c r="Y527" s="126"/>
      <c r="Z527" s="132"/>
      <c r="AA527" s="132"/>
      <c r="AB527" s="132"/>
      <c r="AC527" s="132"/>
      <c r="AD527" s="132"/>
      <c r="AE527" s="132"/>
      <c r="AF527" s="132"/>
      <c r="AG527" s="132"/>
      <c r="AH527" s="132"/>
      <c r="AI527" s="132"/>
      <c r="AJ527" s="132"/>
      <c r="AK527" s="132"/>
      <c r="AL527" s="132"/>
      <c r="AM527" s="132"/>
      <c r="AN527" s="132"/>
      <c r="AO527" s="132"/>
      <c r="AP527" s="132"/>
      <c r="AQ527" s="132"/>
      <c r="AR527" s="132"/>
      <c r="AS527" s="132"/>
      <c r="AT527" s="132"/>
      <c r="AU527" s="132"/>
      <c r="AV527" s="132"/>
      <c r="AW527" s="132"/>
      <c r="AX527" s="132"/>
      <c r="AY527" s="132"/>
      <c r="AZ527" s="132"/>
      <c r="BA527" s="132"/>
      <c r="BB527" s="132"/>
      <c r="BC527" s="132"/>
      <c r="BD527" s="132"/>
      <c r="BE527" s="132"/>
      <c r="BF527" s="132"/>
      <c r="BG527" s="132"/>
      <c r="BH527" s="132"/>
      <c r="BI527" s="132"/>
      <c r="BJ527" s="132"/>
      <c r="BK527" s="132"/>
      <c r="BL527" s="132"/>
      <c r="BM527" s="132"/>
      <c r="BN527" s="132"/>
      <c r="BO527" s="132"/>
      <c r="BP527" s="132"/>
      <c r="BQ527" s="132"/>
      <c r="BR527" s="132"/>
      <c r="BS527" s="132"/>
      <c r="BT527" s="132"/>
      <c r="BU527" s="132"/>
      <c r="BV527" s="132"/>
      <c r="BW527" s="132"/>
      <c r="BX527" s="132"/>
      <c r="BY527" s="132"/>
      <c r="BZ527" s="132"/>
      <c r="CA527" s="132"/>
      <c r="CB527" s="132"/>
      <c r="CC527" s="132"/>
      <c r="CD527" s="132"/>
      <c r="CE527" s="132"/>
      <c r="CF527" s="132"/>
      <c r="CG527" s="132"/>
      <c r="CH527" s="132"/>
      <c r="CI527" s="132"/>
      <c r="CJ527" s="132"/>
      <c r="CK527" s="132"/>
      <c r="CL527" s="132"/>
      <c r="CM527" s="132"/>
      <c r="CN527" s="132"/>
      <c r="CO527" s="132"/>
      <c r="CP527" s="132"/>
      <c r="CQ527" s="132"/>
      <c r="CR527" s="132"/>
      <c r="CS527" s="132"/>
      <c r="CT527" s="132"/>
      <c r="CU527" s="132"/>
      <c r="CV527" s="132"/>
      <c r="CW527" s="132"/>
      <c r="CX527" s="132"/>
      <c r="CY527" s="132"/>
      <c r="CZ527" s="132"/>
      <c r="DA527" s="132"/>
      <c r="DB527" s="132"/>
      <c r="DC527" s="132"/>
      <c r="DD527" s="132"/>
      <c r="DE527" s="132"/>
      <c r="DF527" s="132"/>
      <c r="DG527" s="132"/>
      <c r="DH527" s="132"/>
      <c r="DI527" s="132"/>
      <c r="DJ527" s="132"/>
      <c r="DK527" s="132"/>
      <c r="DL527" s="132"/>
      <c r="DM527" s="132"/>
      <c r="DN527" s="132"/>
      <c r="DO527" s="132"/>
      <c r="DP527" s="132"/>
      <c r="DQ527" s="132"/>
      <c r="DR527" s="132"/>
      <c r="DS527" s="132"/>
      <c r="DT527" s="132"/>
      <c r="DU527" s="132"/>
      <c r="DV527" s="132"/>
      <c r="DW527" s="132"/>
      <c r="DX527" s="132"/>
      <c r="DY527" s="132"/>
      <c r="DZ527" s="132"/>
      <c r="EA527" s="132"/>
      <c r="EB527" s="132"/>
      <c r="EC527" s="132"/>
      <c r="ED527" s="132"/>
      <c r="EE527" s="132"/>
      <c r="EF527" s="132"/>
      <c r="EG527" s="132"/>
      <c r="EH527" s="132"/>
      <c r="EI527" s="132"/>
      <c r="EJ527" s="132"/>
      <c r="EK527" s="132"/>
      <c r="EL527" s="132"/>
      <c r="EM527" s="132"/>
      <c r="EN527" s="132"/>
      <c r="EO527" s="132"/>
      <c r="EP527" s="132"/>
      <c r="EQ527" s="132"/>
      <c r="ER527" s="132"/>
      <c r="ES527" s="132"/>
      <c r="ET527" s="132"/>
      <c r="EU527" s="132"/>
      <c r="EV527" s="132"/>
      <c r="EW527" s="132"/>
      <c r="EX527" s="132"/>
      <c r="EY527" s="132"/>
      <c r="EZ527" s="132"/>
      <c r="FA527" s="132"/>
      <c r="FB527" s="132"/>
      <c r="FC527" s="132"/>
      <c r="FD527" s="132"/>
      <c r="FE527" s="132"/>
      <c r="FF527" s="132"/>
      <c r="FG527" s="132"/>
      <c r="FH527" s="132"/>
      <c r="FI527" s="132"/>
      <c r="FJ527" s="132"/>
      <c r="FK527" s="132"/>
      <c r="FL527" s="132"/>
      <c r="FM527" s="132"/>
      <c r="FN527" s="132"/>
      <c r="FO527" s="132"/>
      <c r="FP527" s="132"/>
      <c r="FQ527" s="132"/>
      <c r="FR527" s="132"/>
      <c r="FS527" s="132"/>
      <c r="FT527" s="132"/>
      <c r="FU527" s="132"/>
      <c r="FV527" s="132"/>
      <c r="FW527" s="132"/>
      <c r="FX527" s="132"/>
      <c r="FY527" s="132"/>
      <c r="FZ527" s="132"/>
      <c r="GA527" s="132"/>
      <c r="GB527" s="132"/>
      <c r="GC527" s="132"/>
      <c r="GD527" s="132"/>
      <c r="GE527" s="132"/>
      <c r="GF527" s="132"/>
      <c r="GG527" s="132"/>
      <c r="GH527" s="132"/>
      <c r="GI527" s="132"/>
      <c r="GJ527" s="132"/>
      <c r="GK527" s="132"/>
      <c r="GL527" s="132"/>
      <c r="GM527" s="132"/>
      <c r="GN527" s="132"/>
      <c r="GO527" s="132"/>
      <c r="GP527" s="132"/>
      <c r="GQ527" s="132"/>
      <c r="GR527" s="132"/>
      <c r="GS527" s="132"/>
      <c r="GT527" s="132"/>
      <c r="GU527" s="132"/>
      <c r="GV527" s="132"/>
      <c r="GW527" s="132"/>
      <c r="GX527" s="132"/>
      <c r="GY527" s="132"/>
      <c r="GZ527" s="132"/>
      <c r="HA527" s="132"/>
      <c r="HB527" s="132"/>
      <c r="HC527" s="132"/>
      <c r="HD527" s="132"/>
      <c r="HE527" s="132"/>
      <c r="HF527" s="132"/>
      <c r="HG527" s="132"/>
      <c r="HH527" s="132"/>
      <c r="HI527" s="132"/>
      <c r="HJ527" s="132"/>
      <c r="HK527" s="132"/>
      <c r="HL527" s="132"/>
      <c r="HM527" s="132"/>
      <c r="HN527" s="132"/>
      <c r="HO527" s="132"/>
      <c r="HP527" s="132"/>
      <c r="HQ527" s="132"/>
      <c r="HR527" s="132"/>
      <c r="HS527" s="132"/>
      <c r="HT527" s="132"/>
      <c r="HU527" s="132"/>
      <c r="HV527" s="132"/>
      <c r="HW527" s="132"/>
      <c r="HX527" s="132"/>
      <c r="HY527" s="132"/>
      <c r="HZ527" s="132"/>
      <c r="IA527" s="132"/>
      <c r="IB527" s="132"/>
      <c r="IC527" s="132"/>
      <c r="ID527" s="132"/>
      <c r="IE527" s="132"/>
      <c r="IF527" s="132"/>
      <c r="IG527" s="132"/>
      <c r="IH527" s="132"/>
      <c r="II527" s="132"/>
      <c r="IJ527" s="132"/>
      <c r="IK527" s="132"/>
      <c r="IL527" s="132"/>
      <c r="IM527" s="132"/>
      <c r="IN527" s="132"/>
      <c r="IO527" s="132"/>
      <c r="IP527" s="132"/>
      <c r="IQ527" s="132"/>
      <c r="IR527" s="132"/>
      <c r="IS527" s="132"/>
      <c r="IT527" s="132"/>
      <c r="IU527" s="132"/>
      <c r="IV527" s="132"/>
    </row>
    <row r="528" spans="1:256" s="132" customFormat="1" ht="99.75" customHeight="1" x14ac:dyDescent="0.15">
      <c r="A528" s="127">
        <v>456</v>
      </c>
      <c r="B528" s="178" t="s">
        <v>765</v>
      </c>
      <c r="C528" s="179" t="s">
        <v>880</v>
      </c>
      <c r="D528" s="179" t="s">
        <v>885</v>
      </c>
      <c r="E528" s="241">
        <v>1016.21</v>
      </c>
      <c r="F528" s="200">
        <v>1631.8009999999999</v>
      </c>
      <c r="G528" s="199">
        <v>1610.788</v>
      </c>
      <c r="H528" s="119" t="s">
        <v>247</v>
      </c>
      <c r="I528" s="128" t="s">
        <v>45</v>
      </c>
      <c r="J528" s="129" t="s">
        <v>1199</v>
      </c>
      <c r="K528" s="203">
        <v>787.11099999999999</v>
      </c>
      <c r="L528" s="199">
        <v>2003.3689999999999</v>
      </c>
      <c r="M528" s="200">
        <f t="shared" si="45"/>
        <v>1216.2579999999998</v>
      </c>
      <c r="N528" s="149">
        <v>0</v>
      </c>
      <c r="O528" s="179" t="s">
        <v>1409</v>
      </c>
      <c r="P528" s="178" t="s">
        <v>1486</v>
      </c>
      <c r="Q528" s="130" t="s">
        <v>1485</v>
      </c>
      <c r="R528" s="179" t="s">
        <v>281</v>
      </c>
      <c r="S528" s="181" t="s">
        <v>0</v>
      </c>
      <c r="T528" s="133" t="s">
        <v>794</v>
      </c>
      <c r="U528" s="180">
        <v>443</v>
      </c>
      <c r="V528" s="131"/>
      <c r="W528" s="168"/>
      <c r="X528" s="168"/>
      <c r="Y528" s="126"/>
    </row>
    <row r="529" spans="1:256" s="37" customFormat="1" ht="24.95" customHeight="1" x14ac:dyDescent="0.15">
      <c r="A529" s="26"/>
      <c r="B529" s="41" t="s">
        <v>113</v>
      </c>
      <c r="C529" s="31"/>
      <c r="D529" s="31"/>
      <c r="E529" s="205"/>
      <c r="F529" s="205"/>
      <c r="G529" s="205"/>
      <c r="H529" s="28"/>
      <c r="I529" s="29"/>
      <c r="J529" s="30"/>
      <c r="K529" s="204"/>
      <c r="L529" s="205"/>
      <c r="M529" s="205"/>
      <c r="N529" s="151"/>
      <c r="O529" s="31"/>
      <c r="P529" s="27"/>
      <c r="Q529" s="27"/>
      <c r="R529" s="27"/>
      <c r="S529" s="32"/>
      <c r="T529" s="32"/>
      <c r="U529" s="32"/>
      <c r="V529" s="32"/>
      <c r="W529" s="33"/>
      <c r="X529" s="33"/>
      <c r="Y529" s="34"/>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c r="IR529" s="2"/>
      <c r="IS529" s="2"/>
      <c r="IT529" s="2"/>
      <c r="IU529" s="2"/>
      <c r="IV529" s="2"/>
    </row>
    <row r="530" spans="1:256" s="37" customFormat="1" ht="84.75" customHeight="1" x14ac:dyDescent="0.15">
      <c r="A530" s="127">
        <v>457</v>
      </c>
      <c r="B530" s="178" t="s">
        <v>814</v>
      </c>
      <c r="C530" s="179" t="s">
        <v>907</v>
      </c>
      <c r="D530" s="179" t="s">
        <v>900</v>
      </c>
      <c r="E530" s="241">
        <v>9.9450000000000003</v>
      </c>
      <c r="F530" s="241">
        <v>9.9450000000000003</v>
      </c>
      <c r="G530" s="241">
        <v>9.7870000000000008</v>
      </c>
      <c r="H530" s="123" t="s">
        <v>1319</v>
      </c>
      <c r="I530" s="128" t="s">
        <v>68</v>
      </c>
      <c r="J530" s="129" t="s">
        <v>1320</v>
      </c>
      <c r="K530" s="203">
        <v>10.778</v>
      </c>
      <c r="L530" s="199">
        <v>0</v>
      </c>
      <c r="M530" s="200">
        <f t="shared" ref="M530:M531" si="46">L530-K530</f>
        <v>-10.778</v>
      </c>
      <c r="N530" s="149">
        <v>0</v>
      </c>
      <c r="O530" s="179" t="s">
        <v>66</v>
      </c>
      <c r="P530" s="178" t="s">
        <v>1555</v>
      </c>
      <c r="Q530" s="130"/>
      <c r="R530" s="44" t="s">
        <v>494</v>
      </c>
      <c r="S530" s="131" t="s">
        <v>0</v>
      </c>
      <c r="T530" s="46" t="s">
        <v>816</v>
      </c>
      <c r="U530" s="180">
        <v>444</v>
      </c>
      <c r="V530" s="131" t="s">
        <v>27</v>
      </c>
      <c r="W530" s="168" t="s">
        <v>41</v>
      </c>
      <c r="X530" s="168"/>
      <c r="Y530" s="126"/>
      <c r="Z530" s="132"/>
      <c r="AA530" s="132"/>
      <c r="AB530" s="132"/>
      <c r="AC530" s="132"/>
      <c r="AD530" s="132"/>
      <c r="AE530" s="132"/>
      <c r="AF530" s="132"/>
      <c r="AG530" s="132"/>
      <c r="AH530" s="132"/>
      <c r="AI530" s="132"/>
      <c r="AJ530" s="132"/>
      <c r="AK530" s="132"/>
      <c r="AL530" s="132"/>
      <c r="AM530" s="132"/>
      <c r="AN530" s="132"/>
      <c r="AO530" s="132"/>
      <c r="AP530" s="132"/>
      <c r="AQ530" s="132"/>
      <c r="AR530" s="132"/>
      <c r="AS530" s="132"/>
      <c r="AT530" s="132"/>
      <c r="AU530" s="132"/>
      <c r="AV530" s="132"/>
      <c r="AW530" s="132"/>
      <c r="AX530" s="132"/>
      <c r="AY530" s="132"/>
      <c r="AZ530" s="132"/>
      <c r="BA530" s="132"/>
      <c r="BB530" s="132"/>
      <c r="BC530" s="132"/>
      <c r="BD530" s="132"/>
      <c r="BE530" s="132"/>
      <c r="BF530" s="132"/>
      <c r="BG530" s="132"/>
      <c r="BH530" s="132"/>
      <c r="BI530" s="132"/>
      <c r="BJ530" s="132"/>
      <c r="BK530" s="132"/>
      <c r="BL530" s="132"/>
      <c r="BM530" s="132"/>
      <c r="BN530" s="132"/>
      <c r="BO530" s="132"/>
      <c r="BP530" s="132"/>
      <c r="BQ530" s="132"/>
      <c r="BR530" s="132"/>
      <c r="BS530" s="132"/>
      <c r="BT530" s="132"/>
      <c r="BU530" s="132"/>
      <c r="BV530" s="132"/>
      <c r="BW530" s="132"/>
      <c r="BX530" s="132"/>
      <c r="BY530" s="132"/>
      <c r="BZ530" s="132"/>
      <c r="CA530" s="132"/>
      <c r="CB530" s="132"/>
      <c r="CC530" s="132"/>
      <c r="CD530" s="132"/>
      <c r="CE530" s="132"/>
      <c r="CF530" s="132"/>
      <c r="CG530" s="132"/>
      <c r="CH530" s="132"/>
      <c r="CI530" s="132"/>
      <c r="CJ530" s="132"/>
      <c r="CK530" s="132"/>
      <c r="CL530" s="132"/>
      <c r="CM530" s="132"/>
      <c r="CN530" s="132"/>
      <c r="CO530" s="132"/>
      <c r="CP530" s="132"/>
      <c r="CQ530" s="132"/>
      <c r="CR530" s="132"/>
      <c r="CS530" s="132"/>
      <c r="CT530" s="132"/>
      <c r="CU530" s="132"/>
      <c r="CV530" s="132"/>
      <c r="CW530" s="132"/>
      <c r="CX530" s="132"/>
      <c r="CY530" s="132"/>
      <c r="CZ530" s="132"/>
      <c r="DA530" s="132"/>
      <c r="DB530" s="132"/>
      <c r="DC530" s="132"/>
      <c r="DD530" s="132"/>
      <c r="DE530" s="132"/>
      <c r="DF530" s="132"/>
      <c r="DG530" s="132"/>
      <c r="DH530" s="132"/>
      <c r="DI530" s="132"/>
      <c r="DJ530" s="132"/>
      <c r="DK530" s="132"/>
      <c r="DL530" s="132"/>
      <c r="DM530" s="132"/>
      <c r="DN530" s="132"/>
      <c r="DO530" s="132"/>
      <c r="DP530" s="132"/>
      <c r="DQ530" s="132"/>
      <c r="DR530" s="132"/>
      <c r="DS530" s="132"/>
      <c r="DT530" s="132"/>
      <c r="DU530" s="132"/>
      <c r="DV530" s="132"/>
      <c r="DW530" s="132"/>
      <c r="DX530" s="132"/>
      <c r="DY530" s="132"/>
      <c r="DZ530" s="132"/>
      <c r="EA530" s="132"/>
      <c r="EB530" s="132"/>
      <c r="EC530" s="132"/>
      <c r="ED530" s="132"/>
      <c r="EE530" s="132"/>
      <c r="EF530" s="132"/>
      <c r="EG530" s="132"/>
      <c r="EH530" s="132"/>
      <c r="EI530" s="132"/>
      <c r="EJ530" s="132"/>
      <c r="EK530" s="132"/>
      <c r="EL530" s="132"/>
      <c r="EM530" s="132"/>
      <c r="EN530" s="132"/>
      <c r="EO530" s="132"/>
      <c r="EP530" s="132"/>
      <c r="EQ530" s="132"/>
      <c r="ER530" s="132"/>
      <c r="ES530" s="132"/>
      <c r="ET530" s="132"/>
      <c r="EU530" s="132"/>
      <c r="EV530" s="132"/>
      <c r="EW530" s="132"/>
      <c r="EX530" s="132"/>
      <c r="EY530" s="132"/>
      <c r="EZ530" s="132"/>
      <c r="FA530" s="132"/>
      <c r="FB530" s="132"/>
      <c r="FC530" s="132"/>
      <c r="FD530" s="132"/>
      <c r="FE530" s="132"/>
      <c r="FF530" s="132"/>
      <c r="FG530" s="132"/>
      <c r="FH530" s="132"/>
      <c r="FI530" s="132"/>
      <c r="FJ530" s="132"/>
      <c r="FK530" s="132"/>
      <c r="FL530" s="132"/>
      <c r="FM530" s="132"/>
      <c r="FN530" s="132"/>
      <c r="FO530" s="132"/>
      <c r="FP530" s="132"/>
      <c r="FQ530" s="132"/>
      <c r="FR530" s="132"/>
      <c r="FS530" s="132"/>
      <c r="FT530" s="132"/>
      <c r="FU530" s="132"/>
      <c r="FV530" s="132"/>
      <c r="FW530" s="132"/>
      <c r="FX530" s="132"/>
      <c r="FY530" s="132"/>
      <c r="FZ530" s="132"/>
      <c r="GA530" s="132"/>
      <c r="GB530" s="132"/>
      <c r="GC530" s="132"/>
      <c r="GD530" s="132"/>
      <c r="GE530" s="132"/>
      <c r="GF530" s="132"/>
      <c r="GG530" s="132"/>
      <c r="GH530" s="132"/>
      <c r="GI530" s="132"/>
      <c r="GJ530" s="132"/>
      <c r="GK530" s="132"/>
      <c r="GL530" s="132"/>
      <c r="GM530" s="132"/>
      <c r="GN530" s="132"/>
      <c r="GO530" s="132"/>
      <c r="GP530" s="132"/>
      <c r="GQ530" s="132"/>
      <c r="GR530" s="132"/>
      <c r="GS530" s="132"/>
      <c r="GT530" s="132"/>
      <c r="GU530" s="132"/>
      <c r="GV530" s="132"/>
      <c r="GW530" s="132"/>
      <c r="GX530" s="132"/>
      <c r="GY530" s="132"/>
      <c r="GZ530" s="132"/>
      <c r="HA530" s="132"/>
      <c r="HB530" s="132"/>
      <c r="HC530" s="132"/>
      <c r="HD530" s="132"/>
      <c r="HE530" s="132"/>
      <c r="HF530" s="132"/>
      <c r="HG530" s="132"/>
      <c r="HH530" s="132"/>
      <c r="HI530" s="132"/>
      <c r="HJ530" s="132"/>
      <c r="HK530" s="132"/>
      <c r="HL530" s="132"/>
      <c r="HM530" s="132"/>
      <c r="HN530" s="132"/>
      <c r="HO530" s="132"/>
      <c r="HP530" s="132"/>
      <c r="HQ530" s="132"/>
      <c r="HR530" s="132"/>
      <c r="HS530" s="132"/>
      <c r="HT530" s="132"/>
      <c r="HU530" s="132"/>
      <c r="HV530" s="132"/>
      <c r="HW530" s="132"/>
      <c r="HX530" s="132"/>
      <c r="HY530" s="132"/>
      <c r="HZ530" s="132"/>
      <c r="IA530" s="132"/>
      <c r="IB530" s="132"/>
      <c r="IC530" s="132"/>
      <c r="ID530" s="132"/>
      <c r="IE530" s="132"/>
      <c r="IF530" s="132"/>
      <c r="IG530" s="132"/>
      <c r="IH530" s="132"/>
      <c r="II530" s="132"/>
      <c r="IJ530" s="132"/>
      <c r="IK530" s="132"/>
      <c r="IL530" s="132"/>
      <c r="IM530" s="132"/>
      <c r="IN530" s="132"/>
      <c r="IO530" s="132"/>
      <c r="IP530" s="132"/>
      <c r="IQ530" s="132"/>
      <c r="IR530" s="132"/>
      <c r="IS530" s="132"/>
      <c r="IT530" s="132"/>
      <c r="IU530" s="132"/>
      <c r="IV530" s="132"/>
    </row>
    <row r="531" spans="1:256" s="132" customFormat="1" ht="100.5" customHeight="1" x14ac:dyDescent="0.15">
      <c r="A531" s="127">
        <v>458</v>
      </c>
      <c r="B531" s="54" t="s">
        <v>813</v>
      </c>
      <c r="C531" s="179" t="s">
        <v>887</v>
      </c>
      <c r="D531" s="179" t="s">
        <v>885</v>
      </c>
      <c r="E531" s="199">
        <v>3.7389999999999999</v>
      </c>
      <c r="F531" s="200">
        <v>3.7389999999999999</v>
      </c>
      <c r="G531" s="199">
        <v>1.48</v>
      </c>
      <c r="H531" s="123" t="s">
        <v>1601</v>
      </c>
      <c r="I531" s="128" t="s">
        <v>45</v>
      </c>
      <c r="J531" s="178" t="s">
        <v>1778</v>
      </c>
      <c r="K531" s="203">
        <v>4</v>
      </c>
      <c r="L531" s="199">
        <v>4</v>
      </c>
      <c r="M531" s="200">
        <f t="shared" si="46"/>
        <v>0</v>
      </c>
      <c r="N531" s="149">
        <v>0</v>
      </c>
      <c r="O531" s="179" t="s">
        <v>1409</v>
      </c>
      <c r="P531" s="178" t="s">
        <v>1779</v>
      </c>
      <c r="Q531" s="130"/>
      <c r="R531" s="179" t="s">
        <v>213</v>
      </c>
      <c r="S531" s="181" t="s">
        <v>0</v>
      </c>
      <c r="T531" s="93" t="s">
        <v>815</v>
      </c>
      <c r="U531" s="180">
        <v>445</v>
      </c>
      <c r="V531" s="131"/>
      <c r="W531" s="168"/>
      <c r="X531" s="168"/>
      <c r="Y531" s="126"/>
    </row>
    <row r="532" spans="1:256" s="132" customFormat="1" ht="24.95" customHeight="1" x14ac:dyDescent="0.15">
      <c r="A532" s="26"/>
      <c r="B532" s="41" t="s">
        <v>114</v>
      </c>
      <c r="C532" s="31"/>
      <c r="D532" s="31"/>
      <c r="E532" s="205"/>
      <c r="F532" s="205"/>
      <c r="G532" s="205"/>
      <c r="H532" s="28"/>
      <c r="I532" s="29"/>
      <c r="J532" s="30"/>
      <c r="K532" s="204"/>
      <c r="L532" s="205"/>
      <c r="M532" s="205"/>
      <c r="N532" s="151"/>
      <c r="O532" s="31"/>
      <c r="P532" s="27"/>
      <c r="Q532" s="27"/>
      <c r="R532" s="27"/>
      <c r="S532" s="32"/>
      <c r="T532" s="32"/>
      <c r="U532" s="32"/>
      <c r="V532" s="32"/>
      <c r="W532" s="33"/>
      <c r="X532" s="33"/>
      <c r="Y532" s="34"/>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c r="IR532" s="2"/>
      <c r="IS532" s="2"/>
      <c r="IT532" s="2"/>
      <c r="IU532" s="2"/>
      <c r="IV532" s="2"/>
    </row>
    <row r="533" spans="1:256" s="132" customFormat="1" ht="93.75" customHeight="1" x14ac:dyDescent="0.15">
      <c r="A533" s="127">
        <v>459</v>
      </c>
      <c r="B533" s="178" t="s">
        <v>821</v>
      </c>
      <c r="C533" s="179" t="s">
        <v>923</v>
      </c>
      <c r="D533" s="179" t="s">
        <v>885</v>
      </c>
      <c r="E533" s="199">
        <v>240.33199999999999</v>
      </c>
      <c r="F533" s="200">
        <v>240.33199999999999</v>
      </c>
      <c r="G533" s="199">
        <v>206.29499999999999</v>
      </c>
      <c r="H533" s="123" t="s">
        <v>1601</v>
      </c>
      <c r="I533" s="128" t="s">
        <v>45</v>
      </c>
      <c r="J533" s="129" t="s">
        <v>1723</v>
      </c>
      <c r="K533" s="203">
        <v>246.30699999999999</v>
      </c>
      <c r="L533" s="199">
        <v>254.46</v>
      </c>
      <c r="M533" s="200">
        <f t="shared" ref="M533:M537" si="47">L533-K533</f>
        <v>8.15300000000002</v>
      </c>
      <c r="N533" s="149">
        <v>-32.146999999999998</v>
      </c>
      <c r="O533" s="179" t="s">
        <v>21</v>
      </c>
      <c r="P533" s="178" t="s">
        <v>1724</v>
      </c>
      <c r="Q533" s="130" t="s">
        <v>1725</v>
      </c>
      <c r="R533" s="179" t="s">
        <v>246</v>
      </c>
      <c r="S533" s="181" t="s">
        <v>0</v>
      </c>
      <c r="T533" s="120" t="s">
        <v>825</v>
      </c>
      <c r="U533" s="180">
        <v>446</v>
      </c>
      <c r="V533" s="131"/>
      <c r="W533" s="168" t="s">
        <v>41</v>
      </c>
      <c r="X533" s="168"/>
      <c r="Y533" s="126"/>
    </row>
    <row r="534" spans="1:256" s="132" customFormat="1" ht="56.25" customHeight="1" x14ac:dyDescent="0.15">
      <c r="A534" s="127">
        <v>460</v>
      </c>
      <c r="B534" s="178" t="s">
        <v>820</v>
      </c>
      <c r="C534" s="179" t="s">
        <v>909</v>
      </c>
      <c r="D534" s="179" t="s">
        <v>885</v>
      </c>
      <c r="E534" s="199">
        <v>87.173000000000002</v>
      </c>
      <c r="F534" s="199">
        <v>87.173000000000002</v>
      </c>
      <c r="G534" s="199">
        <v>73.549000000000007</v>
      </c>
      <c r="H534" s="123" t="s">
        <v>247</v>
      </c>
      <c r="I534" s="128" t="s">
        <v>45</v>
      </c>
      <c r="J534" s="178" t="s">
        <v>1321</v>
      </c>
      <c r="K534" s="203">
        <v>91.718000000000004</v>
      </c>
      <c r="L534" s="199">
        <v>192.79499999999999</v>
      </c>
      <c r="M534" s="200">
        <f t="shared" si="47"/>
        <v>101.07699999999998</v>
      </c>
      <c r="N534" s="149">
        <v>0</v>
      </c>
      <c r="O534" s="179" t="s">
        <v>1409</v>
      </c>
      <c r="P534" s="178" t="s">
        <v>1558</v>
      </c>
      <c r="Q534" s="130"/>
      <c r="R534" s="179" t="s">
        <v>151</v>
      </c>
      <c r="S534" s="181" t="s">
        <v>0</v>
      </c>
      <c r="T534" s="45" t="s">
        <v>824</v>
      </c>
      <c r="U534" s="180">
        <v>447</v>
      </c>
      <c r="V534" s="131"/>
      <c r="W534" s="168" t="s">
        <v>41</v>
      </c>
      <c r="X534" s="168"/>
      <c r="Y534" s="126"/>
    </row>
    <row r="535" spans="1:256" s="37" customFormat="1" ht="247.5" customHeight="1" x14ac:dyDescent="0.15">
      <c r="A535" s="127">
        <v>461</v>
      </c>
      <c r="B535" s="178" t="s">
        <v>819</v>
      </c>
      <c r="C535" s="179" t="s">
        <v>897</v>
      </c>
      <c r="D535" s="179" t="s">
        <v>885</v>
      </c>
      <c r="E535" s="199">
        <v>800.43799999999999</v>
      </c>
      <c r="F535" s="199">
        <v>800.43799999999999</v>
      </c>
      <c r="G535" s="199">
        <v>686.89200000000005</v>
      </c>
      <c r="H535" s="123" t="s">
        <v>247</v>
      </c>
      <c r="I535" s="128" t="s">
        <v>45</v>
      </c>
      <c r="J535" s="129" t="s">
        <v>1322</v>
      </c>
      <c r="K535" s="203">
        <v>802.40700000000004</v>
      </c>
      <c r="L535" s="199">
        <v>1164.6110000000001</v>
      </c>
      <c r="M535" s="200">
        <f t="shared" si="47"/>
        <v>362.20400000000006</v>
      </c>
      <c r="N535" s="149">
        <v>0</v>
      </c>
      <c r="O535" s="179" t="s">
        <v>1409</v>
      </c>
      <c r="P535" s="178" t="s">
        <v>1557</v>
      </c>
      <c r="Q535" s="130" t="s">
        <v>2171</v>
      </c>
      <c r="R535" s="179" t="s">
        <v>151</v>
      </c>
      <c r="S535" s="181" t="s">
        <v>0</v>
      </c>
      <c r="T535" s="46" t="s">
        <v>824</v>
      </c>
      <c r="U535" s="180">
        <v>448</v>
      </c>
      <c r="V535" s="131" t="s">
        <v>69</v>
      </c>
      <c r="W535" s="168" t="s">
        <v>41</v>
      </c>
      <c r="X535" s="168"/>
      <c r="Y535" s="126"/>
      <c r="Z535" s="132"/>
      <c r="AA535" s="132"/>
      <c r="AB535" s="132"/>
      <c r="AC535" s="132"/>
      <c r="AD535" s="132"/>
      <c r="AE535" s="132"/>
      <c r="AF535" s="132"/>
      <c r="AG535" s="132"/>
      <c r="AH535" s="132"/>
      <c r="AI535" s="132"/>
      <c r="AJ535" s="132"/>
      <c r="AK535" s="132"/>
      <c r="AL535" s="132"/>
      <c r="AM535" s="132"/>
      <c r="AN535" s="132"/>
      <c r="AO535" s="132"/>
      <c r="AP535" s="132"/>
      <c r="AQ535" s="132"/>
      <c r="AR535" s="132"/>
      <c r="AS535" s="132"/>
      <c r="AT535" s="132"/>
      <c r="AU535" s="132"/>
      <c r="AV535" s="132"/>
      <c r="AW535" s="132"/>
      <c r="AX535" s="132"/>
      <c r="AY535" s="132"/>
      <c r="AZ535" s="132"/>
      <c r="BA535" s="132"/>
      <c r="BB535" s="132"/>
      <c r="BC535" s="132"/>
      <c r="BD535" s="132"/>
      <c r="BE535" s="132"/>
      <c r="BF535" s="132"/>
      <c r="BG535" s="132"/>
      <c r="BH535" s="132"/>
      <c r="BI535" s="132"/>
      <c r="BJ535" s="132"/>
      <c r="BK535" s="132"/>
      <c r="BL535" s="132"/>
      <c r="BM535" s="132"/>
      <c r="BN535" s="132"/>
      <c r="BO535" s="132"/>
      <c r="BP535" s="132"/>
      <c r="BQ535" s="132"/>
      <c r="BR535" s="132"/>
      <c r="BS535" s="132"/>
      <c r="BT535" s="132"/>
      <c r="BU535" s="132"/>
      <c r="BV535" s="132"/>
      <c r="BW535" s="132"/>
      <c r="BX535" s="132"/>
      <c r="BY535" s="132"/>
      <c r="BZ535" s="132"/>
      <c r="CA535" s="132"/>
      <c r="CB535" s="132"/>
      <c r="CC535" s="132"/>
      <c r="CD535" s="132"/>
      <c r="CE535" s="132"/>
      <c r="CF535" s="132"/>
      <c r="CG535" s="132"/>
      <c r="CH535" s="132"/>
      <c r="CI535" s="132"/>
      <c r="CJ535" s="132"/>
      <c r="CK535" s="132"/>
      <c r="CL535" s="132"/>
      <c r="CM535" s="132"/>
      <c r="CN535" s="132"/>
      <c r="CO535" s="132"/>
      <c r="CP535" s="132"/>
      <c r="CQ535" s="132"/>
      <c r="CR535" s="132"/>
      <c r="CS535" s="132"/>
      <c r="CT535" s="132"/>
      <c r="CU535" s="132"/>
      <c r="CV535" s="132"/>
      <c r="CW535" s="132"/>
      <c r="CX535" s="132"/>
      <c r="CY535" s="132"/>
      <c r="CZ535" s="132"/>
      <c r="DA535" s="132"/>
      <c r="DB535" s="132"/>
      <c r="DC535" s="132"/>
      <c r="DD535" s="132"/>
      <c r="DE535" s="132"/>
      <c r="DF535" s="132"/>
      <c r="DG535" s="132"/>
      <c r="DH535" s="132"/>
      <c r="DI535" s="132"/>
      <c r="DJ535" s="132"/>
      <c r="DK535" s="132"/>
      <c r="DL535" s="132"/>
      <c r="DM535" s="132"/>
      <c r="DN535" s="132"/>
      <c r="DO535" s="132"/>
      <c r="DP535" s="132"/>
      <c r="DQ535" s="132"/>
      <c r="DR535" s="132"/>
      <c r="DS535" s="132"/>
      <c r="DT535" s="132"/>
      <c r="DU535" s="132"/>
      <c r="DV535" s="132"/>
      <c r="DW535" s="132"/>
      <c r="DX535" s="132"/>
      <c r="DY535" s="132"/>
      <c r="DZ535" s="132"/>
      <c r="EA535" s="132"/>
      <c r="EB535" s="132"/>
      <c r="EC535" s="132"/>
      <c r="ED535" s="132"/>
      <c r="EE535" s="132"/>
      <c r="EF535" s="132"/>
      <c r="EG535" s="132"/>
      <c r="EH535" s="132"/>
      <c r="EI535" s="132"/>
      <c r="EJ535" s="132"/>
      <c r="EK535" s="132"/>
      <c r="EL535" s="132"/>
      <c r="EM535" s="132"/>
      <c r="EN535" s="132"/>
      <c r="EO535" s="132"/>
      <c r="EP535" s="132"/>
      <c r="EQ535" s="132"/>
      <c r="ER535" s="132"/>
      <c r="ES535" s="132"/>
      <c r="ET535" s="132"/>
      <c r="EU535" s="132"/>
      <c r="EV535" s="132"/>
      <c r="EW535" s="132"/>
      <c r="EX535" s="132"/>
      <c r="EY535" s="132"/>
      <c r="EZ535" s="132"/>
      <c r="FA535" s="132"/>
      <c r="FB535" s="132"/>
      <c r="FC535" s="132"/>
      <c r="FD535" s="132"/>
      <c r="FE535" s="132"/>
      <c r="FF535" s="132"/>
      <c r="FG535" s="132"/>
      <c r="FH535" s="132"/>
      <c r="FI535" s="132"/>
      <c r="FJ535" s="132"/>
      <c r="FK535" s="132"/>
      <c r="FL535" s="132"/>
      <c r="FM535" s="132"/>
      <c r="FN535" s="132"/>
      <c r="FO535" s="132"/>
      <c r="FP535" s="132"/>
      <c r="FQ535" s="132"/>
      <c r="FR535" s="132"/>
      <c r="FS535" s="132"/>
      <c r="FT535" s="132"/>
      <c r="FU535" s="132"/>
      <c r="FV535" s="132"/>
      <c r="FW535" s="132"/>
      <c r="FX535" s="132"/>
      <c r="FY535" s="132"/>
      <c r="FZ535" s="132"/>
      <c r="GA535" s="132"/>
      <c r="GB535" s="132"/>
      <c r="GC535" s="132"/>
      <c r="GD535" s="132"/>
      <c r="GE535" s="132"/>
      <c r="GF535" s="132"/>
      <c r="GG535" s="132"/>
      <c r="GH535" s="132"/>
      <c r="GI535" s="132"/>
      <c r="GJ535" s="132"/>
      <c r="GK535" s="132"/>
      <c r="GL535" s="132"/>
      <c r="GM535" s="132"/>
      <c r="GN535" s="132"/>
      <c r="GO535" s="132"/>
      <c r="GP535" s="132"/>
      <c r="GQ535" s="132"/>
      <c r="GR535" s="132"/>
      <c r="GS535" s="132"/>
      <c r="GT535" s="132"/>
      <c r="GU535" s="132"/>
      <c r="GV535" s="132"/>
      <c r="GW535" s="132"/>
      <c r="GX535" s="132"/>
      <c r="GY535" s="132"/>
      <c r="GZ535" s="132"/>
      <c r="HA535" s="132"/>
      <c r="HB535" s="132"/>
      <c r="HC535" s="132"/>
      <c r="HD535" s="132"/>
      <c r="HE535" s="132"/>
      <c r="HF535" s="132"/>
      <c r="HG535" s="132"/>
      <c r="HH535" s="132"/>
      <c r="HI535" s="132"/>
      <c r="HJ535" s="132"/>
      <c r="HK535" s="132"/>
      <c r="HL535" s="132"/>
      <c r="HM535" s="132"/>
      <c r="HN535" s="132"/>
      <c r="HO535" s="132"/>
      <c r="HP535" s="132"/>
      <c r="HQ535" s="132"/>
      <c r="HR535" s="132"/>
      <c r="HS535" s="132"/>
      <c r="HT535" s="132"/>
      <c r="HU535" s="132"/>
      <c r="HV535" s="132"/>
      <c r="HW535" s="132"/>
      <c r="HX535" s="132"/>
      <c r="HY535" s="132"/>
      <c r="HZ535" s="132"/>
      <c r="IA535" s="132"/>
      <c r="IB535" s="132"/>
      <c r="IC535" s="132"/>
      <c r="ID535" s="132"/>
      <c r="IE535" s="132"/>
      <c r="IF535" s="132"/>
      <c r="IG535" s="132"/>
      <c r="IH535" s="132"/>
      <c r="II535" s="132"/>
      <c r="IJ535" s="132"/>
      <c r="IK535" s="132"/>
      <c r="IL535" s="132"/>
      <c r="IM535" s="132"/>
      <c r="IN535" s="132"/>
      <c r="IO535" s="132"/>
      <c r="IP535" s="132"/>
      <c r="IQ535" s="132"/>
      <c r="IR535" s="132"/>
      <c r="IS535" s="132"/>
      <c r="IT535" s="132"/>
      <c r="IU535" s="132"/>
      <c r="IV535" s="132"/>
    </row>
    <row r="536" spans="1:256" s="37" customFormat="1" ht="79.5" customHeight="1" x14ac:dyDescent="0.15">
      <c r="A536" s="127">
        <v>462</v>
      </c>
      <c r="B536" s="178" t="s">
        <v>818</v>
      </c>
      <c r="C536" s="179" t="s">
        <v>907</v>
      </c>
      <c r="D536" s="179" t="s">
        <v>885</v>
      </c>
      <c r="E536" s="199">
        <v>47.993000000000002</v>
      </c>
      <c r="F536" s="199">
        <v>47.993000000000002</v>
      </c>
      <c r="G536" s="199">
        <v>39.744999999999997</v>
      </c>
      <c r="H536" s="123" t="s">
        <v>247</v>
      </c>
      <c r="I536" s="128" t="s">
        <v>45</v>
      </c>
      <c r="J536" s="129" t="s">
        <v>1323</v>
      </c>
      <c r="K536" s="203">
        <v>49.783000000000001</v>
      </c>
      <c r="L536" s="199">
        <v>50.753</v>
      </c>
      <c r="M536" s="200">
        <f t="shared" si="47"/>
        <v>0.96999999999999886</v>
      </c>
      <c r="N536" s="149">
        <v>0</v>
      </c>
      <c r="O536" s="179" t="s">
        <v>1409</v>
      </c>
      <c r="P536" s="178" t="s">
        <v>1556</v>
      </c>
      <c r="Q536" s="130"/>
      <c r="R536" s="44" t="s">
        <v>494</v>
      </c>
      <c r="S536" s="131" t="s">
        <v>0</v>
      </c>
      <c r="T536" s="46" t="s">
        <v>823</v>
      </c>
      <c r="U536" s="180">
        <v>449</v>
      </c>
      <c r="V536" s="131" t="s">
        <v>69</v>
      </c>
      <c r="W536" s="168" t="s">
        <v>41</v>
      </c>
      <c r="X536" s="168"/>
      <c r="Y536" s="126"/>
      <c r="Z536" s="132"/>
      <c r="AA536" s="132"/>
      <c r="AB536" s="132"/>
      <c r="AC536" s="132"/>
      <c r="AD536" s="132"/>
      <c r="AE536" s="132"/>
      <c r="AF536" s="132"/>
      <c r="AG536" s="132"/>
      <c r="AH536" s="132"/>
      <c r="AI536" s="132"/>
      <c r="AJ536" s="132"/>
      <c r="AK536" s="132"/>
      <c r="AL536" s="132"/>
      <c r="AM536" s="132"/>
      <c r="AN536" s="132"/>
      <c r="AO536" s="132"/>
      <c r="AP536" s="132"/>
      <c r="AQ536" s="132"/>
      <c r="AR536" s="132"/>
      <c r="AS536" s="132"/>
      <c r="AT536" s="132"/>
      <c r="AU536" s="132"/>
      <c r="AV536" s="132"/>
      <c r="AW536" s="132"/>
      <c r="AX536" s="132"/>
      <c r="AY536" s="132"/>
      <c r="AZ536" s="132"/>
      <c r="BA536" s="132"/>
      <c r="BB536" s="132"/>
      <c r="BC536" s="132"/>
      <c r="BD536" s="132"/>
      <c r="BE536" s="132"/>
      <c r="BF536" s="132"/>
      <c r="BG536" s="132"/>
      <c r="BH536" s="132"/>
      <c r="BI536" s="132"/>
      <c r="BJ536" s="132"/>
      <c r="BK536" s="132"/>
      <c r="BL536" s="132"/>
      <c r="BM536" s="132"/>
      <c r="BN536" s="132"/>
      <c r="BO536" s="132"/>
      <c r="BP536" s="132"/>
      <c r="BQ536" s="132"/>
      <c r="BR536" s="132"/>
      <c r="BS536" s="132"/>
      <c r="BT536" s="132"/>
      <c r="BU536" s="132"/>
      <c r="BV536" s="132"/>
      <c r="BW536" s="132"/>
      <c r="BX536" s="132"/>
      <c r="BY536" s="132"/>
      <c r="BZ536" s="132"/>
      <c r="CA536" s="132"/>
      <c r="CB536" s="132"/>
      <c r="CC536" s="132"/>
      <c r="CD536" s="132"/>
      <c r="CE536" s="132"/>
      <c r="CF536" s="132"/>
      <c r="CG536" s="132"/>
      <c r="CH536" s="132"/>
      <c r="CI536" s="132"/>
      <c r="CJ536" s="132"/>
      <c r="CK536" s="132"/>
      <c r="CL536" s="132"/>
      <c r="CM536" s="132"/>
      <c r="CN536" s="132"/>
      <c r="CO536" s="132"/>
      <c r="CP536" s="132"/>
      <c r="CQ536" s="132"/>
      <c r="CR536" s="132"/>
      <c r="CS536" s="132"/>
      <c r="CT536" s="132"/>
      <c r="CU536" s="132"/>
      <c r="CV536" s="132"/>
      <c r="CW536" s="132"/>
      <c r="CX536" s="132"/>
      <c r="CY536" s="132"/>
      <c r="CZ536" s="132"/>
      <c r="DA536" s="132"/>
      <c r="DB536" s="132"/>
      <c r="DC536" s="132"/>
      <c r="DD536" s="132"/>
      <c r="DE536" s="132"/>
      <c r="DF536" s="132"/>
      <c r="DG536" s="132"/>
      <c r="DH536" s="132"/>
      <c r="DI536" s="132"/>
      <c r="DJ536" s="132"/>
      <c r="DK536" s="132"/>
      <c r="DL536" s="132"/>
      <c r="DM536" s="132"/>
      <c r="DN536" s="132"/>
      <c r="DO536" s="132"/>
      <c r="DP536" s="132"/>
      <c r="DQ536" s="132"/>
      <c r="DR536" s="132"/>
      <c r="DS536" s="132"/>
      <c r="DT536" s="132"/>
      <c r="DU536" s="132"/>
      <c r="DV536" s="132"/>
      <c r="DW536" s="132"/>
      <c r="DX536" s="132"/>
      <c r="DY536" s="132"/>
      <c r="DZ536" s="132"/>
      <c r="EA536" s="132"/>
      <c r="EB536" s="132"/>
      <c r="EC536" s="132"/>
      <c r="ED536" s="132"/>
      <c r="EE536" s="132"/>
      <c r="EF536" s="132"/>
      <c r="EG536" s="132"/>
      <c r="EH536" s="132"/>
      <c r="EI536" s="132"/>
      <c r="EJ536" s="132"/>
      <c r="EK536" s="132"/>
      <c r="EL536" s="132"/>
      <c r="EM536" s="132"/>
      <c r="EN536" s="132"/>
      <c r="EO536" s="132"/>
      <c r="EP536" s="132"/>
      <c r="EQ536" s="132"/>
      <c r="ER536" s="132"/>
      <c r="ES536" s="132"/>
      <c r="ET536" s="132"/>
      <c r="EU536" s="132"/>
      <c r="EV536" s="132"/>
      <c r="EW536" s="132"/>
      <c r="EX536" s="132"/>
      <c r="EY536" s="132"/>
      <c r="EZ536" s="132"/>
      <c r="FA536" s="132"/>
      <c r="FB536" s="132"/>
      <c r="FC536" s="132"/>
      <c r="FD536" s="132"/>
      <c r="FE536" s="132"/>
      <c r="FF536" s="132"/>
      <c r="FG536" s="132"/>
      <c r="FH536" s="132"/>
      <c r="FI536" s="132"/>
      <c r="FJ536" s="132"/>
      <c r="FK536" s="132"/>
      <c r="FL536" s="132"/>
      <c r="FM536" s="132"/>
      <c r="FN536" s="132"/>
      <c r="FO536" s="132"/>
      <c r="FP536" s="132"/>
      <c r="FQ536" s="132"/>
      <c r="FR536" s="132"/>
      <c r="FS536" s="132"/>
      <c r="FT536" s="132"/>
      <c r="FU536" s="132"/>
      <c r="FV536" s="132"/>
      <c r="FW536" s="132"/>
      <c r="FX536" s="132"/>
      <c r="FY536" s="132"/>
      <c r="FZ536" s="132"/>
      <c r="GA536" s="132"/>
      <c r="GB536" s="132"/>
      <c r="GC536" s="132"/>
      <c r="GD536" s="132"/>
      <c r="GE536" s="132"/>
      <c r="GF536" s="132"/>
      <c r="GG536" s="132"/>
      <c r="GH536" s="132"/>
      <c r="GI536" s="132"/>
      <c r="GJ536" s="132"/>
      <c r="GK536" s="132"/>
      <c r="GL536" s="132"/>
      <c r="GM536" s="132"/>
      <c r="GN536" s="132"/>
      <c r="GO536" s="132"/>
      <c r="GP536" s="132"/>
      <c r="GQ536" s="132"/>
      <c r="GR536" s="132"/>
      <c r="GS536" s="132"/>
      <c r="GT536" s="132"/>
      <c r="GU536" s="132"/>
      <c r="GV536" s="132"/>
      <c r="GW536" s="132"/>
      <c r="GX536" s="132"/>
      <c r="GY536" s="132"/>
      <c r="GZ536" s="132"/>
      <c r="HA536" s="132"/>
      <c r="HB536" s="132"/>
      <c r="HC536" s="132"/>
      <c r="HD536" s="132"/>
      <c r="HE536" s="132"/>
      <c r="HF536" s="132"/>
      <c r="HG536" s="132"/>
      <c r="HH536" s="132"/>
      <c r="HI536" s="132"/>
      <c r="HJ536" s="132"/>
      <c r="HK536" s="132"/>
      <c r="HL536" s="132"/>
      <c r="HM536" s="132"/>
      <c r="HN536" s="132"/>
      <c r="HO536" s="132"/>
      <c r="HP536" s="132"/>
      <c r="HQ536" s="132"/>
      <c r="HR536" s="132"/>
      <c r="HS536" s="132"/>
      <c r="HT536" s="132"/>
      <c r="HU536" s="132"/>
      <c r="HV536" s="132"/>
      <c r="HW536" s="132"/>
      <c r="HX536" s="132"/>
      <c r="HY536" s="132"/>
      <c r="HZ536" s="132"/>
      <c r="IA536" s="132"/>
      <c r="IB536" s="132"/>
      <c r="IC536" s="132"/>
      <c r="ID536" s="132"/>
      <c r="IE536" s="132"/>
      <c r="IF536" s="132"/>
      <c r="IG536" s="132"/>
      <c r="IH536" s="132"/>
      <c r="II536" s="132"/>
      <c r="IJ536" s="132"/>
      <c r="IK536" s="132"/>
      <c r="IL536" s="132"/>
      <c r="IM536" s="132"/>
      <c r="IN536" s="132"/>
      <c r="IO536" s="132"/>
      <c r="IP536" s="132"/>
      <c r="IQ536" s="132"/>
      <c r="IR536" s="132"/>
      <c r="IS536" s="132"/>
      <c r="IT536" s="132"/>
      <c r="IU536" s="132"/>
      <c r="IV536" s="132"/>
    </row>
    <row r="537" spans="1:256" s="132" customFormat="1" ht="90" customHeight="1" x14ac:dyDescent="0.15">
      <c r="A537" s="127">
        <v>463</v>
      </c>
      <c r="B537" s="178" t="s">
        <v>817</v>
      </c>
      <c r="C537" s="179" t="s">
        <v>910</v>
      </c>
      <c r="D537" s="179" t="s">
        <v>885</v>
      </c>
      <c r="E537" s="202">
        <v>2.0289999999999999</v>
      </c>
      <c r="F537" s="200">
        <v>2.0289999999999999</v>
      </c>
      <c r="G537" s="199">
        <v>2.0287000000000002</v>
      </c>
      <c r="H537" s="119" t="s">
        <v>247</v>
      </c>
      <c r="I537" s="128" t="s">
        <v>22</v>
      </c>
      <c r="J537" s="129" t="s">
        <v>1263</v>
      </c>
      <c r="K537" s="201">
        <v>2.2389999999999999</v>
      </c>
      <c r="L537" s="199">
        <v>2.2200000000000002</v>
      </c>
      <c r="M537" s="200">
        <f t="shared" si="47"/>
        <v>-1.8999999999999684E-2</v>
      </c>
      <c r="N537" s="149">
        <v>0</v>
      </c>
      <c r="O537" s="179" t="s">
        <v>22</v>
      </c>
      <c r="P537" s="178" t="s">
        <v>1508</v>
      </c>
      <c r="Q537" s="130"/>
      <c r="R537" s="48" t="s">
        <v>163</v>
      </c>
      <c r="S537" s="181" t="s">
        <v>0</v>
      </c>
      <c r="T537" s="120" t="s">
        <v>822</v>
      </c>
      <c r="U537" s="180">
        <v>450</v>
      </c>
      <c r="V537" s="131" t="s">
        <v>69</v>
      </c>
      <c r="W537" s="168"/>
      <c r="X537" s="168"/>
      <c r="Y537" s="126"/>
    </row>
    <row r="538" spans="1:256" s="37" customFormat="1" ht="24.95" customHeight="1" x14ac:dyDescent="0.15">
      <c r="A538" s="26"/>
      <c r="B538" s="41" t="s">
        <v>115</v>
      </c>
      <c r="C538" s="31"/>
      <c r="D538" s="31"/>
      <c r="E538" s="205"/>
      <c r="F538" s="205"/>
      <c r="G538" s="205"/>
      <c r="H538" s="77"/>
      <c r="I538" s="29"/>
      <c r="J538" s="78"/>
      <c r="K538" s="204"/>
      <c r="L538" s="205"/>
      <c r="M538" s="205"/>
      <c r="N538" s="151"/>
      <c r="O538" s="31"/>
      <c r="P538" s="27"/>
      <c r="Q538" s="27"/>
      <c r="R538" s="27"/>
      <c r="S538" s="32"/>
      <c r="T538" s="32"/>
      <c r="U538" s="32"/>
      <c r="V538" s="32"/>
      <c r="W538" s="33"/>
      <c r="X538" s="33"/>
      <c r="Y538" s="34"/>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c r="IR538" s="2"/>
      <c r="IS538" s="2"/>
      <c r="IT538" s="2"/>
      <c r="IU538" s="2"/>
      <c r="IV538" s="2"/>
    </row>
    <row r="539" spans="1:256" s="37" customFormat="1" ht="107.25" customHeight="1" x14ac:dyDescent="0.15">
      <c r="A539" s="127">
        <v>464</v>
      </c>
      <c r="B539" s="39" t="s">
        <v>827</v>
      </c>
      <c r="C539" s="179" t="s">
        <v>2233</v>
      </c>
      <c r="D539" s="179" t="s">
        <v>885</v>
      </c>
      <c r="E539" s="199">
        <v>19022.094000000001</v>
      </c>
      <c r="F539" s="200">
        <v>23203.474999999999</v>
      </c>
      <c r="G539" s="242">
        <v>22383.539000000001</v>
      </c>
      <c r="H539" s="123" t="s">
        <v>1637</v>
      </c>
      <c r="I539" s="128" t="s">
        <v>45</v>
      </c>
      <c r="J539" s="129" t="s">
        <v>1395</v>
      </c>
      <c r="K539" s="213">
        <v>17726.374</v>
      </c>
      <c r="L539" s="199">
        <v>20739.856</v>
      </c>
      <c r="M539" s="200">
        <f t="shared" ref="M539:M540" si="48">L539-K539</f>
        <v>3013.482</v>
      </c>
      <c r="N539" s="149">
        <v>0</v>
      </c>
      <c r="O539" s="179" t="s">
        <v>1409</v>
      </c>
      <c r="P539" s="178" t="s">
        <v>1638</v>
      </c>
      <c r="Q539" s="130" t="s">
        <v>1639</v>
      </c>
      <c r="R539" s="179" t="s">
        <v>829</v>
      </c>
      <c r="S539" s="181" t="s">
        <v>0</v>
      </c>
      <c r="T539" s="133" t="s">
        <v>830</v>
      </c>
      <c r="U539" s="180">
        <v>451</v>
      </c>
      <c r="V539" s="131" t="s">
        <v>28</v>
      </c>
      <c r="W539" s="168" t="s">
        <v>41</v>
      </c>
      <c r="X539" s="168"/>
      <c r="Y539" s="126"/>
      <c r="Z539" s="132"/>
      <c r="AA539" s="132"/>
      <c r="AB539" s="132"/>
      <c r="AC539" s="132"/>
      <c r="AD539" s="132"/>
      <c r="AE539" s="132"/>
      <c r="AF539" s="132"/>
      <c r="AG539" s="132"/>
      <c r="AH539" s="132"/>
      <c r="AI539" s="132"/>
      <c r="AJ539" s="132"/>
      <c r="AK539" s="132"/>
      <c r="AL539" s="132"/>
      <c r="AM539" s="132"/>
      <c r="AN539" s="132"/>
      <c r="AO539" s="132"/>
      <c r="AP539" s="132"/>
      <c r="AQ539" s="132"/>
      <c r="AR539" s="132"/>
      <c r="AS539" s="132"/>
      <c r="AT539" s="132"/>
      <c r="AU539" s="132"/>
      <c r="AV539" s="132"/>
      <c r="AW539" s="132"/>
      <c r="AX539" s="132"/>
      <c r="AY539" s="132"/>
      <c r="AZ539" s="132"/>
      <c r="BA539" s="132"/>
      <c r="BB539" s="132"/>
      <c r="BC539" s="132"/>
      <c r="BD539" s="132"/>
      <c r="BE539" s="132"/>
      <c r="BF539" s="132"/>
      <c r="BG539" s="132"/>
      <c r="BH539" s="132"/>
      <c r="BI539" s="132"/>
      <c r="BJ539" s="132"/>
      <c r="BK539" s="132"/>
      <c r="BL539" s="132"/>
      <c r="BM539" s="132"/>
      <c r="BN539" s="132"/>
      <c r="BO539" s="132"/>
      <c r="BP539" s="132"/>
      <c r="BQ539" s="132"/>
      <c r="BR539" s="132"/>
      <c r="BS539" s="132"/>
      <c r="BT539" s="132"/>
      <c r="BU539" s="132"/>
      <c r="BV539" s="132"/>
      <c r="BW539" s="132"/>
      <c r="BX539" s="132"/>
      <c r="BY539" s="132"/>
      <c r="BZ539" s="132"/>
      <c r="CA539" s="132"/>
      <c r="CB539" s="132"/>
      <c r="CC539" s="132"/>
      <c r="CD539" s="132"/>
      <c r="CE539" s="132"/>
      <c r="CF539" s="132"/>
      <c r="CG539" s="132"/>
      <c r="CH539" s="132"/>
      <c r="CI539" s="132"/>
      <c r="CJ539" s="132"/>
      <c r="CK539" s="132"/>
      <c r="CL539" s="132"/>
      <c r="CM539" s="132"/>
      <c r="CN539" s="132"/>
      <c r="CO539" s="132"/>
      <c r="CP539" s="132"/>
      <c r="CQ539" s="132"/>
      <c r="CR539" s="132"/>
      <c r="CS539" s="132"/>
      <c r="CT539" s="132"/>
      <c r="CU539" s="132"/>
      <c r="CV539" s="132"/>
      <c r="CW539" s="132"/>
      <c r="CX539" s="132"/>
      <c r="CY539" s="132"/>
      <c r="CZ539" s="132"/>
      <c r="DA539" s="132"/>
      <c r="DB539" s="132"/>
      <c r="DC539" s="132"/>
      <c r="DD539" s="132"/>
      <c r="DE539" s="132"/>
      <c r="DF539" s="132"/>
      <c r="DG539" s="132"/>
      <c r="DH539" s="132"/>
      <c r="DI539" s="132"/>
      <c r="DJ539" s="132"/>
      <c r="DK539" s="132"/>
      <c r="DL539" s="132"/>
      <c r="DM539" s="132"/>
      <c r="DN539" s="132"/>
      <c r="DO539" s="132"/>
      <c r="DP539" s="132"/>
      <c r="DQ539" s="132"/>
      <c r="DR539" s="132"/>
      <c r="DS539" s="132"/>
      <c r="DT539" s="132"/>
      <c r="DU539" s="132"/>
      <c r="DV539" s="132"/>
      <c r="DW539" s="132"/>
      <c r="DX539" s="132"/>
      <c r="DY539" s="132"/>
      <c r="DZ539" s="132"/>
      <c r="EA539" s="132"/>
      <c r="EB539" s="132"/>
      <c r="EC539" s="132"/>
      <c r="ED539" s="132"/>
      <c r="EE539" s="132"/>
      <c r="EF539" s="132"/>
      <c r="EG539" s="132"/>
      <c r="EH539" s="132"/>
      <c r="EI539" s="132"/>
      <c r="EJ539" s="132"/>
      <c r="EK539" s="132"/>
      <c r="EL539" s="132"/>
      <c r="EM539" s="132"/>
      <c r="EN539" s="132"/>
      <c r="EO539" s="132"/>
      <c r="EP539" s="132"/>
      <c r="EQ539" s="132"/>
      <c r="ER539" s="132"/>
      <c r="ES539" s="132"/>
      <c r="ET539" s="132"/>
      <c r="EU539" s="132"/>
      <c r="EV539" s="132"/>
      <c r="EW539" s="132"/>
      <c r="EX539" s="132"/>
      <c r="EY539" s="132"/>
      <c r="EZ539" s="132"/>
      <c r="FA539" s="132"/>
      <c r="FB539" s="132"/>
      <c r="FC539" s="132"/>
      <c r="FD539" s="132"/>
      <c r="FE539" s="132"/>
      <c r="FF539" s="132"/>
      <c r="FG539" s="132"/>
      <c r="FH539" s="132"/>
      <c r="FI539" s="132"/>
      <c r="FJ539" s="132"/>
      <c r="FK539" s="132"/>
      <c r="FL539" s="132"/>
      <c r="FM539" s="132"/>
      <c r="FN539" s="132"/>
      <c r="FO539" s="132"/>
      <c r="FP539" s="132"/>
      <c r="FQ539" s="132"/>
      <c r="FR539" s="132"/>
      <c r="FS539" s="132"/>
      <c r="FT539" s="132"/>
      <c r="FU539" s="132"/>
      <c r="FV539" s="132"/>
      <c r="FW539" s="132"/>
      <c r="FX539" s="132"/>
      <c r="FY539" s="132"/>
      <c r="FZ539" s="132"/>
      <c r="GA539" s="132"/>
      <c r="GB539" s="132"/>
      <c r="GC539" s="132"/>
      <c r="GD539" s="132"/>
      <c r="GE539" s="132"/>
      <c r="GF539" s="132"/>
      <c r="GG539" s="132"/>
      <c r="GH539" s="132"/>
      <c r="GI539" s="132"/>
      <c r="GJ539" s="132"/>
      <c r="GK539" s="132"/>
      <c r="GL539" s="132"/>
      <c r="GM539" s="132"/>
      <c r="GN539" s="132"/>
      <c r="GO539" s="132"/>
      <c r="GP539" s="132"/>
      <c r="GQ539" s="132"/>
      <c r="GR539" s="132"/>
      <c r="GS539" s="132"/>
      <c r="GT539" s="132"/>
      <c r="GU539" s="132"/>
      <c r="GV539" s="132"/>
      <c r="GW539" s="132"/>
      <c r="GX539" s="132"/>
      <c r="GY539" s="132"/>
      <c r="GZ539" s="132"/>
      <c r="HA539" s="132"/>
      <c r="HB539" s="132"/>
      <c r="HC539" s="132"/>
      <c r="HD539" s="132"/>
      <c r="HE539" s="132"/>
      <c r="HF539" s="132"/>
      <c r="HG539" s="132"/>
      <c r="HH539" s="132"/>
      <c r="HI539" s="132"/>
      <c r="HJ539" s="132"/>
      <c r="HK539" s="132"/>
      <c r="HL539" s="132"/>
      <c r="HM539" s="132"/>
      <c r="HN539" s="132"/>
      <c r="HO539" s="132"/>
      <c r="HP539" s="132"/>
      <c r="HQ539" s="132"/>
      <c r="HR539" s="132"/>
      <c r="HS539" s="132"/>
      <c r="HT539" s="132"/>
      <c r="HU539" s="132"/>
      <c r="HV539" s="132"/>
      <c r="HW539" s="132"/>
      <c r="HX539" s="132"/>
      <c r="HY539" s="132"/>
      <c r="HZ539" s="132"/>
      <c r="IA539" s="132"/>
      <c r="IB539" s="132"/>
      <c r="IC539" s="132"/>
      <c r="ID539" s="132"/>
      <c r="IE539" s="132"/>
      <c r="IF539" s="132"/>
      <c r="IG539" s="132"/>
      <c r="IH539" s="132"/>
      <c r="II539" s="132"/>
      <c r="IJ539" s="132"/>
      <c r="IK539" s="132"/>
      <c r="IL539" s="132"/>
      <c r="IM539" s="132"/>
      <c r="IN539" s="132"/>
      <c r="IO539" s="132"/>
      <c r="IP539" s="132"/>
      <c r="IQ539" s="132"/>
      <c r="IR539" s="132"/>
      <c r="IS539" s="132"/>
      <c r="IT539" s="132"/>
      <c r="IU539" s="132"/>
      <c r="IV539" s="132"/>
    </row>
    <row r="540" spans="1:256" s="132" customFormat="1" ht="72" customHeight="1" x14ac:dyDescent="0.15">
      <c r="A540" s="127">
        <v>465</v>
      </c>
      <c r="B540" s="39" t="s">
        <v>826</v>
      </c>
      <c r="C540" s="179" t="s">
        <v>947</v>
      </c>
      <c r="D540" s="179" t="s">
        <v>885</v>
      </c>
      <c r="E540" s="199">
        <v>103.10299999999999</v>
      </c>
      <c r="F540" s="200">
        <v>103.10299999999999</v>
      </c>
      <c r="G540" s="199">
        <v>99.078000000000003</v>
      </c>
      <c r="H540" s="111" t="s">
        <v>247</v>
      </c>
      <c r="I540" s="128" t="s">
        <v>45</v>
      </c>
      <c r="J540" s="178" t="s">
        <v>1640</v>
      </c>
      <c r="K540" s="213">
        <v>128.11099999999999</v>
      </c>
      <c r="L540" s="199">
        <v>148.04300000000001</v>
      </c>
      <c r="M540" s="200">
        <f t="shared" si="48"/>
        <v>19.932000000000016</v>
      </c>
      <c r="N540" s="149">
        <v>0</v>
      </c>
      <c r="O540" s="179" t="s">
        <v>1409</v>
      </c>
      <c r="P540" s="178" t="s">
        <v>1641</v>
      </c>
      <c r="Q540" s="44" t="s">
        <v>950</v>
      </c>
      <c r="R540" s="179" t="s">
        <v>829</v>
      </c>
      <c r="S540" s="181" t="s">
        <v>0</v>
      </c>
      <c r="T540" s="133" t="s">
        <v>828</v>
      </c>
      <c r="U540" s="180">
        <v>452</v>
      </c>
      <c r="V540" s="131"/>
      <c r="W540" s="168" t="s">
        <v>41</v>
      </c>
      <c r="X540" s="168"/>
      <c r="Y540" s="126"/>
    </row>
    <row r="541" spans="1:256" s="132" customFormat="1" ht="24.95" customHeight="1" thickBot="1" x14ac:dyDescent="0.2">
      <c r="A541" s="26"/>
      <c r="B541" s="27" t="s">
        <v>25</v>
      </c>
      <c r="C541" s="31"/>
      <c r="D541" s="31"/>
      <c r="E541" s="205"/>
      <c r="F541" s="205"/>
      <c r="G541" s="205"/>
      <c r="H541" s="28"/>
      <c r="I541" s="79"/>
      <c r="J541" s="78"/>
      <c r="K541" s="204"/>
      <c r="L541" s="205"/>
      <c r="M541" s="205"/>
      <c r="N541" s="151"/>
      <c r="O541" s="31"/>
      <c r="P541" s="27"/>
      <c r="Q541" s="27"/>
      <c r="R541" s="27"/>
      <c r="S541" s="32"/>
      <c r="T541" s="32"/>
      <c r="U541" s="32"/>
      <c r="V541" s="32"/>
      <c r="W541" s="33"/>
      <c r="X541" s="33"/>
      <c r="Y541" s="34"/>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c r="GD541" s="2"/>
      <c r="GE541" s="2"/>
      <c r="GF541" s="2"/>
      <c r="GG541" s="2"/>
      <c r="GH541" s="2"/>
      <c r="GI541" s="2"/>
      <c r="GJ541" s="2"/>
      <c r="GK541" s="2"/>
      <c r="GL541" s="2"/>
      <c r="GM541" s="2"/>
      <c r="GN541" s="2"/>
      <c r="GO541" s="2"/>
      <c r="GP541" s="2"/>
      <c r="GQ541" s="2"/>
      <c r="GR541" s="2"/>
      <c r="GS541" s="2"/>
      <c r="GT541" s="2"/>
      <c r="GU541" s="2"/>
      <c r="GV541" s="2"/>
      <c r="GW541" s="2"/>
      <c r="GX541" s="2"/>
      <c r="GY541" s="2"/>
      <c r="GZ541" s="2"/>
      <c r="HA541" s="2"/>
      <c r="HB541" s="2"/>
      <c r="HC541" s="2"/>
      <c r="HD541" s="2"/>
      <c r="HE541" s="2"/>
      <c r="HF541" s="2"/>
      <c r="HG541" s="2"/>
      <c r="HH541" s="2"/>
      <c r="HI541" s="2"/>
      <c r="HJ541" s="2"/>
      <c r="HK541" s="2"/>
      <c r="HL541" s="2"/>
      <c r="HM541" s="2"/>
      <c r="HN541" s="2"/>
      <c r="HO541" s="2"/>
      <c r="HP541" s="2"/>
      <c r="HQ541" s="2"/>
      <c r="HR541" s="2"/>
      <c r="HS541" s="2"/>
      <c r="HT541" s="2"/>
      <c r="HU541" s="2"/>
      <c r="HV541" s="2"/>
      <c r="HW541" s="2"/>
      <c r="HX541" s="2"/>
      <c r="HY541" s="2"/>
      <c r="HZ541" s="2"/>
      <c r="IA541" s="2"/>
      <c r="IB541" s="2"/>
      <c r="IC541" s="2"/>
      <c r="ID541" s="2"/>
      <c r="IE541" s="2"/>
      <c r="IF541" s="2"/>
      <c r="IG541" s="2"/>
      <c r="IH541" s="2"/>
      <c r="II541" s="2"/>
      <c r="IJ541" s="2"/>
      <c r="IK541" s="2"/>
      <c r="IL541" s="2"/>
      <c r="IM541" s="2"/>
      <c r="IN541" s="2"/>
      <c r="IO541" s="2"/>
      <c r="IP541" s="2"/>
      <c r="IQ541" s="2"/>
      <c r="IR541" s="2"/>
      <c r="IS541" s="2"/>
      <c r="IT541" s="2"/>
      <c r="IU541" s="2"/>
      <c r="IV541" s="2"/>
    </row>
    <row r="542" spans="1:256" s="132" customFormat="1" ht="80.25" customHeight="1" x14ac:dyDescent="0.15">
      <c r="A542" s="127">
        <v>466</v>
      </c>
      <c r="B542" s="178" t="s">
        <v>844</v>
      </c>
      <c r="C542" s="179" t="s">
        <v>909</v>
      </c>
      <c r="D542" s="179" t="s">
        <v>885</v>
      </c>
      <c r="E542" s="199">
        <v>29.071000000000002</v>
      </c>
      <c r="F542" s="200">
        <v>29.071000000000002</v>
      </c>
      <c r="G542" s="199">
        <v>9.2880000000000003</v>
      </c>
      <c r="H542" s="123" t="s">
        <v>945</v>
      </c>
      <c r="I542" s="125" t="s">
        <v>44</v>
      </c>
      <c r="J542" s="184" t="s">
        <v>2017</v>
      </c>
      <c r="K542" s="213">
        <v>28.542000000000002</v>
      </c>
      <c r="L542" s="199">
        <v>51.365000000000002</v>
      </c>
      <c r="M542" s="200">
        <f t="shared" ref="M542:M575" si="49">L542-K542</f>
        <v>22.823</v>
      </c>
      <c r="N542" s="149">
        <v>0</v>
      </c>
      <c r="O542" s="179" t="s">
        <v>1409</v>
      </c>
      <c r="P542" s="129" t="s">
        <v>2018</v>
      </c>
      <c r="Q542" s="130"/>
      <c r="R542" s="179" t="s">
        <v>287</v>
      </c>
      <c r="S542" s="181" t="s">
        <v>0</v>
      </c>
      <c r="T542" s="133" t="s">
        <v>855</v>
      </c>
      <c r="U542" s="180">
        <v>453</v>
      </c>
      <c r="V542" s="131"/>
      <c r="W542" s="168"/>
      <c r="X542" s="168"/>
      <c r="Y542" s="126"/>
    </row>
    <row r="543" spans="1:256" s="132" customFormat="1" ht="69.75" customHeight="1" x14ac:dyDescent="0.15">
      <c r="A543" s="127">
        <v>467</v>
      </c>
      <c r="B543" s="39" t="s">
        <v>843</v>
      </c>
      <c r="C543" s="179" t="s">
        <v>947</v>
      </c>
      <c r="D543" s="179" t="s">
        <v>934</v>
      </c>
      <c r="E543" s="199">
        <v>1061.847</v>
      </c>
      <c r="F543" s="200">
        <v>1061.847</v>
      </c>
      <c r="G543" s="199">
        <v>1061.846</v>
      </c>
      <c r="H543" s="111" t="s">
        <v>1601</v>
      </c>
      <c r="I543" s="128" t="s">
        <v>22</v>
      </c>
      <c r="J543" s="129" t="s">
        <v>1642</v>
      </c>
      <c r="K543" s="213">
        <v>926.58</v>
      </c>
      <c r="L543" s="199">
        <v>791.31399999999996</v>
      </c>
      <c r="M543" s="200">
        <f t="shared" si="49"/>
        <v>-135.26600000000008</v>
      </c>
      <c r="N543" s="149">
        <v>0</v>
      </c>
      <c r="O543" s="179" t="s">
        <v>22</v>
      </c>
      <c r="P543" s="178" t="s">
        <v>1643</v>
      </c>
      <c r="Q543" s="44" t="s">
        <v>950</v>
      </c>
      <c r="R543" s="179" t="s">
        <v>829</v>
      </c>
      <c r="S543" s="181" t="s">
        <v>0</v>
      </c>
      <c r="T543" s="133" t="s">
        <v>854</v>
      </c>
      <c r="U543" s="180">
        <v>454</v>
      </c>
      <c r="V543" s="131" t="s">
        <v>46</v>
      </c>
      <c r="W543" s="168"/>
      <c r="X543" s="168"/>
      <c r="Y543" s="126"/>
    </row>
    <row r="544" spans="1:256" s="132" customFormat="1" ht="99" customHeight="1" x14ac:dyDescent="0.15">
      <c r="A544" s="127">
        <v>468</v>
      </c>
      <c r="B544" s="54" t="s">
        <v>842</v>
      </c>
      <c r="C544" s="179" t="s">
        <v>941</v>
      </c>
      <c r="D544" s="179" t="s">
        <v>885</v>
      </c>
      <c r="E544" s="199">
        <v>2507</v>
      </c>
      <c r="F544" s="200">
        <v>3871.16</v>
      </c>
      <c r="G544" s="199">
        <v>1739.231</v>
      </c>
      <c r="H544" s="123" t="s">
        <v>1780</v>
      </c>
      <c r="I544" s="128" t="s">
        <v>45</v>
      </c>
      <c r="J544" s="80" t="s">
        <v>1781</v>
      </c>
      <c r="K544" s="203">
        <v>400</v>
      </c>
      <c r="L544" s="199">
        <v>400</v>
      </c>
      <c r="M544" s="200">
        <f t="shared" si="49"/>
        <v>0</v>
      </c>
      <c r="N544" s="149">
        <v>0</v>
      </c>
      <c r="O544" s="179" t="s">
        <v>1409</v>
      </c>
      <c r="P544" s="178" t="s">
        <v>1782</v>
      </c>
      <c r="Q544" s="130"/>
      <c r="R544" s="179" t="s">
        <v>213</v>
      </c>
      <c r="S544" s="181" t="s">
        <v>0</v>
      </c>
      <c r="T544" s="93" t="s">
        <v>853</v>
      </c>
      <c r="U544" s="180">
        <v>455</v>
      </c>
      <c r="V544" s="131"/>
      <c r="W544" s="168"/>
      <c r="X544" s="168" t="s">
        <v>41</v>
      </c>
      <c r="Y544" s="126"/>
    </row>
    <row r="545" spans="1:256" s="132" customFormat="1" ht="64.5" customHeight="1" x14ac:dyDescent="0.15">
      <c r="A545" s="127">
        <v>469</v>
      </c>
      <c r="B545" s="54" t="s">
        <v>841</v>
      </c>
      <c r="C545" s="179" t="s">
        <v>942</v>
      </c>
      <c r="D545" s="179" t="s">
        <v>885</v>
      </c>
      <c r="E545" s="199">
        <v>657.31399999999996</v>
      </c>
      <c r="F545" s="200">
        <v>111.14100000000001</v>
      </c>
      <c r="G545" s="199">
        <v>110.70699999999999</v>
      </c>
      <c r="H545" s="123" t="s">
        <v>247</v>
      </c>
      <c r="I545" s="128" t="s">
        <v>45</v>
      </c>
      <c r="J545" s="129" t="s">
        <v>1346</v>
      </c>
      <c r="K545" s="203">
        <v>0</v>
      </c>
      <c r="L545" s="199">
        <v>0</v>
      </c>
      <c r="M545" s="200">
        <f t="shared" si="49"/>
        <v>0</v>
      </c>
      <c r="N545" s="149">
        <v>0</v>
      </c>
      <c r="O545" s="179" t="s">
        <v>22</v>
      </c>
      <c r="P545" s="178" t="s">
        <v>1783</v>
      </c>
      <c r="Q545" s="130"/>
      <c r="R545" s="179" t="s">
        <v>213</v>
      </c>
      <c r="S545" s="181" t="s">
        <v>0</v>
      </c>
      <c r="T545" s="93" t="s">
        <v>943</v>
      </c>
      <c r="U545" s="180">
        <v>456</v>
      </c>
      <c r="V545" s="131"/>
      <c r="W545" s="168"/>
      <c r="X545" s="168" t="s">
        <v>41</v>
      </c>
      <c r="Y545" s="126"/>
    </row>
    <row r="546" spans="1:256" s="132" customFormat="1" ht="63.75" customHeight="1" x14ac:dyDescent="0.15">
      <c r="A546" s="127">
        <v>470</v>
      </c>
      <c r="B546" s="178" t="s">
        <v>840</v>
      </c>
      <c r="C546" s="179" t="s">
        <v>2207</v>
      </c>
      <c r="D546" s="179" t="s">
        <v>885</v>
      </c>
      <c r="E546" s="202">
        <v>143608.318</v>
      </c>
      <c r="F546" s="200">
        <v>164750.94618299999</v>
      </c>
      <c r="G546" s="199">
        <v>155344.327265</v>
      </c>
      <c r="H546" s="123" t="s">
        <v>945</v>
      </c>
      <c r="I546" s="128" t="s">
        <v>45</v>
      </c>
      <c r="J546" s="129" t="s">
        <v>1989</v>
      </c>
      <c r="K546" s="201">
        <v>50379.108</v>
      </c>
      <c r="L546" s="199">
        <v>50375.862999999998</v>
      </c>
      <c r="M546" s="200">
        <f t="shared" si="49"/>
        <v>-3.2450000000026193</v>
      </c>
      <c r="N546" s="149">
        <v>0</v>
      </c>
      <c r="O546" s="179" t="s">
        <v>1409</v>
      </c>
      <c r="P546" s="178" t="s">
        <v>1990</v>
      </c>
      <c r="Q546" s="130"/>
      <c r="R546" s="121" t="s">
        <v>169</v>
      </c>
      <c r="S546" s="68" t="s">
        <v>0</v>
      </c>
      <c r="T546" s="133" t="s">
        <v>853</v>
      </c>
      <c r="U546" s="180">
        <v>457</v>
      </c>
      <c r="V546" s="131" t="s">
        <v>69</v>
      </c>
      <c r="W546" s="168"/>
      <c r="X546" s="168" t="s">
        <v>41</v>
      </c>
      <c r="Y546" s="126"/>
    </row>
    <row r="547" spans="1:256" s="132" customFormat="1" ht="57" customHeight="1" x14ac:dyDescent="0.15">
      <c r="A547" s="127">
        <v>471</v>
      </c>
      <c r="B547" s="178" t="s">
        <v>856</v>
      </c>
      <c r="C547" s="179" t="s">
        <v>1011</v>
      </c>
      <c r="D547" s="179" t="s">
        <v>885</v>
      </c>
      <c r="E547" s="199">
        <v>2810.7539999999999</v>
      </c>
      <c r="F547" s="200">
        <v>2323.5729999999999</v>
      </c>
      <c r="G547" s="199">
        <v>2250.0680000000002</v>
      </c>
      <c r="H547" s="123" t="s">
        <v>2039</v>
      </c>
      <c r="I547" s="128" t="s">
        <v>45</v>
      </c>
      <c r="J547" s="129" t="s">
        <v>2055</v>
      </c>
      <c r="K547" s="203">
        <v>1036.9870000000001</v>
      </c>
      <c r="L547" s="199">
        <v>1036.9870000000001</v>
      </c>
      <c r="M547" s="200">
        <f t="shared" si="49"/>
        <v>0</v>
      </c>
      <c r="N547" s="149">
        <v>0</v>
      </c>
      <c r="O547" s="179" t="s">
        <v>1409</v>
      </c>
      <c r="P547" s="178" t="s">
        <v>2056</v>
      </c>
      <c r="Q547" s="130"/>
      <c r="R547" s="121" t="s">
        <v>188</v>
      </c>
      <c r="S547" s="68" t="s">
        <v>0</v>
      </c>
      <c r="T547" s="133" t="s">
        <v>852</v>
      </c>
      <c r="U547" s="180">
        <v>458</v>
      </c>
      <c r="V547" s="131"/>
      <c r="W547" s="168"/>
      <c r="X547" s="168"/>
      <c r="Y547" s="126"/>
    </row>
    <row r="548" spans="1:256" s="132" customFormat="1" ht="57" customHeight="1" x14ac:dyDescent="0.15">
      <c r="A548" s="127">
        <v>472</v>
      </c>
      <c r="B548" s="178" t="s">
        <v>839</v>
      </c>
      <c r="C548" s="179" t="s">
        <v>910</v>
      </c>
      <c r="D548" s="179" t="s">
        <v>885</v>
      </c>
      <c r="E548" s="199">
        <v>21.335999999999999</v>
      </c>
      <c r="F548" s="200">
        <v>21.335999999999999</v>
      </c>
      <c r="G548" s="199">
        <v>21.33</v>
      </c>
      <c r="H548" s="123" t="s">
        <v>247</v>
      </c>
      <c r="I548" s="128" t="s">
        <v>45</v>
      </c>
      <c r="J548" s="129" t="s">
        <v>1039</v>
      </c>
      <c r="K548" s="203">
        <v>24.957999999999998</v>
      </c>
      <c r="L548" s="199">
        <v>23.635000000000002</v>
      </c>
      <c r="M548" s="200">
        <f t="shared" si="49"/>
        <v>-1.3229999999999968</v>
      </c>
      <c r="N548" s="149">
        <v>0</v>
      </c>
      <c r="O548" s="179" t="s">
        <v>1409</v>
      </c>
      <c r="P548" s="178" t="s">
        <v>1848</v>
      </c>
      <c r="Q548" s="130"/>
      <c r="R548" s="121" t="s">
        <v>188</v>
      </c>
      <c r="S548" s="68" t="s">
        <v>0</v>
      </c>
      <c r="T548" s="133" t="s">
        <v>851</v>
      </c>
      <c r="U548" s="180">
        <v>459</v>
      </c>
      <c r="V548" s="131"/>
      <c r="W548" s="168"/>
      <c r="X548" s="168"/>
      <c r="Y548" s="126"/>
    </row>
    <row r="549" spans="1:256" s="132" customFormat="1" ht="85.5" customHeight="1" x14ac:dyDescent="0.15">
      <c r="A549" s="127">
        <v>473</v>
      </c>
      <c r="B549" s="39" t="s">
        <v>987</v>
      </c>
      <c r="C549" s="179" t="s">
        <v>880</v>
      </c>
      <c r="D549" s="179" t="s">
        <v>885</v>
      </c>
      <c r="E549" s="202">
        <v>54.164000000000001</v>
      </c>
      <c r="F549" s="200">
        <f>54.164</f>
        <v>54.164000000000001</v>
      </c>
      <c r="G549" s="199">
        <f>F549-0.001</f>
        <v>54.163000000000004</v>
      </c>
      <c r="H549" s="123" t="s">
        <v>247</v>
      </c>
      <c r="I549" s="128" t="s">
        <v>22</v>
      </c>
      <c r="J549" s="129" t="s">
        <v>1145</v>
      </c>
      <c r="K549" s="201">
        <v>42.076999999999998</v>
      </c>
      <c r="L549" s="210">
        <v>24.814</v>
      </c>
      <c r="M549" s="200">
        <f t="shared" si="49"/>
        <v>-17.262999999999998</v>
      </c>
      <c r="N549" s="149" t="s">
        <v>247</v>
      </c>
      <c r="O549" s="165" t="s">
        <v>22</v>
      </c>
      <c r="P549" s="178" t="s">
        <v>1428</v>
      </c>
      <c r="Q549" s="130"/>
      <c r="R549" s="48" t="s">
        <v>391</v>
      </c>
      <c r="S549" s="181" t="s">
        <v>390</v>
      </c>
      <c r="T549" s="120" t="s">
        <v>850</v>
      </c>
      <c r="U549" s="180">
        <v>460</v>
      </c>
      <c r="V549" s="131" t="s">
        <v>46</v>
      </c>
      <c r="W549" s="168"/>
      <c r="X549" s="168" t="s">
        <v>41</v>
      </c>
      <c r="Y549" s="126"/>
    </row>
    <row r="550" spans="1:256" s="132" customFormat="1" ht="54.75" customHeight="1" x14ac:dyDescent="0.15">
      <c r="A550" s="127">
        <v>474</v>
      </c>
      <c r="B550" s="52" t="s">
        <v>838</v>
      </c>
      <c r="C550" s="179" t="s">
        <v>1011</v>
      </c>
      <c r="D550" s="179" t="s">
        <v>885</v>
      </c>
      <c r="E550" s="202">
        <v>68</v>
      </c>
      <c r="F550" s="200">
        <f>224.235-4.331</f>
        <v>219.90400000000002</v>
      </c>
      <c r="G550" s="199">
        <f>F550-98.616</f>
        <v>121.28800000000003</v>
      </c>
      <c r="H550" s="123" t="s">
        <v>247</v>
      </c>
      <c r="I550" s="128" t="s">
        <v>45</v>
      </c>
      <c r="J550" s="129" t="s">
        <v>1146</v>
      </c>
      <c r="K550" s="209">
        <v>68</v>
      </c>
      <c r="L550" s="199">
        <v>68</v>
      </c>
      <c r="M550" s="200">
        <f t="shared" si="49"/>
        <v>0</v>
      </c>
      <c r="N550" s="149">
        <v>0</v>
      </c>
      <c r="O550" s="179" t="s">
        <v>1409</v>
      </c>
      <c r="P550" s="118" t="s">
        <v>2078</v>
      </c>
      <c r="Q550" s="130"/>
      <c r="R550" s="48" t="s">
        <v>391</v>
      </c>
      <c r="S550" s="181" t="s">
        <v>390</v>
      </c>
      <c r="T550" s="120" t="s">
        <v>389</v>
      </c>
      <c r="U550" s="180">
        <v>461</v>
      </c>
      <c r="V550" s="131" t="s">
        <v>46</v>
      </c>
      <c r="W550" s="168"/>
      <c r="X550" s="168" t="s">
        <v>41</v>
      </c>
      <c r="Y550" s="126"/>
    </row>
    <row r="551" spans="1:256" s="132" customFormat="1" ht="69" customHeight="1" x14ac:dyDescent="0.15">
      <c r="A551" s="127">
        <v>475</v>
      </c>
      <c r="B551" s="178" t="s">
        <v>837</v>
      </c>
      <c r="C551" s="179" t="s">
        <v>910</v>
      </c>
      <c r="D551" s="179" t="s">
        <v>885</v>
      </c>
      <c r="E551" s="202">
        <v>1096.1880000000001</v>
      </c>
      <c r="F551" s="200">
        <v>1096.1880000000001</v>
      </c>
      <c r="G551" s="199">
        <v>844.47543299999995</v>
      </c>
      <c r="H551" s="123" t="s">
        <v>247</v>
      </c>
      <c r="I551" s="128" t="s">
        <v>22</v>
      </c>
      <c r="J551" s="129" t="s">
        <v>1302</v>
      </c>
      <c r="K551" s="201">
        <v>841.1</v>
      </c>
      <c r="L551" s="199">
        <v>784.93</v>
      </c>
      <c r="M551" s="200">
        <f t="shared" si="49"/>
        <v>-56.170000000000073</v>
      </c>
      <c r="N551" s="149">
        <v>0</v>
      </c>
      <c r="O551" s="179" t="s">
        <v>22</v>
      </c>
      <c r="P551" s="178" t="s">
        <v>1534</v>
      </c>
      <c r="Q551" s="130"/>
      <c r="R551" s="179" t="s">
        <v>183</v>
      </c>
      <c r="S551" s="181" t="s">
        <v>116</v>
      </c>
      <c r="T551" s="133" t="s">
        <v>849</v>
      </c>
      <c r="U551" s="180">
        <v>462</v>
      </c>
      <c r="V551" s="131"/>
      <c r="W551" s="168"/>
      <c r="X551" s="168"/>
      <c r="Y551" s="126"/>
    </row>
    <row r="552" spans="1:256" s="132" customFormat="1" ht="81" customHeight="1" x14ac:dyDescent="0.15">
      <c r="A552" s="127">
        <v>476</v>
      </c>
      <c r="B552" s="178" t="s">
        <v>836</v>
      </c>
      <c r="C552" s="179" t="s">
        <v>2223</v>
      </c>
      <c r="D552" s="179" t="s">
        <v>885</v>
      </c>
      <c r="E552" s="202">
        <v>1197.05</v>
      </c>
      <c r="F552" s="200">
        <f>1712.122-6.9414</f>
        <v>1705.1806000000001</v>
      </c>
      <c r="G552" s="199">
        <v>1650.148727</v>
      </c>
      <c r="H552" s="123" t="s">
        <v>247</v>
      </c>
      <c r="I552" s="128" t="s">
        <v>45</v>
      </c>
      <c r="J552" s="129" t="s">
        <v>1303</v>
      </c>
      <c r="K552" s="201">
        <v>1197.0119999999999</v>
      </c>
      <c r="L552" s="199">
        <v>1731.7239999999999</v>
      </c>
      <c r="M552" s="200">
        <f t="shared" si="49"/>
        <v>534.71199999999999</v>
      </c>
      <c r="N552" s="149">
        <v>0</v>
      </c>
      <c r="O552" s="179" t="s">
        <v>1409</v>
      </c>
      <c r="P552" s="178" t="s">
        <v>1535</v>
      </c>
      <c r="Q552" s="130"/>
      <c r="R552" s="179" t="s">
        <v>183</v>
      </c>
      <c r="S552" s="181" t="s">
        <v>185</v>
      </c>
      <c r="T552" s="133" t="s">
        <v>848</v>
      </c>
      <c r="U552" s="180">
        <v>463</v>
      </c>
      <c r="V552" s="131"/>
      <c r="W552" s="168"/>
      <c r="X552" s="168"/>
      <c r="Y552" s="126"/>
    </row>
    <row r="553" spans="1:256" s="132" customFormat="1" ht="75.75" customHeight="1" x14ac:dyDescent="0.15">
      <c r="A553" s="127">
        <v>477</v>
      </c>
      <c r="B553" s="178" t="s">
        <v>835</v>
      </c>
      <c r="C553" s="179" t="s">
        <v>911</v>
      </c>
      <c r="D553" s="179" t="s">
        <v>885</v>
      </c>
      <c r="E553" s="202">
        <v>2807.0680000000002</v>
      </c>
      <c r="F553" s="200">
        <v>2387.6384800000001</v>
      </c>
      <c r="G553" s="199">
        <v>2315.7710900000002</v>
      </c>
      <c r="H553" s="123" t="s">
        <v>247</v>
      </c>
      <c r="I553" s="128" t="s">
        <v>45</v>
      </c>
      <c r="J553" s="129" t="s">
        <v>1264</v>
      </c>
      <c r="K553" s="201">
        <v>1242.421</v>
      </c>
      <c r="L553" s="199">
        <v>1241.039</v>
      </c>
      <c r="M553" s="200">
        <f t="shared" si="49"/>
        <v>-1.3820000000000618</v>
      </c>
      <c r="N553" s="149">
        <v>0</v>
      </c>
      <c r="O553" s="179" t="s">
        <v>1409</v>
      </c>
      <c r="P553" s="178" t="s">
        <v>1509</v>
      </c>
      <c r="Q553" s="130"/>
      <c r="R553" s="49" t="s">
        <v>165</v>
      </c>
      <c r="S553" s="181" t="s">
        <v>0</v>
      </c>
      <c r="T553" s="120" t="s">
        <v>868</v>
      </c>
      <c r="U553" s="180">
        <v>464</v>
      </c>
      <c r="V553" s="131"/>
      <c r="W553" s="168"/>
      <c r="X553" s="168" t="s">
        <v>41</v>
      </c>
      <c r="Y553" s="126"/>
    </row>
    <row r="554" spans="1:256" s="132" customFormat="1" ht="111" customHeight="1" x14ac:dyDescent="0.15">
      <c r="A554" s="127">
        <v>478</v>
      </c>
      <c r="B554" s="52" t="s">
        <v>834</v>
      </c>
      <c r="C554" s="179" t="s">
        <v>1407</v>
      </c>
      <c r="D554" s="179" t="s">
        <v>885</v>
      </c>
      <c r="E554" s="199">
        <v>233.38900000000001</v>
      </c>
      <c r="F554" s="200">
        <v>83.388999999999996</v>
      </c>
      <c r="G554" s="199">
        <v>80.540000000000006</v>
      </c>
      <c r="H554" s="123" t="s">
        <v>1870</v>
      </c>
      <c r="I554" s="128" t="s">
        <v>44</v>
      </c>
      <c r="J554" s="129" t="s">
        <v>1109</v>
      </c>
      <c r="K554" s="203">
        <v>209.79900000000001</v>
      </c>
      <c r="L554" s="199">
        <v>259.79899999999998</v>
      </c>
      <c r="M554" s="200">
        <f t="shared" si="49"/>
        <v>49.999999999999972</v>
      </c>
      <c r="N554" s="149" t="s">
        <v>247</v>
      </c>
      <c r="O554" s="179" t="s">
        <v>22</v>
      </c>
      <c r="P554" s="178" t="s">
        <v>1871</v>
      </c>
      <c r="Q554" s="130" t="s">
        <v>1872</v>
      </c>
      <c r="R554" s="179" t="s">
        <v>762</v>
      </c>
      <c r="S554" s="181" t="s">
        <v>0</v>
      </c>
      <c r="T554" s="133" t="s">
        <v>1873</v>
      </c>
      <c r="U554" s="180">
        <v>465</v>
      </c>
      <c r="V554" s="131"/>
      <c r="W554" s="168"/>
      <c r="X554" s="168"/>
      <c r="Y554" s="126"/>
    </row>
    <row r="555" spans="1:256" s="37" customFormat="1" ht="63.75" customHeight="1" x14ac:dyDescent="0.15">
      <c r="A555" s="127">
        <v>479</v>
      </c>
      <c r="B555" s="178" t="s">
        <v>833</v>
      </c>
      <c r="C555" s="179" t="s">
        <v>895</v>
      </c>
      <c r="D555" s="179" t="s">
        <v>885</v>
      </c>
      <c r="E555" s="199">
        <v>7.8209999999999997</v>
      </c>
      <c r="F555" s="200">
        <v>14.813000000000001</v>
      </c>
      <c r="G555" s="199">
        <v>13.741</v>
      </c>
      <c r="H555" s="123" t="s">
        <v>247</v>
      </c>
      <c r="I555" s="128" t="s">
        <v>22</v>
      </c>
      <c r="J555" s="129" t="s">
        <v>1239</v>
      </c>
      <c r="K555" s="203">
        <v>7.992</v>
      </c>
      <c r="L555" s="199">
        <v>8.3160000000000007</v>
      </c>
      <c r="M555" s="200">
        <f t="shared" si="49"/>
        <v>0.32400000000000073</v>
      </c>
      <c r="N555" s="149">
        <v>0</v>
      </c>
      <c r="O555" s="179" t="s">
        <v>22</v>
      </c>
      <c r="P555" s="178" t="s">
        <v>1998</v>
      </c>
      <c r="Q555" s="130"/>
      <c r="R555" s="44" t="s">
        <v>799</v>
      </c>
      <c r="S555" s="181" t="s">
        <v>0</v>
      </c>
      <c r="T555" s="133" t="s">
        <v>847</v>
      </c>
      <c r="U555" s="180">
        <v>466</v>
      </c>
      <c r="V555" s="131"/>
      <c r="W555" s="168" t="s">
        <v>41</v>
      </c>
      <c r="X555" s="168"/>
      <c r="Y555" s="126"/>
      <c r="Z555" s="132"/>
      <c r="AA555" s="132"/>
      <c r="AB555" s="132"/>
      <c r="AC555" s="132"/>
      <c r="AD555" s="132"/>
      <c r="AE555" s="132"/>
      <c r="AF555" s="132"/>
      <c r="AG555" s="132"/>
      <c r="AH555" s="132"/>
      <c r="AI555" s="132"/>
      <c r="AJ555" s="132"/>
      <c r="AK555" s="132"/>
      <c r="AL555" s="132"/>
      <c r="AM555" s="132"/>
      <c r="AN555" s="132"/>
      <c r="AO555" s="132"/>
      <c r="AP555" s="132"/>
      <c r="AQ555" s="132"/>
      <c r="AR555" s="132"/>
      <c r="AS555" s="132"/>
      <c r="AT555" s="132"/>
      <c r="AU555" s="132"/>
      <c r="AV555" s="132"/>
      <c r="AW555" s="132"/>
      <c r="AX555" s="132"/>
      <c r="AY555" s="132"/>
      <c r="AZ555" s="132"/>
      <c r="BA555" s="132"/>
      <c r="BB555" s="132"/>
      <c r="BC555" s="132"/>
      <c r="BD555" s="132"/>
      <c r="BE555" s="132"/>
      <c r="BF555" s="132"/>
      <c r="BG555" s="132"/>
      <c r="BH555" s="132"/>
      <c r="BI555" s="132"/>
      <c r="BJ555" s="132"/>
      <c r="BK555" s="132"/>
      <c r="BL555" s="132"/>
      <c r="BM555" s="132"/>
      <c r="BN555" s="132"/>
      <c r="BO555" s="132"/>
      <c r="BP555" s="132"/>
      <c r="BQ555" s="132"/>
      <c r="BR555" s="132"/>
      <c r="BS555" s="132"/>
      <c r="BT555" s="132"/>
      <c r="BU555" s="132"/>
      <c r="BV555" s="132"/>
      <c r="BW555" s="132"/>
      <c r="BX555" s="132"/>
      <c r="BY555" s="132"/>
      <c r="BZ555" s="132"/>
      <c r="CA555" s="132"/>
      <c r="CB555" s="132"/>
      <c r="CC555" s="132"/>
      <c r="CD555" s="132"/>
      <c r="CE555" s="132"/>
      <c r="CF555" s="132"/>
      <c r="CG555" s="132"/>
      <c r="CH555" s="132"/>
      <c r="CI555" s="132"/>
      <c r="CJ555" s="132"/>
      <c r="CK555" s="132"/>
      <c r="CL555" s="132"/>
      <c r="CM555" s="132"/>
      <c r="CN555" s="132"/>
      <c r="CO555" s="132"/>
      <c r="CP555" s="132"/>
      <c r="CQ555" s="132"/>
      <c r="CR555" s="132"/>
      <c r="CS555" s="132"/>
      <c r="CT555" s="132"/>
      <c r="CU555" s="132"/>
      <c r="CV555" s="132"/>
      <c r="CW555" s="132"/>
      <c r="CX555" s="132"/>
      <c r="CY555" s="132"/>
      <c r="CZ555" s="132"/>
      <c r="DA555" s="132"/>
      <c r="DB555" s="132"/>
      <c r="DC555" s="132"/>
      <c r="DD555" s="132"/>
      <c r="DE555" s="132"/>
      <c r="DF555" s="132"/>
      <c r="DG555" s="132"/>
      <c r="DH555" s="132"/>
      <c r="DI555" s="132"/>
      <c r="DJ555" s="132"/>
      <c r="DK555" s="132"/>
      <c r="DL555" s="132"/>
      <c r="DM555" s="132"/>
      <c r="DN555" s="132"/>
      <c r="DO555" s="132"/>
      <c r="DP555" s="132"/>
      <c r="DQ555" s="132"/>
      <c r="DR555" s="132"/>
      <c r="DS555" s="132"/>
      <c r="DT555" s="132"/>
      <c r="DU555" s="132"/>
      <c r="DV555" s="132"/>
      <c r="DW555" s="132"/>
      <c r="DX555" s="132"/>
      <c r="DY555" s="132"/>
      <c r="DZ555" s="132"/>
      <c r="EA555" s="132"/>
      <c r="EB555" s="132"/>
      <c r="EC555" s="132"/>
      <c r="ED555" s="132"/>
      <c r="EE555" s="132"/>
      <c r="EF555" s="132"/>
      <c r="EG555" s="132"/>
      <c r="EH555" s="132"/>
      <c r="EI555" s="132"/>
      <c r="EJ555" s="132"/>
      <c r="EK555" s="132"/>
      <c r="EL555" s="132"/>
      <c r="EM555" s="132"/>
      <c r="EN555" s="132"/>
      <c r="EO555" s="132"/>
      <c r="EP555" s="132"/>
      <c r="EQ555" s="132"/>
      <c r="ER555" s="132"/>
      <c r="ES555" s="132"/>
      <c r="ET555" s="132"/>
      <c r="EU555" s="132"/>
      <c r="EV555" s="132"/>
      <c r="EW555" s="132"/>
      <c r="EX555" s="132"/>
      <c r="EY555" s="132"/>
      <c r="EZ555" s="132"/>
      <c r="FA555" s="132"/>
      <c r="FB555" s="132"/>
      <c r="FC555" s="132"/>
      <c r="FD555" s="132"/>
      <c r="FE555" s="132"/>
      <c r="FF555" s="132"/>
      <c r="FG555" s="132"/>
      <c r="FH555" s="132"/>
      <c r="FI555" s="132"/>
      <c r="FJ555" s="132"/>
      <c r="FK555" s="132"/>
      <c r="FL555" s="132"/>
      <c r="FM555" s="132"/>
      <c r="FN555" s="132"/>
      <c r="FO555" s="132"/>
      <c r="FP555" s="132"/>
      <c r="FQ555" s="132"/>
      <c r="FR555" s="132"/>
      <c r="FS555" s="132"/>
      <c r="FT555" s="132"/>
      <c r="FU555" s="132"/>
      <c r="FV555" s="132"/>
      <c r="FW555" s="132"/>
      <c r="FX555" s="132"/>
      <c r="FY555" s="132"/>
      <c r="FZ555" s="132"/>
      <c r="GA555" s="132"/>
      <c r="GB555" s="132"/>
      <c r="GC555" s="132"/>
      <c r="GD555" s="132"/>
      <c r="GE555" s="132"/>
      <c r="GF555" s="132"/>
      <c r="GG555" s="132"/>
      <c r="GH555" s="132"/>
      <c r="GI555" s="132"/>
      <c r="GJ555" s="132"/>
      <c r="GK555" s="132"/>
      <c r="GL555" s="132"/>
      <c r="GM555" s="132"/>
      <c r="GN555" s="132"/>
      <c r="GO555" s="132"/>
      <c r="GP555" s="132"/>
      <c r="GQ555" s="132"/>
      <c r="GR555" s="132"/>
      <c r="GS555" s="132"/>
      <c r="GT555" s="132"/>
      <c r="GU555" s="132"/>
      <c r="GV555" s="132"/>
      <c r="GW555" s="132"/>
      <c r="GX555" s="132"/>
      <c r="GY555" s="132"/>
      <c r="GZ555" s="132"/>
      <c r="HA555" s="132"/>
      <c r="HB555" s="132"/>
      <c r="HC555" s="132"/>
      <c r="HD555" s="132"/>
      <c r="HE555" s="132"/>
      <c r="HF555" s="132"/>
      <c r="HG555" s="132"/>
      <c r="HH555" s="132"/>
      <c r="HI555" s="132"/>
      <c r="HJ555" s="132"/>
      <c r="HK555" s="132"/>
      <c r="HL555" s="132"/>
      <c r="HM555" s="132"/>
      <c r="HN555" s="132"/>
      <c r="HO555" s="132"/>
      <c r="HP555" s="132"/>
      <c r="HQ555" s="132"/>
      <c r="HR555" s="132"/>
      <c r="HS555" s="132"/>
      <c r="HT555" s="132"/>
      <c r="HU555" s="132"/>
      <c r="HV555" s="132"/>
      <c r="HW555" s="132"/>
      <c r="HX555" s="132"/>
      <c r="HY555" s="132"/>
      <c r="HZ555" s="132"/>
      <c r="IA555" s="132"/>
      <c r="IB555" s="132"/>
      <c r="IC555" s="132"/>
      <c r="ID555" s="132"/>
      <c r="IE555" s="132"/>
      <c r="IF555" s="132"/>
      <c r="IG555" s="132"/>
      <c r="IH555" s="132"/>
      <c r="II555" s="132"/>
      <c r="IJ555" s="132"/>
      <c r="IK555" s="132"/>
      <c r="IL555" s="132"/>
      <c r="IM555" s="132"/>
      <c r="IN555" s="132"/>
      <c r="IO555" s="132"/>
      <c r="IP555" s="132"/>
      <c r="IQ555" s="132"/>
      <c r="IR555" s="132"/>
      <c r="IS555" s="132"/>
      <c r="IT555" s="132"/>
      <c r="IU555" s="132"/>
      <c r="IV555" s="132"/>
    </row>
    <row r="556" spans="1:256" s="37" customFormat="1" ht="69" customHeight="1" x14ac:dyDescent="0.15">
      <c r="A556" s="127">
        <v>480</v>
      </c>
      <c r="B556" s="39" t="s">
        <v>832</v>
      </c>
      <c r="C556" s="179" t="s">
        <v>964</v>
      </c>
      <c r="D556" s="179" t="s">
        <v>885</v>
      </c>
      <c r="E556" s="199">
        <v>124.45399999999999</v>
      </c>
      <c r="F556" s="200">
        <v>330.34350000000001</v>
      </c>
      <c r="G556" s="199">
        <v>281.90279999999996</v>
      </c>
      <c r="H556" s="123" t="s">
        <v>1601</v>
      </c>
      <c r="I556" s="128" t="s">
        <v>45</v>
      </c>
      <c r="J556" s="129" t="s">
        <v>1746</v>
      </c>
      <c r="K556" s="203">
        <v>186.68</v>
      </c>
      <c r="L556" s="199">
        <v>120</v>
      </c>
      <c r="M556" s="200">
        <f t="shared" si="49"/>
        <v>-66.680000000000007</v>
      </c>
      <c r="N556" s="149">
        <v>0</v>
      </c>
      <c r="O556" s="179" t="s">
        <v>1409</v>
      </c>
      <c r="P556" s="53" t="s">
        <v>1747</v>
      </c>
      <c r="Q556" s="130"/>
      <c r="R556" s="48" t="s">
        <v>286</v>
      </c>
      <c r="S556" s="181" t="s">
        <v>0</v>
      </c>
      <c r="T556" s="133" t="s">
        <v>846</v>
      </c>
      <c r="U556" s="180">
        <v>467</v>
      </c>
      <c r="V556" s="131"/>
      <c r="W556" s="168" t="s">
        <v>41</v>
      </c>
      <c r="X556" s="168"/>
      <c r="Y556" s="126"/>
      <c r="Z556" s="132"/>
      <c r="AA556" s="132"/>
      <c r="AB556" s="132"/>
      <c r="AC556" s="132"/>
      <c r="AD556" s="132"/>
      <c r="AE556" s="132"/>
      <c r="AF556" s="132"/>
      <c r="AG556" s="132"/>
      <c r="AH556" s="132"/>
      <c r="AI556" s="132"/>
      <c r="AJ556" s="132"/>
      <c r="AK556" s="132"/>
      <c r="AL556" s="132"/>
      <c r="AM556" s="132"/>
      <c r="AN556" s="132"/>
      <c r="AO556" s="132"/>
      <c r="AP556" s="132"/>
      <c r="AQ556" s="132"/>
      <c r="AR556" s="132"/>
      <c r="AS556" s="132"/>
      <c r="AT556" s="132"/>
      <c r="AU556" s="132"/>
      <c r="AV556" s="132"/>
      <c r="AW556" s="132"/>
      <c r="AX556" s="132"/>
      <c r="AY556" s="132"/>
      <c r="AZ556" s="132"/>
      <c r="BA556" s="132"/>
      <c r="BB556" s="132"/>
      <c r="BC556" s="132"/>
      <c r="BD556" s="132"/>
      <c r="BE556" s="132"/>
      <c r="BF556" s="132"/>
      <c r="BG556" s="132"/>
      <c r="BH556" s="132"/>
      <c r="BI556" s="132"/>
      <c r="BJ556" s="132"/>
      <c r="BK556" s="132"/>
      <c r="BL556" s="132"/>
      <c r="BM556" s="132"/>
      <c r="BN556" s="132"/>
      <c r="BO556" s="132"/>
      <c r="BP556" s="132"/>
      <c r="BQ556" s="132"/>
      <c r="BR556" s="132"/>
      <c r="BS556" s="132"/>
      <c r="BT556" s="132"/>
      <c r="BU556" s="132"/>
      <c r="BV556" s="132"/>
      <c r="BW556" s="132"/>
      <c r="BX556" s="132"/>
      <c r="BY556" s="132"/>
      <c r="BZ556" s="132"/>
      <c r="CA556" s="132"/>
      <c r="CB556" s="132"/>
      <c r="CC556" s="132"/>
      <c r="CD556" s="132"/>
      <c r="CE556" s="132"/>
      <c r="CF556" s="132"/>
      <c r="CG556" s="132"/>
      <c r="CH556" s="132"/>
      <c r="CI556" s="132"/>
      <c r="CJ556" s="132"/>
      <c r="CK556" s="132"/>
      <c r="CL556" s="132"/>
      <c r="CM556" s="132"/>
      <c r="CN556" s="132"/>
      <c r="CO556" s="132"/>
      <c r="CP556" s="132"/>
      <c r="CQ556" s="132"/>
      <c r="CR556" s="132"/>
      <c r="CS556" s="132"/>
      <c r="CT556" s="132"/>
      <c r="CU556" s="132"/>
      <c r="CV556" s="132"/>
      <c r="CW556" s="132"/>
      <c r="CX556" s="132"/>
      <c r="CY556" s="132"/>
      <c r="CZ556" s="132"/>
      <c r="DA556" s="132"/>
      <c r="DB556" s="132"/>
      <c r="DC556" s="132"/>
      <c r="DD556" s="132"/>
      <c r="DE556" s="132"/>
      <c r="DF556" s="132"/>
      <c r="DG556" s="132"/>
      <c r="DH556" s="132"/>
      <c r="DI556" s="132"/>
      <c r="DJ556" s="132"/>
      <c r="DK556" s="132"/>
      <c r="DL556" s="132"/>
      <c r="DM556" s="132"/>
      <c r="DN556" s="132"/>
      <c r="DO556" s="132"/>
      <c r="DP556" s="132"/>
      <c r="DQ556" s="132"/>
      <c r="DR556" s="132"/>
      <c r="DS556" s="132"/>
      <c r="DT556" s="132"/>
      <c r="DU556" s="132"/>
      <c r="DV556" s="132"/>
      <c r="DW556" s="132"/>
      <c r="DX556" s="132"/>
      <c r="DY556" s="132"/>
      <c r="DZ556" s="132"/>
      <c r="EA556" s="132"/>
      <c r="EB556" s="132"/>
      <c r="EC556" s="132"/>
      <c r="ED556" s="132"/>
      <c r="EE556" s="132"/>
      <c r="EF556" s="132"/>
      <c r="EG556" s="132"/>
      <c r="EH556" s="132"/>
      <c r="EI556" s="132"/>
      <c r="EJ556" s="132"/>
      <c r="EK556" s="132"/>
      <c r="EL556" s="132"/>
      <c r="EM556" s="132"/>
      <c r="EN556" s="132"/>
      <c r="EO556" s="132"/>
      <c r="EP556" s="132"/>
      <c r="EQ556" s="132"/>
      <c r="ER556" s="132"/>
      <c r="ES556" s="132"/>
      <c r="ET556" s="132"/>
      <c r="EU556" s="132"/>
      <c r="EV556" s="132"/>
      <c r="EW556" s="132"/>
      <c r="EX556" s="132"/>
      <c r="EY556" s="132"/>
      <c r="EZ556" s="132"/>
      <c r="FA556" s="132"/>
      <c r="FB556" s="132"/>
      <c r="FC556" s="132"/>
      <c r="FD556" s="132"/>
      <c r="FE556" s="132"/>
      <c r="FF556" s="132"/>
      <c r="FG556" s="132"/>
      <c r="FH556" s="132"/>
      <c r="FI556" s="132"/>
      <c r="FJ556" s="132"/>
      <c r="FK556" s="132"/>
      <c r="FL556" s="132"/>
      <c r="FM556" s="132"/>
      <c r="FN556" s="132"/>
      <c r="FO556" s="132"/>
      <c r="FP556" s="132"/>
      <c r="FQ556" s="132"/>
      <c r="FR556" s="132"/>
      <c r="FS556" s="132"/>
      <c r="FT556" s="132"/>
      <c r="FU556" s="132"/>
      <c r="FV556" s="132"/>
      <c r="FW556" s="132"/>
      <c r="FX556" s="132"/>
      <c r="FY556" s="132"/>
      <c r="FZ556" s="132"/>
      <c r="GA556" s="132"/>
      <c r="GB556" s="132"/>
      <c r="GC556" s="132"/>
      <c r="GD556" s="132"/>
      <c r="GE556" s="132"/>
      <c r="GF556" s="132"/>
      <c r="GG556" s="132"/>
      <c r="GH556" s="132"/>
      <c r="GI556" s="132"/>
      <c r="GJ556" s="132"/>
      <c r="GK556" s="132"/>
      <c r="GL556" s="132"/>
      <c r="GM556" s="132"/>
      <c r="GN556" s="132"/>
      <c r="GO556" s="132"/>
      <c r="GP556" s="132"/>
      <c r="GQ556" s="132"/>
      <c r="GR556" s="132"/>
      <c r="GS556" s="132"/>
      <c r="GT556" s="132"/>
      <c r="GU556" s="132"/>
      <c r="GV556" s="132"/>
      <c r="GW556" s="132"/>
      <c r="GX556" s="132"/>
      <c r="GY556" s="132"/>
      <c r="GZ556" s="132"/>
      <c r="HA556" s="132"/>
      <c r="HB556" s="132"/>
      <c r="HC556" s="132"/>
      <c r="HD556" s="132"/>
      <c r="HE556" s="132"/>
      <c r="HF556" s="132"/>
      <c r="HG556" s="132"/>
      <c r="HH556" s="132"/>
      <c r="HI556" s="132"/>
      <c r="HJ556" s="132"/>
      <c r="HK556" s="132"/>
      <c r="HL556" s="132"/>
      <c r="HM556" s="132"/>
      <c r="HN556" s="132"/>
      <c r="HO556" s="132"/>
      <c r="HP556" s="132"/>
      <c r="HQ556" s="132"/>
      <c r="HR556" s="132"/>
      <c r="HS556" s="132"/>
      <c r="HT556" s="132"/>
      <c r="HU556" s="132"/>
      <c r="HV556" s="132"/>
      <c r="HW556" s="132"/>
      <c r="HX556" s="132"/>
      <c r="HY556" s="132"/>
      <c r="HZ556" s="132"/>
      <c r="IA556" s="132"/>
      <c r="IB556" s="132"/>
      <c r="IC556" s="132"/>
      <c r="ID556" s="132"/>
      <c r="IE556" s="132"/>
      <c r="IF556" s="132"/>
      <c r="IG556" s="132"/>
      <c r="IH556" s="132"/>
      <c r="II556" s="132"/>
      <c r="IJ556" s="132"/>
      <c r="IK556" s="132"/>
      <c r="IL556" s="132"/>
      <c r="IM556" s="132"/>
      <c r="IN556" s="132"/>
      <c r="IO556" s="132"/>
      <c r="IP556" s="132"/>
      <c r="IQ556" s="132"/>
      <c r="IR556" s="132"/>
      <c r="IS556" s="132"/>
      <c r="IT556" s="132"/>
      <c r="IU556" s="132"/>
      <c r="IV556" s="132"/>
    </row>
    <row r="557" spans="1:256" s="37" customFormat="1" ht="100.5" customHeight="1" thickBot="1" x14ac:dyDescent="0.2">
      <c r="A557" s="127">
        <v>481</v>
      </c>
      <c r="B557" s="178" t="s">
        <v>831</v>
      </c>
      <c r="C557" s="179" t="s">
        <v>880</v>
      </c>
      <c r="D557" s="179" t="s">
        <v>885</v>
      </c>
      <c r="E557" s="199">
        <v>195.828</v>
      </c>
      <c r="F557" s="200">
        <v>178.35900000000001</v>
      </c>
      <c r="G557" s="199">
        <v>176.40799999999999</v>
      </c>
      <c r="H557" s="123" t="s">
        <v>247</v>
      </c>
      <c r="I557" s="128" t="s">
        <v>45</v>
      </c>
      <c r="J557" s="129" t="s">
        <v>1212</v>
      </c>
      <c r="K557" s="203">
        <v>196.11699999999999</v>
      </c>
      <c r="L557" s="199">
        <v>198.994</v>
      </c>
      <c r="M557" s="220">
        <f t="shared" si="49"/>
        <v>2.8770000000000095</v>
      </c>
      <c r="N557" s="149">
        <v>0</v>
      </c>
      <c r="O557" s="179" t="s">
        <v>1409</v>
      </c>
      <c r="P557" s="129" t="s">
        <v>1487</v>
      </c>
      <c r="Q557" s="130"/>
      <c r="R557" s="179" t="s">
        <v>281</v>
      </c>
      <c r="S557" s="181" t="s">
        <v>0</v>
      </c>
      <c r="T557" s="133" t="s">
        <v>845</v>
      </c>
      <c r="U557" s="180">
        <v>468</v>
      </c>
      <c r="V557" s="131"/>
      <c r="W557" s="168"/>
      <c r="X557" s="168"/>
      <c r="Y557" s="126"/>
      <c r="Z557" s="132"/>
      <c r="AA557" s="132"/>
      <c r="AB557" s="132"/>
      <c r="AC557" s="132"/>
      <c r="AD557" s="132"/>
      <c r="AE557" s="132"/>
      <c r="AF557" s="132"/>
      <c r="AG557" s="132"/>
      <c r="AH557" s="132"/>
      <c r="AI557" s="132"/>
      <c r="AJ557" s="132"/>
      <c r="AK557" s="132"/>
      <c r="AL557" s="132"/>
      <c r="AM557" s="132"/>
      <c r="AN557" s="132"/>
      <c r="AO557" s="132"/>
      <c r="AP557" s="132"/>
      <c r="AQ557" s="132"/>
      <c r="AR557" s="132"/>
      <c r="AS557" s="132"/>
      <c r="AT557" s="132"/>
      <c r="AU557" s="132"/>
      <c r="AV557" s="132"/>
      <c r="AW557" s="132"/>
      <c r="AX557" s="132"/>
      <c r="AY557" s="132"/>
      <c r="AZ557" s="132"/>
      <c r="BA557" s="132"/>
      <c r="BB557" s="132"/>
      <c r="BC557" s="132"/>
      <c r="BD557" s="132"/>
      <c r="BE557" s="132"/>
      <c r="BF557" s="132"/>
      <c r="BG557" s="132"/>
      <c r="BH557" s="132"/>
      <c r="BI557" s="132"/>
      <c r="BJ557" s="132"/>
      <c r="BK557" s="132"/>
      <c r="BL557" s="132"/>
      <c r="BM557" s="132"/>
      <c r="BN557" s="132"/>
      <c r="BO557" s="132"/>
      <c r="BP557" s="132"/>
      <c r="BQ557" s="132"/>
      <c r="BR557" s="132"/>
      <c r="BS557" s="132"/>
      <c r="BT557" s="132"/>
      <c r="BU557" s="132"/>
      <c r="BV557" s="132"/>
      <c r="BW557" s="132"/>
      <c r="BX557" s="132"/>
      <c r="BY557" s="132"/>
      <c r="BZ557" s="132"/>
      <c r="CA557" s="132"/>
      <c r="CB557" s="132"/>
      <c r="CC557" s="132"/>
      <c r="CD557" s="132"/>
      <c r="CE557" s="132"/>
      <c r="CF557" s="132"/>
      <c r="CG557" s="132"/>
      <c r="CH557" s="132"/>
      <c r="CI557" s="132"/>
      <c r="CJ557" s="132"/>
      <c r="CK557" s="132"/>
      <c r="CL557" s="132"/>
      <c r="CM557" s="132"/>
      <c r="CN557" s="132"/>
      <c r="CO557" s="132"/>
      <c r="CP557" s="132"/>
      <c r="CQ557" s="132"/>
      <c r="CR557" s="132"/>
      <c r="CS557" s="132"/>
      <c r="CT557" s="132"/>
      <c r="CU557" s="132"/>
      <c r="CV557" s="132"/>
      <c r="CW557" s="132"/>
      <c r="CX557" s="132"/>
      <c r="CY557" s="132"/>
      <c r="CZ557" s="132"/>
      <c r="DA557" s="132"/>
      <c r="DB557" s="132"/>
      <c r="DC557" s="132"/>
      <c r="DD557" s="132"/>
      <c r="DE557" s="132"/>
      <c r="DF557" s="132"/>
      <c r="DG557" s="132"/>
      <c r="DH557" s="132"/>
      <c r="DI557" s="132"/>
      <c r="DJ557" s="132"/>
      <c r="DK557" s="132"/>
      <c r="DL557" s="132"/>
      <c r="DM557" s="132"/>
      <c r="DN557" s="132"/>
      <c r="DO557" s="132"/>
      <c r="DP557" s="132"/>
      <c r="DQ557" s="132"/>
      <c r="DR557" s="132"/>
      <c r="DS557" s="132"/>
      <c r="DT557" s="132"/>
      <c r="DU557" s="132"/>
      <c r="DV557" s="132"/>
      <c r="DW557" s="132"/>
      <c r="DX557" s="132"/>
      <c r="DY557" s="132"/>
      <c r="DZ557" s="132"/>
      <c r="EA557" s="132"/>
      <c r="EB557" s="132"/>
      <c r="EC557" s="132"/>
      <c r="ED557" s="132"/>
      <c r="EE557" s="132"/>
      <c r="EF557" s="132"/>
      <c r="EG557" s="132"/>
      <c r="EH557" s="132"/>
      <c r="EI557" s="132"/>
      <c r="EJ557" s="132"/>
      <c r="EK557" s="132"/>
      <c r="EL557" s="132"/>
      <c r="EM557" s="132"/>
      <c r="EN557" s="132"/>
      <c r="EO557" s="132"/>
      <c r="EP557" s="132"/>
      <c r="EQ557" s="132"/>
      <c r="ER557" s="132"/>
      <c r="ES557" s="132"/>
      <c r="ET557" s="132"/>
      <c r="EU557" s="132"/>
      <c r="EV557" s="132"/>
      <c r="EW557" s="132"/>
      <c r="EX557" s="132"/>
      <c r="EY557" s="132"/>
      <c r="EZ557" s="132"/>
      <c r="FA557" s="132"/>
      <c r="FB557" s="132"/>
      <c r="FC557" s="132"/>
      <c r="FD557" s="132"/>
      <c r="FE557" s="132"/>
      <c r="FF557" s="132"/>
      <c r="FG557" s="132"/>
      <c r="FH557" s="132"/>
      <c r="FI557" s="132"/>
      <c r="FJ557" s="132"/>
      <c r="FK557" s="132"/>
      <c r="FL557" s="132"/>
      <c r="FM557" s="132"/>
      <c r="FN557" s="132"/>
      <c r="FO557" s="132"/>
      <c r="FP557" s="132"/>
      <c r="FQ557" s="132"/>
      <c r="FR557" s="132"/>
      <c r="FS557" s="132"/>
      <c r="FT557" s="132"/>
      <c r="FU557" s="132"/>
      <c r="FV557" s="132"/>
      <c r="FW557" s="132"/>
      <c r="FX557" s="132"/>
      <c r="FY557" s="132"/>
      <c r="FZ557" s="132"/>
      <c r="GA557" s="132"/>
      <c r="GB557" s="132"/>
      <c r="GC557" s="132"/>
      <c r="GD557" s="132"/>
      <c r="GE557" s="132"/>
      <c r="GF557" s="132"/>
      <c r="GG557" s="132"/>
      <c r="GH557" s="132"/>
      <c r="GI557" s="132"/>
      <c r="GJ557" s="132"/>
      <c r="GK557" s="132"/>
      <c r="GL557" s="132"/>
      <c r="GM557" s="132"/>
      <c r="GN557" s="132"/>
      <c r="GO557" s="132"/>
      <c r="GP557" s="132"/>
      <c r="GQ557" s="132"/>
      <c r="GR557" s="132"/>
      <c r="GS557" s="132"/>
      <c r="GT557" s="132"/>
      <c r="GU557" s="132"/>
      <c r="GV557" s="132"/>
      <c r="GW557" s="132"/>
      <c r="GX557" s="132"/>
      <c r="GY557" s="132"/>
      <c r="GZ557" s="132"/>
      <c r="HA557" s="132"/>
      <c r="HB557" s="132"/>
      <c r="HC557" s="132"/>
      <c r="HD557" s="132"/>
      <c r="HE557" s="132"/>
      <c r="HF557" s="132"/>
      <c r="HG557" s="132"/>
      <c r="HH557" s="132"/>
      <c r="HI557" s="132"/>
      <c r="HJ557" s="132"/>
      <c r="HK557" s="132"/>
      <c r="HL557" s="132"/>
      <c r="HM557" s="132"/>
      <c r="HN557" s="132"/>
      <c r="HO557" s="132"/>
      <c r="HP557" s="132"/>
      <c r="HQ557" s="132"/>
      <c r="HR557" s="132"/>
      <c r="HS557" s="132"/>
      <c r="HT557" s="132"/>
      <c r="HU557" s="132"/>
      <c r="HV557" s="132"/>
      <c r="HW557" s="132"/>
      <c r="HX557" s="132"/>
      <c r="HY557" s="132"/>
      <c r="HZ557" s="132"/>
      <c r="IA557" s="132"/>
      <c r="IB557" s="132"/>
      <c r="IC557" s="132"/>
      <c r="ID557" s="132"/>
      <c r="IE557" s="132"/>
      <c r="IF557" s="132"/>
      <c r="IG557" s="132"/>
      <c r="IH557" s="132"/>
      <c r="II557" s="132"/>
      <c r="IJ557" s="132"/>
      <c r="IK557" s="132"/>
      <c r="IL557" s="132"/>
      <c r="IM557" s="132"/>
      <c r="IN557" s="132"/>
      <c r="IO557" s="132"/>
      <c r="IP557" s="132"/>
      <c r="IQ557" s="132"/>
      <c r="IR557" s="132"/>
      <c r="IS557" s="132"/>
      <c r="IT557" s="132"/>
      <c r="IU557" s="132"/>
      <c r="IV557" s="132"/>
    </row>
    <row r="558" spans="1:256" s="37" customFormat="1" ht="14.25" thickTop="1" x14ac:dyDescent="0.15">
      <c r="A558" s="287" t="s">
        <v>13</v>
      </c>
      <c r="B558" s="288"/>
      <c r="C558" s="161"/>
      <c r="D558" s="161"/>
      <c r="E558" s="222">
        <f>SUMIF(S9:S557,"一般会計",E9:E557)</f>
        <v>5734470.1859999988</v>
      </c>
      <c r="F558" s="222">
        <f>SUMIF(S9:S557,"一般会計",F9:F557)</f>
        <v>6860015.5574949989</v>
      </c>
      <c r="G558" s="222">
        <f>SUMIF(S9:S557,"一般会計",G9:G557)</f>
        <v>6339793.2229639962</v>
      </c>
      <c r="H558" s="103"/>
      <c r="I558" s="332" t="s">
        <v>0</v>
      </c>
      <c r="J558" s="333"/>
      <c r="K558" s="221">
        <v>5186329.0269999998</v>
      </c>
      <c r="L558" s="222">
        <v>6099298.017</v>
      </c>
      <c r="M558" s="226">
        <f t="shared" si="49"/>
        <v>912968.99000000022</v>
      </c>
      <c r="N558" s="155"/>
      <c r="O558" s="298"/>
      <c r="P558" s="298"/>
      <c r="Q558" s="280"/>
      <c r="R558" s="280"/>
      <c r="S558" s="275"/>
      <c r="T558" s="278"/>
      <c r="U558" s="275"/>
      <c r="V558" s="278"/>
      <c r="W558" s="275"/>
      <c r="X558" s="275"/>
      <c r="Y558" s="316"/>
    </row>
    <row r="559" spans="1:256" s="37" customFormat="1" x14ac:dyDescent="0.15">
      <c r="A559" s="289"/>
      <c r="B559" s="290"/>
      <c r="C559" s="162"/>
      <c r="D559" s="162"/>
      <c r="E559" s="199">
        <f>SUMIF(S9:S557,"自動車安全特別会計保障勘定",E9:E557)</f>
        <v>4846.6109999999999</v>
      </c>
      <c r="F559" s="199">
        <f>SUMIF(S9:S557,"自動車安全特別会計保障勘定",F9:F557)</f>
        <v>4846.6109999999999</v>
      </c>
      <c r="G559" s="199">
        <f>SUMIF(S9:S557,"自動車安全特別会計保障勘定",G9:G557)</f>
        <v>2752.3565610000001</v>
      </c>
      <c r="H559" s="104"/>
      <c r="I559" s="273" t="s">
        <v>116</v>
      </c>
      <c r="J559" s="274"/>
      <c r="K559" s="203">
        <f>SUMIF(S9:S557,"自動車安全特別会計保障勘定",K9:K557)</f>
        <v>4370.6720000000005</v>
      </c>
      <c r="L559" s="199">
        <f>SUMIF(S9:S557,"自動車安全特別会計保障勘定",L9:L557)</f>
        <v>3857.29</v>
      </c>
      <c r="M559" s="200">
        <f t="shared" si="49"/>
        <v>-513.38200000000052</v>
      </c>
      <c r="N559" s="149"/>
      <c r="O559" s="283"/>
      <c r="P559" s="283"/>
      <c r="Q559" s="281"/>
      <c r="R559" s="281"/>
      <c r="S559" s="276"/>
      <c r="T559" s="271"/>
      <c r="U559" s="276"/>
      <c r="V559" s="271"/>
      <c r="W559" s="310"/>
      <c r="X559" s="310"/>
      <c r="Y559" s="303"/>
    </row>
    <row r="560" spans="1:256" s="37" customFormat="1" x14ac:dyDescent="0.15">
      <c r="A560" s="289"/>
      <c r="B560" s="290"/>
      <c r="C560" s="105"/>
      <c r="D560" s="162"/>
      <c r="E560" s="199">
        <f>SUMIF(S9:S557,"自動車安全特別会計自動車検査登録勘定",E9:E557)</f>
        <v>6336.6089999999995</v>
      </c>
      <c r="F560" s="199">
        <f>SUMIF(S9:S557,"自動車安全特別会計自動車検査登録勘定",F9:F557)</f>
        <v>6853.3359199999995</v>
      </c>
      <c r="G560" s="199">
        <f>SUMIF(S9:S557,"自動車安全特別会計自動車検査登録勘定",G9:G557)</f>
        <v>6672.5733089999994</v>
      </c>
      <c r="H560" s="106"/>
      <c r="I560" s="370" t="s">
        <v>117</v>
      </c>
      <c r="J560" s="371"/>
      <c r="K560" s="203">
        <f>SUMIF(S9:S557,"自動車安全特別会計自動車検査登録勘定",K9:K557)</f>
        <v>7705.5</v>
      </c>
      <c r="L560" s="199">
        <f>SUMIF(S9:S557,"自動車安全特別会計自動車検査登録勘定",L9:L557)-2440.932-3726.53</f>
        <v>8652.0939999999991</v>
      </c>
      <c r="M560" s="200">
        <f t="shared" si="49"/>
        <v>946.59399999999914</v>
      </c>
      <c r="N560" s="170"/>
      <c r="O560" s="283"/>
      <c r="P560" s="283"/>
      <c r="Q560" s="281"/>
      <c r="R560" s="281"/>
      <c r="S560" s="276"/>
      <c r="T560" s="271"/>
      <c r="U560" s="276"/>
      <c r="V560" s="271"/>
      <c r="W560" s="310"/>
      <c r="X560" s="310"/>
      <c r="Y560" s="304"/>
    </row>
    <row r="561" spans="1:256" s="37" customFormat="1" x14ac:dyDescent="0.15">
      <c r="A561" s="289"/>
      <c r="B561" s="290"/>
      <c r="C561" s="105"/>
      <c r="D561" s="162"/>
      <c r="E561" s="199">
        <f>SUMIF(S9:S557,"自動車安全特別会計自動車事故対策勘定",E9:E557)</f>
        <v>12811.947</v>
      </c>
      <c r="F561" s="199">
        <f>SUMIF(S9:S557,"自動車安全特別会計自動車事故対策勘定",F9:F557)</f>
        <v>12811.947</v>
      </c>
      <c r="G561" s="199">
        <f>SUMIF(S9:S557,"自動車安全特別会計自動車事故対策勘定",G9:G557)</f>
        <v>12335.033775</v>
      </c>
      <c r="H561" s="76"/>
      <c r="I561" s="372" t="s">
        <v>118</v>
      </c>
      <c r="J561" s="372"/>
      <c r="K561" s="203">
        <f>SUMIF(S9:S557,"自動車安全特別会計自動車事故対策勘定",K9:K557)</f>
        <v>12701.707</v>
      </c>
      <c r="L561" s="199">
        <f>SUMIF(S9:S557,"自動車安全特別会計自動車事故対策勘定",L9:L557)</f>
        <v>13336.253999999999</v>
      </c>
      <c r="M561" s="200">
        <f t="shared" si="49"/>
        <v>634.54699999999866</v>
      </c>
      <c r="N561" s="149"/>
      <c r="O561" s="283"/>
      <c r="P561" s="283"/>
      <c r="Q561" s="281"/>
      <c r="R561" s="281"/>
      <c r="S561" s="276"/>
      <c r="T561" s="271"/>
      <c r="U561" s="276"/>
      <c r="V561" s="271"/>
      <c r="W561" s="310"/>
      <c r="X561" s="310"/>
      <c r="Y561" s="304"/>
    </row>
    <row r="562" spans="1:256" s="37" customFormat="1" x14ac:dyDescent="0.15">
      <c r="A562" s="289"/>
      <c r="B562" s="290"/>
      <c r="C562" s="105"/>
      <c r="D562" s="162"/>
      <c r="E562" s="199">
        <f>SUMIF(S9:S557,"自動車安全特別会計空港整備勘定",E9:E557)</f>
        <v>230960.47799999997</v>
      </c>
      <c r="F562" s="199">
        <f>SUMIF(S9:S557,"自動車安全特別会計空港整備勘定",F9:F557)</f>
        <v>223559.09854599999</v>
      </c>
      <c r="G562" s="199">
        <f>SUMIF(S9:S557,"自動車安全特別会計空港整備勘定",G9:G557)</f>
        <v>211298.05137699994</v>
      </c>
      <c r="H562" s="76"/>
      <c r="I562" s="372" t="s">
        <v>119</v>
      </c>
      <c r="J562" s="372"/>
      <c r="K562" s="203">
        <f>SUMIF(S9:S557,"自動車安全特別会計空港整備勘定",K9:K557)</f>
        <v>238512.94699999999</v>
      </c>
      <c r="L562" s="199">
        <f>SUMIF(S9:S557,"自動車安全特別会計空港整備勘定",L9:L557)-85491-85491</f>
        <v>280588.30300000007</v>
      </c>
      <c r="M562" s="200">
        <f t="shared" si="49"/>
        <v>42075.356000000087</v>
      </c>
      <c r="N562" s="149"/>
      <c r="O562" s="283"/>
      <c r="P562" s="283"/>
      <c r="Q562" s="281"/>
      <c r="R562" s="281"/>
      <c r="S562" s="276"/>
      <c r="T562" s="271"/>
      <c r="U562" s="276"/>
      <c r="V562" s="271"/>
      <c r="W562" s="310"/>
      <c r="X562" s="310"/>
      <c r="Y562" s="304"/>
    </row>
    <row r="563" spans="1:256" s="37" customFormat="1" ht="14.25" thickBot="1" x14ac:dyDescent="0.2">
      <c r="A563" s="291"/>
      <c r="B563" s="292"/>
      <c r="C563" s="163"/>
      <c r="D563" s="163"/>
      <c r="E563" s="224">
        <f>SUMIF(S9:S557,"東日本大震災復興特別会計",E9:E557)</f>
        <v>44712.243000000002</v>
      </c>
      <c r="F563" s="224">
        <f>SUMIF(S9:S557,"東日本大震災復興特別会計",F9:F557)</f>
        <v>52276.701263000003</v>
      </c>
      <c r="G563" s="224">
        <f>SUMIF(S9:S557,"東日本大震災復興特別会計",G9:G557)</f>
        <v>51945.926273000005</v>
      </c>
      <c r="H563" s="107"/>
      <c r="I563" s="285" t="s">
        <v>120</v>
      </c>
      <c r="J563" s="286"/>
      <c r="K563" s="223">
        <f>SUMIF(S9:S557,"東日本大震災復興特別会計",K9:K557)</f>
        <v>41197.64</v>
      </c>
      <c r="L563" s="224">
        <f>SUMIF(S9:S557,"東日本大震災復興特別会計",L9:L557)</f>
        <v>0</v>
      </c>
      <c r="M563" s="224">
        <f t="shared" si="49"/>
        <v>-41197.64</v>
      </c>
      <c r="N563" s="156"/>
      <c r="O563" s="299"/>
      <c r="P563" s="299"/>
      <c r="Q563" s="282"/>
      <c r="R563" s="282"/>
      <c r="S563" s="277"/>
      <c r="T563" s="279"/>
      <c r="U563" s="277"/>
      <c r="V563" s="279"/>
      <c r="W563" s="334"/>
      <c r="X563" s="334"/>
      <c r="Y563" s="317"/>
    </row>
    <row r="564" spans="1:256" s="37" customFormat="1" x14ac:dyDescent="0.15">
      <c r="A564" s="289" t="s">
        <v>14</v>
      </c>
      <c r="B564" s="290"/>
      <c r="C564" s="162"/>
      <c r="D564" s="162"/>
      <c r="E564" s="212">
        <v>731033.44099999999</v>
      </c>
      <c r="F564" s="226">
        <v>662135.48100000003</v>
      </c>
      <c r="G564" s="212">
        <v>631758.16899999999</v>
      </c>
      <c r="H564" s="108"/>
      <c r="I564" s="293" t="s">
        <v>0</v>
      </c>
      <c r="J564" s="294"/>
      <c r="K564" s="225">
        <v>738367.49899999995</v>
      </c>
      <c r="L564" s="171">
        <v>730117.255</v>
      </c>
      <c r="M564" s="226">
        <f t="shared" si="49"/>
        <v>-8250.2439999999478</v>
      </c>
      <c r="N564" s="296"/>
      <c r="O564" s="283"/>
      <c r="P564" s="283"/>
      <c r="Q564" s="281"/>
      <c r="R564" s="281"/>
      <c r="S564" s="276"/>
      <c r="T564" s="271"/>
      <c r="U564" s="276"/>
      <c r="V564" s="271"/>
      <c r="W564" s="276"/>
      <c r="X564" s="276"/>
      <c r="Y564" s="302"/>
    </row>
    <row r="565" spans="1:256" s="37" customFormat="1" x14ac:dyDescent="0.15">
      <c r="A565" s="289"/>
      <c r="B565" s="290"/>
      <c r="C565" s="162"/>
      <c r="D565" s="162"/>
      <c r="E565" s="199">
        <v>1058.605</v>
      </c>
      <c r="F565" s="200">
        <v>1058.605</v>
      </c>
      <c r="G565" s="199">
        <v>721.93799999999999</v>
      </c>
      <c r="H565" s="104"/>
      <c r="I565" s="273" t="s">
        <v>116</v>
      </c>
      <c r="J565" s="274"/>
      <c r="K565" s="203">
        <v>1122.3599999999999</v>
      </c>
      <c r="L565" s="199">
        <v>1118.8219999999999</v>
      </c>
      <c r="M565" s="200">
        <f t="shared" si="49"/>
        <v>-3.5380000000000109</v>
      </c>
      <c r="N565" s="296"/>
      <c r="O565" s="283"/>
      <c r="P565" s="283"/>
      <c r="Q565" s="281"/>
      <c r="R565" s="281"/>
      <c r="S565" s="276"/>
      <c r="T565" s="271"/>
      <c r="U565" s="276"/>
      <c r="V565" s="271"/>
      <c r="W565" s="310"/>
      <c r="X565" s="310"/>
      <c r="Y565" s="303"/>
    </row>
    <row r="566" spans="1:256" s="37" customFormat="1" x14ac:dyDescent="0.15">
      <c r="A566" s="289"/>
      <c r="B566" s="290"/>
      <c r="C566" s="162"/>
      <c r="D566" s="162"/>
      <c r="E566" s="210">
        <v>28183.213</v>
      </c>
      <c r="F566" s="247">
        <v>28186.507000000001</v>
      </c>
      <c r="G566" s="210">
        <v>26048.069</v>
      </c>
      <c r="H566" s="106"/>
      <c r="I566" s="370" t="s">
        <v>117</v>
      </c>
      <c r="J566" s="371"/>
      <c r="K566" s="227">
        <v>31387.023000000001</v>
      </c>
      <c r="L566" s="210">
        <v>31676.722000000002</v>
      </c>
      <c r="M566" s="200">
        <f t="shared" si="49"/>
        <v>289.69900000000052</v>
      </c>
      <c r="N566" s="296"/>
      <c r="O566" s="283"/>
      <c r="P566" s="283"/>
      <c r="Q566" s="281"/>
      <c r="R566" s="281"/>
      <c r="S566" s="276"/>
      <c r="T566" s="271"/>
      <c r="U566" s="276"/>
      <c r="V566" s="271"/>
      <c r="W566" s="310"/>
      <c r="X566" s="310"/>
      <c r="Y566" s="304"/>
    </row>
    <row r="567" spans="1:256" s="37" customFormat="1" x14ac:dyDescent="0.15">
      <c r="A567" s="289"/>
      <c r="B567" s="290"/>
      <c r="C567" s="105"/>
      <c r="D567" s="162"/>
      <c r="E567" s="199">
        <v>258.19</v>
      </c>
      <c r="F567" s="200">
        <v>258.19</v>
      </c>
      <c r="G567" s="199">
        <v>201.113</v>
      </c>
      <c r="H567" s="104"/>
      <c r="I567" s="372" t="s">
        <v>118</v>
      </c>
      <c r="J567" s="372"/>
      <c r="K567" s="203">
        <v>350.87599999999998</v>
      </c>
      <c r="L567" s="199">
        <v>408.41</v>
      </c>
      <c r="M567" s="200">
        <f t="shared" si="49"/>
        <v>57.534000000000049</v>
      </c>
      <c r="N567" s="296"/>
      <c r="O567" s="283"/>
      <c r="P567" s="283"/>
      <c r="Q567" s="281"/>
      <c r="R567" s="281"/>
      <c r="S567" s="276"/>
      <c r="T567" s="271"/>
      <c r="U567" s="276"/>
      <c r="V567" s="271"/>
      <c r="W567" s="310"/>
      <c r="X567" s="310"/>
      <c r="Y567" s="304"/>
    </row>
    <row r="568" spans="1:256" s="37" customFormat="1" x14ac:dyDescent="0.15">
      <c r="A568" s="289"/>
      <c r="B568" s="290"/>
      <c r="C568" s="105"/>
      <c r="D568" s="162"/>
      <c r="E568" s="199">
        <v>138251.033</v>
      </c>
      <c r="F568" s="200">
        <v>138225.86499999999</v>
      </c>
      <c r="G568" s="199">
        <v>133715.549</v>
      </c>
      <c r="H568" s="104"/>
      <c r="I568" s="372" t="s">
        <v>119</v>
      </c>
      <c r="J568" s="372"/>
      <c r="K568" s="203">
        <v>132158.22700000001</v>
      </c>
      <c r="L568" s="199">
        <v>115583.387</v>
      </c>
      <c r="M568" s="200">
        <f t="shared" si="49"/>
        <v>-16574.840000000011</v>
      </c>
      <c r="N568" s="296"/>
      <c r="O568" s="283"/>
      <c r="P568" s="283"/>
      <c r="Q568" s="281"/>
      <c r="R568" s="281"/>
      <c r="S568" s="276"/>
      <c r="T568" s="271"/>
      <c r="U568" s="276"/>
      <c r="V568" s="271"/>
      <c r="W568" s="310"/>
      <c r="X568" s="310"/>
      <c r="Y568" s="304"/>
    </row>
    <row r="569" spans="1:256" s="37" customFormat="1" ht="14.25" thickBot="1" x14ac:dyDescent="0.2">
      <c r="A569" s="300"/>
      <c r="B569" s="301"/>
      <c r="C569" s="164"/>
      <c r="D569" s="164"/>
      <c r="E569" s="248">
        <v>0</v>
      </c>
      <c r="F569" s="249">
        <v>0</v>
      </c>
      <c r="G569" s="248">
        <v>0</v>
      </c>
      <c r="H569" s="109"/>
      <c r="I569" s="307" t="s">
        <v>120</v>
      </c>
      <c r="J569" s="308"/>
      <c r="K569" s="219">
        <v>246.77199999999999</v>
      </c>
      <c r="L569" s="220">
        <v>157.59399999999999</v>
      </c>
      <c r="M569" s="228">
        <f t="shared" si="49"/>
        <v>-89.177999999999997</v>
      </c>
      <c r="N569" s="369"/>
      <c r="O569" s="284"/>
      <c r="P569" s="284"/>
      <c r="Q569" s="306"/>
      <c r="R569" s="306"/>
      <c r="S569" s="309"/>
      <c r="T569" s="272"/>
      <c r="U569" s="309"/>
      <c r="V569" s="272"/>
      <c r="W569" s="311"/>
      <c r="X569" s="311"/>
      <c r="Y569" s="305"/>
    </row>
    <row r="570" spans="1:256" s="37" customFormat="1" ht="14.25" thickTop="1" x14ac:dyDescent="0.15">
      <c r="A570" s="287" t="s">
        <v>1</v>
      </c>
      <c r="B570" s="288"/>
      <c r="C570" s="162"/>
      <c r="D570" s="162"/>
      <c r="E570" s="212">
        <f t="shared" ref="E570:G575" si="50">E558+E564</f>
        <v>6465503.6269999985</v>
      </c>
      <c r="F570" s="212">
        <f t="shared" si="50"/>
        <v>7522151.0384949986</v>
      </c>
      <c r="G570" s="212">
        <f t="shared" si="50"/>
        <v>6971551.391963996</v>
      </c>
      <c r="H570" s="108"/>
      <c r="I570" s="293" t="s">
        <v>0</v>
      </c>
      <c r="J570" s="294"/>
      <c r="K570" s="225">
        <f>K558+K564</f>
        <v>5924696.5259999996</v>
      </c>
      <c r="L570" s="212">
        <f t="shared" ref="K570:L575" si="51">L558+L564</f>
        <v>6829415.2719999999</v>
      </c>
      <c r="M570" s="226">
        <f t="shared" si="49"/>
        <v>904718.74600000028</v>
      </c>
      <c r="N570" s="295"/>
      <c r="O570" s="298"/>
      <c r="P570" s="298"/>
      <c r="Q570" s="280"/>
      <c r="R570" s="280"/>
      <c r="S570" s="275"/>
      <c r="T570" s="278"/>
      <c r="U570" s="275"/>
      <c r="V570" s="278"/>
      <c r="W570" s="275"/>
      <c r="X570" s="275"/>
      <c r="Y570" s="316"/>
    </row>
    <row r="571" spans="1:256" s="37" customFormat="1" x14ac:dyDescent="0.15">
      <c r="A571" s="289"/>
      <c r="B571" s="290"/>
      <c r="C571" s="162"/>
      <c r="D571" s="162"/>
      <c r="E571" s="199">
        <f t="shared" si="50"/>
        <v>5905.2160000000003</v>
      </c>
      <c r="F571" s="199">
        <f t="shared" si="50"/>
        <v>5905.2160000000003</v>
      </c>
      <c r="G571" s="199">
        <f t="shared" si="50"/>
        <v>3474.2945610000002</v>
      </c>
      <c r="H571" s="104"/>
      <c r="I571" s="273" t="s">
        <v>116</v>
      </c>
      <c r="J571" s="274"/>
      <c r="K571" s="203">
        <f t="shared" si="51"/>
        <v>5493.0320000000002</v>
      </c>
      <c r="L571" s="199">
        <f t="shared" si="51"/>
        <v>4976.1120000000001</v>
      </c>
      <c r="M571" s="200">
        <f t="shared" si="49"/>
        <v>-516.92000000000007</v>
      </c>
      <c r="N571" s="296"/>
      <c r="O571" s="283"/>
      <c r="P571" s="283"/>
      <c r="Q571" s="281"/>
      <c r="R571" s="281"/>
      <c r="S571" s="276"/>
      <c r="T571" s="271"/>
      <c r="U571" s="276"/>
      <c r="V571" s="271"/>
      <c r="W571" s="310"/>
      <c r="X571" s="310"/>
      <c r="Y571" s="303"/>
    </row>
    <row r="572" spans="1:256" s="37" customFormat="1" x14ac:dyDescent="0.15">
      <c r="A572" s="289"/>
      <c r="B572" s="290"/>
      <c r="C572" s="162"/>
      <c r="D572" s="162"/>
      <c r="E572" s="199">
        <f t="shared" si="50"/>
        <v>34519.822</v>
      </c>
      <c r="F572" s="199">
        <f t="shared" si="50"/>
        <v>35039.842920000003</v>
      </c>
      <c r="G572" s="199">
        <f t="shared" si="50"/>
        <v>32720.642308999999</v>
      </c>
      <c r="H572" s="104"/>
      <c r="I572" s="370" t="s">
        <v>117</v>
      </c>
      <c r="J572" s="371"/>
      <c r="K572" s="203">
        <f t="shared" si="51"/>
        <v>39092.523000000001</v>
      </c>
      <c r="L572" s="199">
        <f t="shared" si="51"/>
        <v>40328.815999999999</v>
      </c>
      <c r="M572" s="200">
        <f t="shared" si="49"/>
        <v>1236.2929999999978</v>
      </c>
      <c r="N572" s="296"/>
      <c r="O572" s="283"/>
      <c r="P572" s="283"/>
      <c r="Q572" s="281"/>
      <c r="R572" s="281"/>
      <c r="S572" s="276"/>
      <c r="T572" s="271"/>
      <c r="U572" s="276"/>
      <c r="V572" s="271"/>
      <c r="W572" s="310"/>
      <c r="X572" s="310"/>
      <c r="Y572" s="304"/>
    </row>
    <row r="573" spans="1:256" s="37" customFormat="1" ht="17.649999999999999" customHeight="1" x14ac:dyDescent="0.15">
      <c r="A573" s="289"/>
      <c r="B573" s="290"/>
      <c r="C573" s="162"/>
      <c r="D573" s="162"/>
      <c r="E573" s="199">
        <f t="shared" si="50"/>
        <v>13070.137000000001</v>
      </c>
      <c r="F573" s="199">
        <f t="shared" si="50"/>
        <v>13070.137000000001</v>
      </c>
      <c r="G573" s="199">
        <f t="shared" si="50"/>
        <v>12536.146774999999</v>
      </c>
      <c r="H573" s="104"/>
      <c r="I573" s="372" t="s">
        <v>118</v>
      </c>
      <c r="J573" s="372"/>
      <c r="K573" s="203">
        <f t="shared" si="51"/>
        <v>13052.583000000001</v>
      </c>
      <c r="L573" s="199">
        <f t="shared" si="51"/>
        <v>13744.663999999999</v>
      </c>
      <c r="M573" s="200">
        <f t="shared" si="49"/>
        <v>692.08099999999831</v>
      </c>
      <c r="N573" s="296"/>
      <c r="O573" s="283"/>
      <c r="P573" s="283"/>
      <c r="Q573" s="281"/>
      <c r="R573" s="281"/>
      <c r="S573" s="276"/>
      <c r="T573" s="271"/>
      <c r="U573" s="276"/>
      <c r="V573" s="271"/>
      <c r="W573" s="310"/>
      <c r="X573" s="310"/>
      <c r="Y573" s="304"/>
    </row>
    <row r="574" spans="1:256" ht="18" customHeight="1" x14ac:dyDescent="0.15">
      <c r="A574" s="289"/>
      <c r="B574" s="290"/>
      <c r="C574" s="162"/>
      <c r="D574" s="162"/>
      <c r="E574" s="199">
        <f t="shared" si="50"/>
        <v>369211.51099999994</v>
      </c>
      <c r="F574" s="199">
        <f t="shared" si="50"/>
        <v>361784.96354599996</v>
      </c>
      <c r="G574" s="199">
        <f t="shared" si="50"/>
        <v>345013.60037699994</v>
      </c>
      <c r="H574" s="104"/>
      <c r="I574" s="372" t="s">
        <v>119</v>
      </c>
      <c r="J574" s="372"/>
      <c r="K574" s="203">
        <f t="shared" si="51"/>
        <v>370671.174</v>
      </c>
      <c r="L574" s="199">
        <f t="shared" si="51"/>
        <v>396171.69000000006</v>
      </c>
      <c r="M574" s="200">
        <f t="shared" si="49"/>
        <v>25500.516000000061</v>
      </c>
      <c r="N574" s="296"/>
      <c r="O574" s="283"/>
      <c r="P574" s="283"/>
      <c r="Q574" s="281"/>
      <c r="R574" s="281"/>
      <c r="S574" s="276"/>
      <c r="T574" s="271"/>
      <c r="U574" s="276"/>
      <c r="V574" s="271"/>
      <c r="W574" s="310"/>
      <c r="X574" s="310"/>
      <c r="Y574" s="304"/>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7"/>
      <c r="CH574" s="37"/>
      <c r="CI574" s="37"/>
      <c r="CJ574" s="37"/>
      <c r="CK574" s="37"/>
      <c r="CL574" s="37"/>
      <c r="CM574" s="37"/>
      <c r="CN574" s="37"/>
      <c r="CO574" s="37"/>
      <c r="CP574" s="37"/>
      <c r="CQ574" s="37"/>
      <c r="CR574" s="37"/>
      <c r="CS574" s="37"/>
      <c r="CT574" s="37"/>
      <c r="CU574" s="37"/>
      <c r="CV574" s="37"/>
      <c r="CW574" s="37"/>
      <c r="CX574" s="37"/>
      <c r="CY574" s="37"/>
      <c r="CZ574" s="37"/>
      <c r="DA574" s="37"/>
      <c r="DB574" s="37"/>
      <c r="DC574" s="37"/>
      <c r="DD574" s="37"/>
      <c r="DE574" s="37"/>
      <c r="DF574" s="37"/>
      <c r="DG574" s="37"/>
      <c r="DH574" s="37"/>
      <c r="DI574" s="37"/>
      <c r="DJ574" s="37"/>
      <c r="DK574" s="37"/>
      <c r="DL574" s="37"/>
      <c r="DM574" s="37"/>
      <c r="DN574" s="37"/>
      <c r="DO574" s="37"/>
      <c r="DP574" s="37"/>
      <c r="DQ574" s="37"/>
      <c r="DR574" s="37"/>
      <c r="DS574" s="37"/>
      <c r="DT574" s="37"/>
      <c r="DU574" s="37"/>
      <c r="DV574" s="37"/>
      <c r="DW574" s="37"/>
      <c r="DX574" s="37"/>
      <c r="DY574" s="37"/>
      <c r="DZ574" s="37"/>
      <c r="EA574" s="37"/>
      <c r="EB574" s="37"/>
      <c r="EC574" s="37"/>
      <c r="ED574" s="37"/>
      <c r="EE574" s="37"/>
      <c r="EF574" s="37"/>
      <c r="EG574" s="37"/>
      <c r="EH574" s="37"/>
      <c r="EI574" s="37"/>
      <c r="EJ574" s="37"/>
      <c r="EK574" s="37"/>
      <c r="EL574" s="37"/>
      <c r="EM574" s="37"/>
      <c r="EN574" s="37"/>
      <c r="EO574" s="37"/>
      <c r="EP574" s="37"/>
      <c r="EQ574" s="37"/>
      <c r="ER574" s="37"/>
      <c r="ES574" s="37"/>
      <c r="ET574" s="37"/>
      <c r="EU574" s="37"/>
      <c r="EV574" s="37"/>
      <c r="EW574" s="37"/>
      <c r="EX574" s="37"/>
      <c r="EY574" s="37"/>
      <c r="EZ574" s="37"/>
      <c r="FA574" s="37"/>
      <c r="FB574" s="37"/>
      <c r="FC574" s="37"/>
      <c r="FD574" s="37"/>
      <c r="FE574" s="37"/>
      <c r="FF574" s="37"/>
      <c r="FG574" s="37"/>
      <c r="FH574" s="37"/>
      <c r="FI574" s="37"/>
      <c r="FJ574" s="37"/>
      <c r="FK574" s="37"/>
      <c r="FL574" s="37"/>
      <c r="FM574" s="37"/>
      <c r="FN574" s="37"/>
      <c r="FO574" s="37"/>
      <c r="FP574" s="37"/>
      <c r="FQ574" s="37"/>
      <c r="FR574" s="37"/>
      <c r="FS574" s="37"/>
      <c r="FT574" s="37"/>
      <c r="FU574" s="37"/>
      <c r="FV574" s="37"/>
      <c r="FW574" s="37"/>
      <c r="FX574" s="37"/>
      <c r="FY574" s="37"/>
      <c r="FZ574" s="37"/>
      <c r="GA574" s="37"/>
      <c r="GB574" s="37"/>
      <c r="GC574" s="37"/>
      <c r="GD574" s="37"/>
      <c r="GE574" s="37"/>
      <c r="GF574" s="37"/>
      <c r="GG574" s="37"/>
      <c r="GH574" s="37"/>
      <c r="GI574" s="37"/>
      <c r="GJ574" s="37"/>
      <c r="GK574" s="37"/>
      <c r="GL574" s="37"/>
      <c r="GM574" s="37"/>
      <c r="GN574" s="37"/>
      <c r="GO574" s="37"/>
      <c r="GP574" s="37"/>
      <c r="GQ574" s="37"/>
      <c r="GR574" s="37"/>
      <c r="GS574" s="37"/>
      <c r="GT574" s="37"/>
      <c r="GU574" s="37"/>
      <c r="GV574" s="37"/>
      <c r="GW574" s="37"/>
      <c r="GX574" s="37"/>
      <c r="GY574" s="37"/>
      <c r="GZ574" s="37"/>
      <c r="HA574" s="37"/>
      <c r="HB574" s="37"/>
      <c r="HC574" s="37"/>
      <c r="HD574" s="37"/>
      <c r="HE574" s="37"/>
      <c r="HF574" s="37"/>
      <c r="HG574" s="37"/>
      <c r="HH574" s="37"/>
      <c r="HI574" s="37"/>
      <c r="HJ574" s="37"/>
      <c r="HK574" s="37"/>
      <c r="HL574" s="37"/>
      <c r="HM574" s="37"/>
      <c r="HN574" s="37"/>
      <c r="HO574" s="37"/>
      <c r="HP574" s="37"/>
      <c r="HQ574" s="37"/>
      <c r="HR574" s="37"/>
      <c r="HS574" s="37"/>
      <c r="HT574" s="37"/>
      <c r="HU574" s="37"/>
      <c r="HV574" s="37"/>
      <c r="HW574" s="37"/>
      <c r="HX574" s="37"/>
      <c r="HY574" s="37"/>
      <c r="HZ574" s="37"/>
      <c r="IA574" s="37"/>
      <c r="IB574" s="37"/>
      <c r="IC574" s="37"/>
      <c r="ID574" s="37"/>
      <c r="IE574" s="37"/>
      <c r="IF574" s="37"/>
      <c r="IG574" s="37"/>
      <c r="IH574" s="37"/>
      <c r="II574" s="37"/>
      <c r="IJ574" s="37"/>
      <c r="IK574" s="37"/>
      <c r="IL574" s="37"/>
      <c r="IM574" s="37"/>
      <c r="IN574" s="37"/>
      <c r="IO574" s="37"/>
      <c r="IP574" s="37"/>
      <c r="IQ574" s="37"/>
      <c r="IR574" s="37"/>
      <c r="IS574" s="37"/>
      <c r="IT574" s="37"/>
      <c r="IU574" s="37"/>
      <c r="IV574" s="37"/>
    </row>
    <row r="575" spans="1:256" ht="18" customHeight="1" thickBot="1" x14ac:dyDescent="0.2">
      <c r="A575" s="291"/>
      <c r="B575" s="292"/>
      <c r="C575" s="163"/>
      <c r="D575" s="163"/>
      <c r="E575" s="230">
        <f t="shared" si="50"/>
        <v>44712.243000000002</v>
      </c>
      <c r="F575" s="230">
        <f t="shared" si="50"/>
        <v>52276.701263000003</v>
      </c>
      <c r="G575" s="230">
        <f t="shared" si="50"/>
        <v>51945.926273000005</v>
      </c>
      <c r="H575" s="107"/>
      <c r="I575" s="285" t="s">
        <v>120</v>
      </c>
      <c r="J575" s="286"/>
      <c r="K575" s="229">
        <f>K563+K569</f>
        <v>41444.411999999997</v>
      </c>
      <c r="L575" s="230">
        <f t="shared" si="51"/>
        <v>157.59399999999999</v>
      </c>
      <c r="M575" s="253">
        <f t="shared" si="49"/>
        <v>-41286.817999999999</v>
      </c>
      <c r="N575" s="297"/>
      <c r="O575" s="299"/>
      <c r="P575" s="299"/>
      <c r="Q575" s="282"/>
      <c r="R575" s="282"/>
      <c r="S575" s="277"/>
      <c r="T575" s="279"/>
      <c r="U575" s="277"/>
      <c r="V575" s="279"/>
      <c r="W575" s="334"/>
      <c r="X575" s="334"/>
      <c r="Y575" s="317"/>
    </row>
    <row r="576" spans="1:256" ht="18" customHeight="1" x14ac:dyDescent="0.15">
      <c r="A576" s="18" t="s">
        <v>47</v>
      </c>
      <c r="B576" s="148"/>
      <c r="C576" s="148"/>
      <c r="D576" s="148"/>
      <c r="E576" s="233"/>
      <c r="F576" s="232"/>
      <c r="G576" s="232"/>
      <c r="H576" s="86"/>
      <c r="I576" s="15"/>
      <c r="J576" s="15"/>
      <c r="K576" s="231"/>
      <c r="L576" s="232"/>
      <c r="M576" s="232"/>
      <c r="N576" s="157"/>
      <c r="O576" s="16"/>
      <c r="P576" s="16"/>
      <c r="Q576" s="17"/>
      <c r="R576" s="17"/>
      <c r="S576" s="14"/>
      <c r="T576" s="14"/>
      <c r="U576" s="14"/>
      <c r="V576" s="14"/>
      <c r="Y576" s="147"/>
    </row>
    <row r="577" spans="1:25" ht="18" customHeight="1" x14ac:dyDescent="0.15">
      <c r="A577" s="9" t="s">
        <v>42</v>
      </c>
      <c r="F577" s="250"/>
      <c r="G577" s="250"/>
      <c r="H577" s="87"/>
      <c r="I577" s="11"/>
      <c r="J577" s="11"/>
    </row>
    <row r="578" spans="1:25" ht="18" customHeight="1" x14ac:dyDescent="0.15">
      <c r="A578" s="10" t="s">
        <v>58</v>
      </c>
    </row>
    <row r="579" spans="1:25" ht="18" customHeight="1" x14ac:dyDescent="0.15">
      <c r="A579" s="12" t="s">
        <v>37</v>
      </c>
      <c r="B579" s="36"/>
      <c r="C579" s="14"/>
      <c r="D579" s="142"/>
    </row>
    <row r="580" spans="1:25" ht="18" customHeight="1" x14ac:dyDescent="0.15">
      <c r="A580" s="10" t="s">
        <v>59</v>
      </c>
      <c r="B580" s="36"/>
      <c r="C580" s="14"/>
      <c r="D580" s="142"/>
    </row>
    <row r="581" spans="1:25" ht="18" customHeight="1" x14ac:dyDescent="0.15">
      <c r="A581" s="9" t="s">
        <v>60</v>
      </c>
      <c r="B581" s="35"/>
      <c r="E581" s="233"/>
      <c r="F581" s="233"/>
      <c r="G581" s="233"/>
      <c r="H581" s="88"/>
      <c r="I581" s="5"/>
      <c r="J581" s="5"/>
      <c r="K581" s="231"/>
      <c r="L581" s="233"/>
      <c r="M581" s="233"/>
      <c r="N581" s="158"/>
      <c r="O581" s="5"/>
      <c r="P581" s="5"/>
      <c r="Q581" s="5"/>
      <c r="R581" s="5"/>
      <c r="S581" s="4"/>
      <c r="T581" s="4"/>
      <c r="U581" s="4"/>
      <c r="V581" s="4"/>
    </row>
    <row r="582" spans="1:25" ht="32.85" customHeight="1" x14ac:dyDescent="0.15">
      <c r="A582" s="9" t="s">
        <v>61</v>
      </c>
      <c r="B582" s="35"/>
    </row>
    <row r="583" spans="1:25" ht="18" customHeight="1" x14ac:dyDescent="0.15">
      <c r="A583" s="9" t="s">
        <v>62</v>
      </c>
      <c r="B583" s="37"/>
    </row>
    <row r="584" spans="1:25" ht="18" customHeight="1" x14ac:dyDescent="0.15">
      <c r="A584" s="9" t="s">
        <v>43</v>
      </c>
    </row>
    <row r="585" spans="1:25" ht="36" customHeight="1" x14ac:dyDescent="0.15">
      <c r="A585" s="256" t="s">
        <v>70</v>
      </c>
      <c r="B585" s="257"/>
      <c r="C585" s="257"/>
      <c r="D585" s="257"/>
      <c r="E585" s="257"/>
      <c r="F585" s="257"/>
      <c r="G585" s="257"/>
      <c r="H585" s="258"/>
      <c r="I585" s="257"/>
      <c r="J585" s="257"/>
      <c r="K585" s="257"/>
      <c r="L585" s="257"/>
      <c r="M585" s="257"/>
      <c r="N585" s="259"/>
      <c r="O585" s="257"/>
      <c r="P585" s="257"/>
      <c r="Q585" s="257"/>
      <c r="R585" s="257"/>
      <c r="S585" s="257"/>
      <c r="T585" s="257"/>
      <c r="U585" s="257"/>
      <c r="V585" s="257"/>
      <c r="W585" s="257"/>
      <c r="X585" s="257"/>
      <c r="Y585" s="257"/>
    </row>
    <row r="586" spans="1:25" ht="18" customHeight="1" x14ac:dyDescent="0.15">
      <c r="A586" s="2" t="s">
        <v>29</v>
      </c>
    </row>
    <row r="587" spans="1:25" ht="17.649999999999999" customHeight="1" x14ac:dyDescent="0.15">
      <c r="A587" s="2" t="s">
        <v>63</v>
      </c>
    </row>
    <row r="588" spans="1:25" x14ac:dyDescent="0.15">
      <c r="A588" s="2" t="s">
        <v>64</v>
      </c>
    </row>
    <row r="589" spans="1:25" x14ac:dyDescent="0.15">
      <c r="A589" s="2" t="s">
        <v>65</v>
      </c>
    </row>
    <row r="590" spans="1:25" x14ac:dyDescent="0.15">
      <c r="A590" s="8" t="s">
        <v>36</v>
      </c>
    </row>
    <row r="591" spans="1:25" x14ac:dyDescent="0.15">
      <c r="A591" s="9"/>
    </row>
    <row r="608" spans="6:6" x14ac:dyDescent="0.15">
      <c r="F608" s="251"/>
    </row>
  </sheetData>
  <mergeCells count="115">
    <mergeCell ref="A207:A208"/>
    <mergeCell ref="Y149:Y150"/>
    <mergeCell ref="A149:A150"/>
    <mergeCell ref="B149:B150"/>
    <mergeCell ref="R149:R150"/>
    <mergeCell ref="U149:U150"/>
    <mergeCell ref="V149:V150"/>
    <mergeCell ref="W149:W150"/>
    <mergeCell ref="X149:X150"/>
    <mergeCell ref="B207:B208"/>
    <mergeCell ref="R207:R208"/>
    <mergeCell ref="U207:U208"/>
    <mergeCell ref="V207:V208"/>
    <mergeCell ref="W207:W208"/>
    <mergeCell ref="X207:X208"/>
    <mergeCell ref="C207:C208"/>
    <mergeCell ref="D207:D208"/>
    <mergeCell ref="P149:P150"/>
    <mergeCell ref="Q149:Q150"/>
    <mergeCell ref="O207:O208"/>
    <mergeCell ref="H207:H208"/>
    <mergeCell ref="I207:I208"/>
    <mergeCell ref="J207:J208"/>
    <mergeCell ref="N207:N208"/>
    <mergeCell ref="Y570:Y575"/>
    <mergeCell ref="T570:T575"/>
    <mergeCell ref="R564:R569"/>
    <mergeCell ref="P570:P575"/>
    <mergeCell ref="X570:X575"/>
    <mergeCell ref="W570:W575"/>
    <mergeCell ref="U564:U569"/>
    <mergeCell ref="U570:U575"/>
    <mergeCell ref="R570:R575"/>
    <mergeCell ref="S570:S575"/>
    <mergeCell ref="X564:X569"/>
    <mergeCell ref="A558:B563"/>
    <mergeCell ref="V558:V563"/>
    <mergeCell ref="V564:V569"/>
    <mergeCell ref="V570:V575"/>
    <mergeCell ref="N564:N569"/>
    <mergeCell ref="O564:O569"/>
    <mergeCell ref="U558:U563"/>
    <mergeCell ref="I571:J571"/>
    <mergeCell ref="I572:J572"/>
    <mergeCell ref="I573:J573"/>
    <mergeCell ref="I574:J574"/>
    <mergeCell ref="I560:J560"/>
    <mergeCell ref="I562:J562"/>
    <mergeCell ref="I561:J561"/>
    <mergeCell ref="I563:J563"/>
    <mergeCell ref="I568:J568"/>
    <mergeCell ref="I566:J566"/>
    <mergeCell ref="I567:J567"/>
    <mergeCell ref="A3:T3"/>
    <mergeCell ref="A5:A7"/>
    <mergeCell ref="B5:B7"/>
    <mergeCell ref="E5:E7"/>
    <mergeCell ref="F5:G5"/>
    <mergeCell ref="N6:N7"/>
    <mergeCell ref="C5:C7"/>
    <mergeCell ref="D5:D7"/>
    <mergeCell ref="R5:R7"/>
    <mergeCell ref="I6:I7"/>
    <mergeCell ref="F6:F7"/>
    <mergeCell ref="M5:M6"/>
    <mergeCell ref="Q5:Q7"/>
    <mergeCell ref="N5:P5"/>
    <mergeCell ref="V4:Y4"/>
    <mergeCell ref="Y558:Y563"/>
    <mergeCell ref="G6:G7"/>
    <mergeCell ref="S5:S7"/>
    <mergeCell ref="T5:T7"/>
    <mergeCell ref="U5:U7"/>
    <mergeCell ref="V5:V7"/>
    <mergeCell ref="Q558:Q563"/>
    <mergeCell ref="H5:H7"/>
    <mergeCell ref="O558:O563"/>
    <mergeCell ref="R558:R563"/>
    <mergeCell ref="I558:J558"/>
    <mergeCell ref="W558:W563"/>
    <mergeCell ref="X558:X563"/>
    <mergeCell ref="I559:J559"/>
    <mergeCell ref="P558:P563"/>
    <mergeCell ref="W5:W7"/>
    <mergeCell ref="X5:X7"/>
    <mergeCell ref="Y207:Y208"/>
    <mergeCell ref="H149:H150"/>
    <mergeCell ref="I149:I150"/>
    <mergeCell ref="J149:J150"/>
    <mergeCell ref="N149:N150"/>
    <mergeCell ref="P207:P208"/>
    <mergeCell ref="A585:Y585"/>
    <mergeCell ref="I5:J5"/>
    <mergeCell ref="Y5:Y7"/>
    <mergeCell ref="J6:J7"/>
    <mergeCell ref="O6:P7"/>
    <mergeCell ref="T564:T569"/>
    <mergeCell ref="I565:J565"/>
    <mergeCell ref="S558:S563"/>
    <mergeCell ref="T558:T563"/>
    <mergeCell ref="Q570:Q575"/>
    <mergeCell ref="P564:P569"/>
    <mergeCell ref="I575:J575"/>
    <mergeCell ref="A570:B575"/>
    <mergeCell ref="I570:J570"/>
    <mergeCell ref="N570:N575"/>
    <mergeCell ref="O570:O575"/>
    <mergeCell ref="A564:B569"/>
    <mergeCell ref="Y564:Y569"/>
    <mergeCell ref="Q564:Q569"/>
    <mergeCell ref="I569:J569"/>
    <mergeCell ref="I564:J564"/>
    <mergeCell ref="S564:S569"/>
    <mergeCell ref="W564:W569"/>
    <mergeCell ref="O149:O150"/>
  </mergeCells>
  <phoneticPr fontId="2"/>
  <dataValidations count="10">
    <dataValidation type="list" allowBlank="1" showInputMessage="1" showErrorMessage="1" sqref="I8">
      <formula1>"廃止,事業全体の抜本的改善,事業内容の改善,現状通り"</formula1>
    </dataValidation>
    <dataValidation type="list" allowBlank="1" showInputMessage="1" showErrorMessage="1" sqref="V8">
      <formula1>"前年度新規,最終実施年度 ,その他"</formula1>
    </dataValidation>
    <dataValidation type="list" allowBlank="1" showInputMessage="1" showErrorMessage="1" sqref="V455 V64 V13 V30 V32 V42 V53 V68 V76 V90 V123 V167 V172 V236 V251 V270 V291 WMH294:WMH295 WCL294:WCL295 VSP294:VSP295 VIT294:VIT295 UYX294:UYX295 UPB294:UPB295 UFF294:UFF295 TVJ294:TVJ295 TLN294:TLN295 TBR294:TBR295 SRV294:SRV295 SHZ294:SHZ295 RYD294:RYD295 ROH294:ROH295 REL294:REL295 QUP294:QUP295 QKT294:QKT295 QAX294:QAX295 PRB294:PRB295 PHF294:PHF295 OXJ294:OXJ295 ONN294:ONN295 ODR294:ODR295 NTV294:NTV295 NJZ294:NJZ295 NAD294:NAD295 MQH294:MQH295 MGL294:MGL295 LWP294:LWP295 LMT294:LMT295 LCX294:LCX295 KTB294:KTB295 KJF294:KJF295 JZJ294:JZJ295 JPN294:JPN295 JFR294:JFR295 IVV294:IVV295 ILZ294:ILZ295 ICD294:ICD295 HSH294:HSH295 HIL294:HIL295 GYP294:GYP295 GOT294:GOT295 GEX294:GEX295 FVB294:FVB295 FLF294:FLF295 FBJ294:FBJ295 ERN294:ERN295 EHR294:EHR295 DXV294:DXV295 DNZ294:DNZ295 DED294:DED295 CUH294:CUH295 CKL294:CKL295 CAP294:CAP295 BQT294:BQT295 BGX294:BGX295 AXB294:AXB295 ANF294:ANF295 ADJ294:ADJ295 TN294:TN295 JR294:JR295 WWD294:WWD295 V295:V299 V314 V328 V337 WWD344:WWD345 WMH344:WMH345 WCL344:WCL345 VSP344:VSP345 VIT344:VIT345 UYX344:UYX345 UPB344:UPB345 UFF344:UFF345 TVJ344:TVJ345 TLN344:TLN345 TBR344:TBR345 SRV344:SRV345 SHZ344:SHZ345 RYD344:RYD345 ROH344:ROH345 REL344:REL345 QUP344:QUP345 QKT344:QKT345 QAX344:QAX345 PRB344:PRB345 PHF344:PHF345 OXJ344:OXJ345 ONN344:ONN345 ODR344:ODR345 NTV344:NTV345 NJZ344:NJZ345 NAD344:NAD345 MQH344:MQH345 MGL344:MGL345 LWP344:LWP345 LMT344:LMT345 LCX344:LCX345 KTB344:KTB345 KJF344:KJF345 JZJ344:JZJ345 JPN344:JPN345 JFR344:JFR345 IVV344:IVV345 ILZ344:ILZ345 ICD344:ICD345 HSH344:HSH345 HIL344:HIL345 GYP344:GYP345 GOT344:GOT345 GEX344:GEX345 FVB344:FVB345 FLF344:FLF345 FBJ344:FBJ345 ERN344:ERN345 EHR344:EHR345 DXV344:DXV345 DNZ344:DNZ345 DED344:DED345 CUH344:CUH345 CKL344:CKL345 CAP344:CAP345 BQT344:BQT345 BGX344:BGX345 AXB344:AXB345 ANF344:ANF345 ADJ344:ADJ345 TN344:TN345 JR344:JR345 V351 V372 V390 V406 V408 V415 V418 V431 V468 V481 V532 V529 V538 V139 V205 V220 V230 V303 V343:V348 V474 V541">
      <formula1>"前年度新規,最終実施年度 ,行革推進会議,継続の是非,その他,平成２５年対象,平成２６年対象"</formula1>
    </dataValidation>
    <dataValidation type="list" allowBlank="1" showInputMessage="1" showErrorMessage="1" sqref="V407 V520:V528 V484:V486 V338:V339 V237 WWD76 WWD455 V416:V417 V263:V269 V434:V435 WWD475 WWD346 V308:V313 V396:V397 WWD450 V140:V156 V533:V534 V124 V19 V131 V539:V540 V103:V111 V31 V201:V204 V496:V501 V411:V414 V464:V467 V50:V51 V419:V427 V100 V185 V183 V503:V508 V223:V229 WWD206:WWD209 V304:V306 WWD42 V164 V188:V196 V239:V241 V243:V246 V181 V198:V199 V437:V449 V65:V67 V69:V73 V300:V302 V252:V255 V94:V95 V91 V168:V171 V33:V41 V531 V403 WWD53 V373:V379 V232:V235 V357 V221 V173:V178 V318:V324 V364 V83 V542:V545 V381:V385 V490:V494 V14:V17 WWD544:WWD545 V352 V258:V261 V329:V336 V391:V394 V271:V276 V315:V316 V114:V122 V97:V98 V248:V250 V278:V280 V480 V54:V60 JR53 TN53 ADJ53 ANF53 AXB53 BGX53 BQT53 CAP53 CKL53 CUH53 DED53 DNZ53 DXV53 EHR53 ERN53 FBJ53 FLF53 FVB53 GEX53 GOT53 GYP53 HIL53 HSH53 ICD53 ILZ53 IVV53 JFR53 JPN53 JZJ53 KJF53 KTB53 LCX53 LMT53 LWP53 MGL53 MQH53 NAD53 NJZ53 NTV53 ODR53 ONN53 OXJ53 PHF53 PRB53 QAX53 QKT53 QUP53 REL53 ROH53 RYD53 SHZ53 SRV53 TBR53 TLN53 TVJ53 UFF53 UPB53 UYX53 VIT53 VSP53 WCL53 WMH53 V77:V81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436:WWD437 JR436:JR437 TN436:TN437 ADJ436:ADJ437 ANF436:ANF437 AXB436:AXB437 BGX436:BGX437 BQT436:BQT437 CAP436:CAP437 CKL436:CKL437 CUH436:CUH437 DED436:DED437 DNZ436:DNZ437 DXV436:DXV437 EHR436:EHR437 ERN436:ERN437 FBJ436:FBJ437 FLF436:FLF437 FVB436:FVB437 GEX436:GEX437 GOT436:GOT437 GYP436:GYP437 HIL436:HIL437 HSH436:HSH437 ICD436:ICD437 ILZ436:ILZ437 IVV436:IVV437 JFR436:JFR437 JPN436:JPN437 JZJ436:JZJ437 KJF436:KJF437 KTB436:KTB437 LCX436:LCX437 LMT436:LMT437 LWP436:LWP437 MGL436:MGL437 MQH436:MQH437 NAD436:NAD437 NJZ436:NJZ437 NTV436:NTV437 ODR436:ODR437 ONN436:ONN437 OXJ436:OXJ437 PHF436:PHF437 PRB436:PRB437 QAX436:QAX437 QKT436:QKT437 QUP436:QUP437 REL436:REL437 ROH436:ROH437 RYD436:RYD437 SHZ436:SHZ437 SRV436:SRV437 TBR436:TBR437 TLN436:TLN437 TVJ436:TVJ437 UFF436:UFF437 UPB436:UPB437 UYX436:UYX437 VIT436:VIT437 VSP436:VSP437 WCL436:WCL437 WMH436:WMH437 V452:V454 JR450 TN450 ADJ450 ANF450 AXB450 BGX450 BQT450 CAP450 CKL450 CUH450 DED450 DNZ450 DXV450 EHR450 ERN450 FBJ450 FLF450 FVB450 GEX450 GOT450 GYP450 HIL450 HSH450 ICD450 ILZ450 IVV450 JFR450 JPN450 JZJ450 KJF450 KTB450 LCX450 LMT450 LWP450 MGL450 MQH450 NAD450 NJZ450 NTV450 ODR450 ONN450 OXJ450 PHF450 PRB450 QAX450 QKT450 QUP450 REL450 ROH450 RYD450 SHZ450 SRV450 TBR450 TLN450 TVJ450 UFF450 UPB450 UYX450 VIT450 VSP450 WCL450 WMH450 V456:V462 JR455 TN455 ADJ455 ANF455 AXB455 BGX455 BQT455 CAP455 CKL455 CUH455 DED455 DNZ455 DXV455 EHR455 ERN455 FBJ455 FLF455 FVB455 GEX455 GOT455 GYP455 HIL455 HSH455 ICD455 ILZ455 IVV455 JFR455 JPN455 JZJ455 KJF455 KTB455 LCX455 LMT455 LWP455 MGL455 MQH455 NAD455 NJZ455 NTV455 ODR455 ONN455 OXJ455 PHF455 PRB455 QAX455 QKT455 QUP455 REL455 ROH455 RYD455 SHZ455 SRV455 TBR455 TLN455 TVJ455 UFF455 UPB455 UYX455 VIT455 VSP455 WCL455 WMH455 V43:V44 WWD204 JR204 TN204 ADJ204 ANF204 AXB204 BGX204 BQT204 CAP204 CKL204 CUH204 DED204 DNZ204 DXV204 EHR204 ERN204 FBJ204 FLF204 FVB204 GEX204 GOT204 GYP204 HIL204 HSH204 ICD204 ILZ204 IVV204 JFR204 JPN204 JZJ204 KJF204 KTB204 LCX204 LMT204 LWP204 MGL204 MQH204 NAD204 NJZ204 NTV204 ODR204 ONN204 OXJ204 PHF204 PRB204 QAX204 QKT204 QUP204 REL204 ROH204 RYD204 SHZ204 SRV204 TBR204 TLN204 TVJ204 UFF204 UPB204 UYX204 VIT204 VSP204 WCL204 WMH204 V206:V212 JR206:JR209 TN206:TN209 ADJ206:ADJ209 ANF206:ANF209 AXB206:AXB209 BGX206:BGX209 BQT206:BQT209 CAP206:CAP209 CKL206:CKL209 CUH206:CUH209 DED206:DED209 DNZ206:DNZ209 DXV206:DXV209 EHR206:EHR209 ERN206:ERN209 FBJ206:FBJ209 FLF206:FLF209 FVB206:FVB209 GEX206:GEX209 GOT206:GOT209 GYP206:GYP209 HIL206:HIL209 HSH206:HSH209 ICD206:ICD209 ILZ206:ILZ209 IVV206:IVV209 JFR206:JFR209 JPN206:JPN209 JZJ206:JZJ209 KJF206:KJF209 KTB206:KTB209 LCX206:LCX209 LMT206:LMT209 LWP206:LWP209 MGL206:MGL209 MQH206:MQH209 NAD206:NAD209 NJZ206:NJZ209 NTV206:NTV209 ODR206:ODR209 ONN206:ONN209 OXJ206:OXJ209 PHF206:PHF209 PRB206:PRB209 QAX206:QAX209 QKT206:QKT209 QUP206:QUP209 REL206:REL209 ROH206:ROH209 RYD206:RYD209 SHZ206:SHZ209 SRV206:SRV209 TBR206:TBR209 TLN206:TLN209 TVJ206:TVJ209 UFF206:UFF209 UPB206:UPB209 UYX206:UYX209 VIT206:VIT209 VSP206:VSP209 WCL206:WCL209 WMH206:WMH209 V349 JR346 TN346 ADJ346 ANF346 AXB346 BGX346 BQT346 CAP346 CKL346 CUH346 DED346 DNZ346 DXV346 EHR346 ERN346 FBJ346 FLF346 FVB346 GEX346 GOT346 GYP346 HIL346 HSH346 ICD346 ILZ346 IVV346 JFR346 JPN346 JZJ346 KJF346 KTB346 LCX346 LMT346 LWP346 MGL346 MQH346 NAD346 NJZ346 NTV346 ODR346 ONN346 OXJ346 PHF346 PRB346 QAX346 QKT346 QUP346 REL346 ROH346 RYD346 SHZ346 SRV346 TBR346 TLN346 TVJ346 UFF346 UPB346 UYX346 VIT346 VSP346 WCL346 WMH346 V547:V557 JR544:JR545 TN544:TN545 ADJ544:ADJ545 ANF544:ANF545 AXB544:AXB545 BGX544:BGX545 BQT544:BQT545 CAP544:CAP545 CKL544:CKL545 CUH544:CUH545 DED544:DED545 DNZ544:DNZ545 DXV544:DXV545 EHR544:EHR545 ERN544:ERN545 FBJ544:FBJ545 FLF544:FLF545 FVB544:FVB545 GEX544:GEX545 GOT544:GOT545 GYP544:GYP545 HIL544:HIL545 HSH544:HSH545 ICD544:ICD545 ILZ544:ILZ545 IVV544:IVV545 JFR544:JFR545 JPN544:JPN545 JZJ544:JZJ545 KJF544:KJF545 KTB544:KTB545 LCX544:LCX545 LMT544:LMT545 LWP544:LWP545 MGL544:MGL545 MQH544:MQH545 NAD544:NAD545 NJZ544:NJZ545 NTV544:NTV545 ODR544:ODR545 ONN544:ONN545 OXJ544:OXJ545 PHF544:PHF545 PRB544:PRB545 QAX544:QAX545 QKT544:QKT545 QUP544:QUP545 REL544:REL545 ROH544:ROH545 RYD544:RYD545 SHZ544:SHZ545 SRV544:SRV545 TBR544:TBR545 TLN544:TLN545 TVJ544:TVJ545 UFF544:UFF545 UPB544:UPB545 UYX544:UYX545 VIT544:VIT545 VSP544:VSP545 WCL544:WCL545 WMH544:WMH545 V475:V478 JR475 TN475 ADJ475 ANF475 AXB475 BGX475 BQT475 CAP475 CKL475 CUH475 DED475 DNZ475 DXV475 EHR475 ERN475 FBJ475 FLF475 FVB475 GEX475 GOT475 GYP475 HIL475 HSH475 ICD475 ILZ475 IVV475 JFR475 JPN475 JZJ475 KJF475 KTB475 LCX475 LMT475 LWP475 MGL475 MQH475 NAD475 NJZ475 NTV475 ODR475 ONN475 OXJ475 PHF475 PRB475 QAX475 QKT475 QUP475 REL475 ROH475 RYD475 SHZ475 SRV475 TBR475 TLN475 TVJ475 UFF475 UPB475 UYX475 VIT475 VSP475 WCL475 WMH475 V135 V9: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JR87 TN87 ADJ87 ANF87 AXB87 BGX87 BQT87 CAP87 CKL87 CUH87 DED87 DNZ87 DXV87 EHR87 ERN87 FBJ87 FLF87 FVB87 GEX87 GOT87 GYP87 HIL87 HSH87 ICD87 ILZ87 IVV87 JFR87 JPN87 JZJ87 KJF87 KTB87 LCX87 LMT87 LWP87 MGL87 MQH87 NAD87 NJZ87 NTV87 ODR87 ONN87 OXJ87 PHF87 PRB87 QAX87 QKT87 QUP87 REL87 ROH87 RYD87 SHZ87 SRV87 TBR87 TLN87 TVJ87 UFF87 UPB87 UYX87 VIT87 VSP87 WCL87 WMH87 WWD87 V85:V87 WMH42 WCL42 VSP42 VIT42 UYX42 UPB42 UFF42 TVJ42 TLN42 TBR42 SRV42 SHZ42 RYD42 ROH42 REL42 QUP42 QKT42 QAX42 PRB42 PHF42 OXJ42 ONN42 ODR42 NTV42 NJZ42 NAD42 MQH42 MGL42 LWP42 LMT42 LCX42 KTB42 KJF42 JZJ42 JPN42 JFR42 IVV42 ILZ42 ICD42 HSH42 HIL42 GYP42 GOT42 GEX42 FVB42 FLF42 FBJ42 ERN42 EHR42 DXV42 DNZ42 DED42 CUH42 CKL42 CAP42 BQT42 BGX42 AXB42 ANF42 ADJ42 TN42 JR42 V470:V473">
      <formula1>"前年度新規,最終実施年度 ,行革推進会議,その他,平成２５年対象"</formula1>
    </dataValidation>
    <dataValidation type="list" allowBlank="1" showInputMessage="1" showErrorMessage="1" sqref="V132:V134 V530 V546 V92:V93 V247 V61:V63 V182 V157:V163 V495 V502 V256:V257 V363 V242 V436 V358:V361 V112:V113 V197 V401:V402 V179:V180 V52 V395 V365:V371 V535:V537 V186:V187 V184 V380 V222 V88:V89 V165:V166 V20:V29 V238 V463 V200 V125:V129 WWD386 V96 V136:V138 V82 V450:V451 V231 V428:V430 V325:V327 V432:V433 V101:V102 WWD347 V277 V469 V479 V281:V290 V317 WWD43:WWD44 V509:V519 V74:V75 V409:V410 WWD291 V482:V483 V262 V18 V353:V356 WWD210:WWD216 V99 V398:V399 V487:V489 V386:V389 JR386 TN386 ADJ386 ANF386 AXB386 BGX386 BQT386 CAP386 CKL386 CUH386 DED386 DNZ386 DXV386 EHR386 ERN386 FBJ386 FLF386 FVB386 GEX386 GOT386 GYP386 HIL386 HSH386 ICD386 ILZ386 IVV386 JFR386 JPN386 JZJ386 KJF386 KTB386 LCX386 LMT386 LWP386 MGL386 MQH386 NAD386 NJZ386 NTV386 ODR386 ONN386 OXJ386 PHF386 PRB386 QAX386 QKT386 QUP386 REL386 ROH386 RYD386 SHZ386 SRV386 TBR386 TLN386 TVJ386 UFF386 UPB386 UYX386 VIT386 VSP386 WCL386 WMH386 V292:V294 JR291 TN291 ADJ291 ANF291 AXB291 BGX291 BQT291 CAP291 CKL291 CUH291 DED291 DNZ291 DXV291 EHR291 ERN291 FBJ291 FLF291 FVB291 GEX291 GOT291 GYP291 HIL291 HSH291 ICD291 ILZ291 IVV291 JFR291 JPN291 JZJ291 KJF291 KTB291 LCX291 LMT291 LWP291 MGL291 MQH291 NAD291 NJZ291 NTV291 ODR291 ONN291 OXJ291 PHF291 PRB291 QAX291 QKT291 QUP291 REL291 ROH291 RYD291 SHZ291 SRV291 TBR291 TLN291 TVJ291 UFF291 UPB291 UYX291 VIT291 VSP291 WCL291 WMH291 V307 JR43:JR44 TN43:TN44 ADJ43:ADJ44 ANF43:ANF44 AXB43:AXB44 BGX43:BGX44 BQT43:BQT44 CAP43:CAP44 CKL43:CKL44 CUH43:CUH44 DED43:DED44 DNZ43:DNZ44 DXV43:DXV44 EHR43:EHR44 ERN43:ERN44 FBJ43:FBJ44 FLF43:FLF44 FVB43:FVB44 GEX43:GEX44 GOT43:GOT44 GYP43:GYP44 HIL43:HIL44 HSH43:HSH44 ICD43:ICD44 ILZ43:ILZ44 IVV43:IVV44 JFR43:JFR44 JPN43:JPN44 JZJ43:JZJ44 KJF43:KJF44 KTB43:KTB44 LCX43:LCX44 LMT43:LMT44 LWP43:LWP44 MGL43:MGL44 MQH43:MQH44 NAD43:NAD44 NJZ43:NJZ44 NTV43:NTV44 ODR43:ODR44 ONN43:ONN44 OXJ43:OXJ44 PHF43:PHF44 PRB43:PRB44 QAX43:QAX44 QKT43:QKT44 QUP43:QUP44 REL43:REL44 ROH43:ROH44 RYD43:RYD44 SHZ43:SHZ44 SRV43:SRV44 TBR43:TBR44 TLN43:TLN44 TVJ43:TVJ44 UFF43:UFF44 UPB43:UPB44 UYX43:UYX44 VIT43:VIT44 VSP43:VSP44 WCL43:WCL44 WMH43:WMH44 V213:V219 JR210:JR216 TN210:TN216 ADJ210:ADJ216 ANF210:ANF216 AXB210:AXB216 BGX210:BGX216 BQT210:BQT216 CAP210:CAP216 CKL210:CKL216 CUH210:CUH216 DED210:DED216 DNZ210:DNZ216 DXV210:DXV216 EHR210:EHR216 ERN210:ERN216 FBJ210:FBJ216 FLF210:FLF216 FVB210:FVB216 GEX210:GEX216 GOT210:GOT216 GYP210:GYP216 HIL210:HIL216 HSH210:HSH216 ICD210:ICD216 ILZ210:ILZ216 IVV210:IVV216 JFR210:JFR216 JPN210:JPN216 JZJ210:JZJ216 KJF210:KJF216 KTB210:KTB216 LCX210:LCX216 LMT210:LMT216 LWP210:LWP216 MGL210:MGL216 MQH210:MQH216 NAD210:NAD216 NJZ210:NJZ216 NTV210:NTV216 ODR210:ODR216 ONN210:ONN216 OXJ210:OXJ216 PHF210:PHF216 PRB210:PRB216 QAX210:QAX216 QKT210:QKT216 QUP210:QUP216 REL210:REL216 ROH210:ROH216 RYD210:RYD216 SHZ210:SHZ216 SRV210:SRV216 TBR210:TBR216 TLN210:TLN216 TVJ210:TVJ216 UFF210:UFF216 UPB210:UPB216 UYX210:UYX216 VIT210:VIT216 VSP210:VSP216 WCL210:WCL216 WMH210:WMH216 V350 JR347 TN347 ADJ347 ANF347 AXB347 BGX347 BQT347 CAP347 CKL347 CUH347 DED347 DNZ347 DXV347 EHR347 ERN347 FBJ347 FLF347 FVB347 GEX347 GOT347 GYP347 HIL347 HSH347 ICD347 ILZ347 IVV347 JFR347 JPN347 JZJ347 KJF347 KTB347 LCX347 LMT347 LWP347 MGL347 MQH347 NAD347 NJZ347 NTV347 ODR347 ONN347 OXJ347 PHF347 PRB347 QAX347 QKT347 QUP347 REL347 ROH347 RYD347 SHZ347 SRV347 TBR347 TLN347 TVJ347 UFF347 UPB347 UYX347 VIT347 VSP347 WCL347 WMH347 V404:V405 JR401:JR402 TN401:TN402 ADJ401:ADJ402 ANF401:ANF402 AXB401:AXB402 BGX401:BGX402 BQT401:BQT402 CAP401:CAP402 CKL401:CKL402 CUH401:CUH402 DED401:DED402 DNZ401:DNZ402 DXV401:DXV402 EHR401:EHR402 ERN401:ERN402 FBJ401:FBJ402 FLF401:FLF402 FVB401:FVB402 GEX401:GEX402 GOT401:GOT402 GYP401:GYP402 HIL401:HIL402 HSH401:HSH402 ICD401:ICD402 ILZ401:ILZ402 IVV401:IVV402 JFR401:JFR402 JPN401:JPN402 JZJ401:JZJ402 KJF401:KJF402 KTB401:KTB402 LCX401:LCX402 LMT401:LMT402 LWP401:LWP402 MGL401:MGL402 MQH401:MQH402 NAD401:NAD402 NJZ401:NJZ402 NTV401:NTV402 ODR401:ODR402 ONN401:ONN402 OXJ401:OXJ402 PHF401:PHF402 PRB401:PRB402 QAX401:QAX402 QKT401:QKT402 QUP401:QUP402 REL401:REL402 ROH401:ROH402 RYD401:RYD402 SHZ401:SHZ402 SRV401:SRV402 TBR401:TBR402 TLN401:TLN402 TVJ401:TVJ402 UFF401:UFF402 UPB401:UPB402 UYX401:UYX402 VIT401:VIT402 VSP401:VSP402 WCL401:WCL402 WMH401:WMH402 WWD401:WWD402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45:V49 V340:V342">
      <formula1>"前年度新規,最終実施年度 ,行革推進会議,その他,平成２５年対象,平成２６年対象"</formula1>
    </dataValidation>
    <dataValidation type="list" allowBlank="1" showInputMessage="1" showErrorMessage="1" sqref="X342:Y342 Y429:Y430 WWE76:WWG76 WWE53:WWG53 WWE397:WWG397 JS53:JU53 TO53:TQ53 ADK53:ADM53 ANG53:ANI53 AXC53:AXE53 BGY53:BHA53 BQU53:BQW53 CAQ53:CAS53 CKM53:CKO53 CUI53:CUK53 DEE53:DEG53 DOA53:DOC53 DXW53:DXY53 EHS53:EHU53 ERO53:ERQ53 FBK53:FBM53 FLG53:FLI53 FVC53:FVE53 GEY53:GFA53 GOU53:GOW53 GYQ53:GYS53 HIM53:HIO53 HSI53:HSK53 ICE53:ICG53 IMA53:IMC53 IVW53:IVY53 JFS53:JFU53 JPO53:JPQ53 JZK53:JZM53 KJG53:KJI53 KTC53:KTE53 LCY53:LDA53 LMU53:LMW53 LWQ53:LWS53 MGM53:MGO53 MQI53:MQK53 NAE53:NAG53 NKA53:NKC53 NTW53:NTY53 ODS53:ODU53 ONO53:ONQ53 OXK53:OXM53 PHG53:PHI53 PRC53:PRE53 QAY53:QBA53 QKU53:QKW53 QUQ53:QUS53 REM53:REO53 ROI53:ROK53 RYE53:RYG53 SIA53:SIC53 SRW53:SRY53 TBS53:TBU53 TLO53:TLQ53 TVK53:TVM53 UFG53:UFI53 UPC53:UPE53 UYY53:UZA53 VIU53:VIW53 VSQ53:VSS53 WCM53:WCO53 WMI53:WMK53 WWE386:WWG386 JS386:JU386 TO386:TQ386 ADK386:ADM386 ANG386:ANI386 AXC386:AXE386 BGY386:BHA386 BQU386:BQW386 CAQ386:CAS386 CKM386:CKO386 CUI386:CUK386 DEE386:DEG386 DOA386:DOC386 DXW386:DXY386 EHS386:EHU386 ERO386:ERQ386 FBK386:FBM386 FLG386:FLI386 FVC386:FVE386 GEY386:GFA386 GOU386:GOW386 GYQ386:GYS386 HIM386:HIO386 HSI386:HSK386 ICE386:ICG386 IMA386:IMC386 IVW386:IVY386 JFS386:JFU386 JPO386:JPQ386 JZK386:JZM386 KJG386:KJI386 KTC386:KTE386 LCY386:LDA386 LMU386:LMW386 LWQ386:LWS386 MGM386:MGO386 MQI386:MQK386 NAE386:NAG386 NKA386:NKC386 NTW386:NTY386 ODS386:ODU386 ONO386:ONQ386 OXK386:OXM386 PHG386:PHI386 PRC386:PRE386 QAY386:QBA386 QKU386:QKW386 QUQ386:QUS386 REM386:REO386 ROI386:ROK386 RYE386:RYG386 SIA386:SIC386 SRW386:SRY386 TBS386:TBU386 TLO386:TLQ386 TVK386:TVM386 UFG386:UFI386 UPC386:UPE386 UYY386:UZA386 VIU386:VIW386 VSQ386:VSS386 WCM386:WCO386 WMI386:WMK386 JS397:JU397 TO397:TQ397 ADK397:ADM397 ANG397:ANI397 AXC397:AXE397 BGY397:BHA397 BQU397:BQW397 CAQ397:CAS397 CKM397:CKO397 CUI397:CUK397 DEE397:DEG397 DOA397:DOC397 DXW397:DXY397 EHS397:EHU397 ERO397:ERQ397 FBK397:FBM397 FLG397:FLI397 FVC397:FVE397 GEY397:GFA397 GOU397:GOW397 GYQ397:GYS397 HIM397:HIO397 HSI397:HSK397 ICE397:ICG397 IMA397:IMC397 IVW397:IVY397 JFS397:JFU397 JPO397:JPQ397 JZK397:JZM397 KJG397:KJI397 KTC397:KTE397 LCY397:LDA397 LMU397:LMW397 LWQ397:LWS397 MGM397:MGO397 MQI397:MQK397 NAE397:NAG397 NKA397:NKC397 NTW397:NTY397 ODS397:ODU397 ONO397:ONQ397 OXK397:OXM397 PHG397:PHI397 PRC397:PRE397 QAY397:QBA397 QKU397:QKW397 QUQ397:QUS397 REM397:REO397 ROI397:ROK397 RYE397:RYG397 SIA397:SIC397 SRW397:SRY397 TBS397:TBU397 TLO397:TLQ397 TVK397:TVM397 UFG397:UFI397 UPC397:UPE397 UYY397:UZA397 VIU397:VIW397 VSQ397:VSS397 WCM397:WCO397 WMI397:WMK397 WWE455:WWG455 JS76:JU76 TO76:TQ76 ADK76:ADM76 ANG76:ANI76 AXC76:AXE76 BGY76:BHA76 BQU76:BQW76 CAQ76:CAS76 CKM76:CKO76 CUI76:CUK76 DEE76:DEG76 DOA76:DOC76 DXW76:DXY76 EHS76:EHU76 ERO76:ERQ76 FBK76:FBM76 FLG76:FLI76 FVC76:FVE76 GEY76:GFA76 GOU76:GOW76 GYQ76:GYS76 HIM76:HIO76 HSI76:HSK76 ICE76:ICG76 IMA76:IMC76 IVW76:IVY76 JFS76:JFU76 JPO76:JPQ76 JZK76:JZM76 KJG76:KJI76 KTC76:KTE76 LCY76:LDA76 LMU76:LMW76 LWQ76:LWS76 MGM76:MGO76 MQI76:MQK76 NAE76:NAG76 NKA76:NKC76 NTW76:NTY76 ODS76:ODU76 ONO76:ONQ76 OXK76:OXM76 PHG76:PHI76 PRC76:PRE76 QAY76:QBA76 QKU76:QKW76 QUQ76:QUS76 REM76:REO76 ROI76:ROK76 RYE76:RYG76 SIA76:SIC76 SRW76:SRY76 TBS76:TBU76 TLO76:TLQ76 TVK76:TVM76 UFG76:UFI76 UPC76:UPE76 UYY76:UZA76 VIU76:VIW76 VSQ76:VSS76 WCM76:WCO76 WMI76:WMK76 WWE436:WWG437 JS436:JU437 TO436:TQ437 ADK436:ADM437 ANG436:ANI437 AXC436:AXE437 BGY436:BHA437 BQU436:BQW437 CAQ436:CAS437 CKM436:CKO437 CUI436:CUK437 DEE436:DEG437 DOA436:DOC437 DXW436:DXY437 EHS436:EHU437 ERO436:ERQ437 FBK436:FBM437 FLG436:FLI437 FVC436:FVE437 GEY436:GFA437 GOU436:GOW437 GYQ436:GYS437 HIM436:HIO437 HSI436:HSK437 ICE436:ICG437 IMA436:IMC437 IVW436:IVY437 JFS436:JFU437 JPO436:JPQ437 JZK436:JZM437 KJG436:KJI437 KTC436:KTE437 LCY436:LDA437 LMU436:LMW437 LWQ436:LWS437 MGM436:MGO437 MQI436:MQK437 NAE436:NAG437 NKA436:NKC437 NTW436:NTY437 ODS436:ODU437 ONO436:ONQ437 OXK436:OXM437 PHG436:PHI437 PRC436:PRE437 QAY436:QBA437 QKU436:QKW437 QUQ436:QUS437 REM436:REO437 ROI436:ROK437 RYE436:RYG437 SIA436:SIC437 SRW436:SRY437 TBS436:TBU437 TLO436:TLQ437 TVK436:TVM437 UFG436:UFI437 UPC436:UPE437 UYY436:UZA437 VIU436:VIW437 VSQ436:VSS437 WCM436:WCO437 WMI436:WMK437 WWE450:WWG450 JS450:JU450 TO450:TQ450 ADK450:ADM450 ANG450:ANI450 AXC450:AXE450 BGY450:BHA450 BQU450:BQW450 CAQ450:CAS450 CKM450:CKO450 CUI450:CUK450 DEE450:DEG450 DOA450:DOC450 DXW450:DXY450 EHS450:EHU450 ERO450:ERQ450 FBK450:FBM450 FLG450:FLI450 FVC450:FVE450 GEY450:GFA450 GOU450:GOW450 GYQ450:GYS450 HIM450:HIO450 HSI450:HSK450 ICE450:ICG450 IMA450:IMC450 IVW450:IVY450 JFS450:JFU450 JPO450:JPQ450 JZK450:JZM450 KJG450:KJI450 KTC450:KTE450 LCY450:LDA450 LMU450:LMW450 LWQ450:LWS450 MGM450:MGO450 MQI450:MQK450 NAE450:NAG450 NKA450:NKC450 NTW450:NTY450 ODS450:ODU450 ONO450:ONQ450 OXK450:OXM450 PHG450:PHI450 PRC450:PRE450 QAY450:QBA450 QKU450:QKW450 QUQ450:QUS450 REM450:REO450 ROI450:ROK450 RYE450:RYG450 SIA450:SIC450 SRW450:SRY450 TBS450:TBU450 TLO450:TLQ450 TVK450:TVM450 UFG450:UFI450 UPC450:UPE450 UYY450:UZA450 VIU450:VIW450 VSQ450:VSS450 WCM450:WCO450 WMI450:WMK450 WWE401:WWG402 JS455:JU455 TO455:TQ455 ADK455:ADM455 ANG455:ANI455 AXC455:AXE455 BGY455:BHA455 BQU455:BQW455 CAQ455:CAS455 CKM455:CKO455 CUI455:CUK455 DEE455:DEG455 DOA455:DOC455 DXW455:DXY455 EHS455:EHU455 ERO455:ERQ455 FBK455:FBM455 FLG455:FLI455 FVC455:FVE455 GEY455:GFA455 GOU455:GOW455 GYQ455:GYS455 HIM455:HIO455 HSI455:HSK455 ICE455:ICG455 IMA455:IMC455 IVW455:IVY455 JFS455:JFU455 JPO455:JPQ455 JZK455:JZM455 KJG455:KJI455 KTC455:KTE455 LCY455:LDA455 LMU455:LMW455 LWQ455:LWS455 MGM455:MGO455 MQI455:MQK455 NAE455:NAG455 NKA455:NKC455 NTW455:NTY455 ODS455:ODU455 ONO455:ONQ455 OXK455:OXM455 PHG455:PHI455 PRC455:PRE455 QAY455:QBA455 QKU455:QKW455 QUQ455:QUS455 REM455:REO455 ROI455:ROK455 RYE455:RYG455 SIA455:SIC455 SRW455:SRY455 TBS455:TBU455 TLO455:TLQ455 TVK455:TVM455 UFG455:UFI455 UPC455:UPE455 UYY455:UZA455 VIU455:VIW455 VSQ455:VSS455 WCM455:WCO455 WMI455:WMK455 WWE291:WWG291 JS291:JU291 TO291:TQ291 ADK291:ADM291 ANG291:ANI291 AXC291:AXE291 BGY291:BHA291 BQU291:BQW291 CAQ291:CAS291 CKM291:CKO291 CUI291:CUK291 DEE291:DEG291 DOA291:DOC291 DXW291:DXY291 EHS291:EHU291 ERO291:ERQ291 FBK291:FBM291 FLG291:FLI291 FVC291:FVE291 GEY291:GFA291 GOU291:GOW291 GYQ291:GYS291 HIM291:HIO291 HSI291:HSK291 ICE291:ICG291 IMA291:IMC291 IVW291:IVY291 JFS291:JFU291 JPO291:JPQ291 JZK291:JZM291 KJG291:KJI291 KTC291:KTE291 LCY291:LDA291 LMU291:LMW291 LWQ291:LWS291 MGM291:MGO291 MQI291:MQK291 NAE291:NAG291 NKA291:NKC291 NTW291:NTY291 ODS291:ODU291 ONO291:ONQ291 OXK291:OXM291 PHG291:PHI291 PRC291:PRE291 QAY291:QBA291 QKU291:QKW291 QUQ291:QUS291 REM291:REO291 ROI291:ROK291 RYE291:RYG291 SIA291:SIC291 SRW291:SRY291 TBS291:TBU291 TLO291:TLQ291 TVK291:TVM291 UFG291:UFI291 UPC291:UPE291 UYY291:UZA291 VIU291:VIW291 VSQ291:VSS291 WCM291:WCO291 WMI291:WMK291 WWE204:WWG204 JS204:JU204 TO204:TQ204 ADK204:ADM204 ANG204:ANI204 AXC204:AXE204 BGY204:BHA204 BQU204:BQW204 CAQ204:CAS204 CKM204:CKO204 CUI204:CUK204 DEE204:DEG204 DOA204:DOC204 DXW204:DXY204 EHS204:EHU204 ERO204:ERQ204 FBK204:FBM204 FLG204:FLI204 FVC204:FVE204 GEY204:GFA204 GOU204:GOW204 GYQ204:GYS204 HIM204:HIO204 HSI204:HSK204 ICE204:ICG204 IMA204:IMC204 IVW204:IVY204 JFS204:JFU204 JPO204:JPQ204 JZK204:JZM204 KJG204:KJI204 KTC204:KTE204 LCY204:LDA204 LMU204:LMW204 LWQ204:LWS204 MGM204:MGO204 MQI204:MQK204 NAE204:NAG204 NKA204:NKC204 NTW204:NTY204 ODS204:ODU204 ONO204:ONQ204 OXK204:OXM204 PHG204:PHI204 PRC204:PRE204 QAY204:QBA204 QKU204:QKW204 QUQ204:QUS204 REM204:REO204 ROI204:ROK204 RYE204:RYG204 SIA204:SIC204 SRW204:SRY204 TBS204:TBU204 TLO204:TLQ204 TVK204:TVM204 UFG204:UFI204 UPC204:UPE204 UYY204:UZA204 VIU204:VIW204 VSQ204:VSS204 WCM204:WCO204 WMI204:WMK204 WWE206:WWG216 JS206:JU216 TO206:TQ216 ADK206:ADM216 ANG206:ANI216 AXC206:AXE216 BGY206:BHA216 BQU206:BQW216 CAQ206:CAS216 CKM206:CKO216 CUI206:CUK216 DEE206:DEG216 DOA206:DOC216 DXW206:DXY216 EHS206:EHU216 ERO206:ERQ216 FBK206:FBM216 FLG206:FLI216 FVC206:FVE216 GEY206:GFA216 GOU206:GOW216 GYQ206:GYS216 HIM206:HIO216 HSI206:HSK216 ICE206:ICG216 IMA206:IMC216 IVW206:IVY216 JFS206:JFU216 JPO206:JPQ216 JZK206:JZM216 KJG206:KJI216 KTC206:KTE216 LCY206:LDA216 LMU206:LMW216 LWQ206:LWS216 MGM206:MGO216 MQI206:MQK216 NAE206:NAG216 NKA206:NKC216 NTW206:NTY216 ODS206:ODU216 ONO206:ONQ216 OXK206:OXM216 PHG206:PHI216 PRC206:PRE216 QAY206:QBA216 QKU206:QKW216 QUQ206:QUS216 REM206:REO216 ROI206:ROK216 RYE206:RYG216 SIA206:SIC216 SRW206:SRY216 TBS206:TBU216 TLO206:TLQ216 TVK206:TVM216 UFG206:UFI216 UPC206:UPE216 UYY206:UZA216 VIU206:VIW216 VSQ206:VSS216 WCM206:WCO216 WMI206:WMK216 WWE475:WWG475 JS401:JU402 TO401:TQ402 ADK401:ADM402 ANG401:ANI402 AXC401:AXE402 BGY401:BHA402 BQU401:BQW402 CAQ401:CAS402 CKM401:CKO402 CUI401:CUK402 DEE401:DEG402 DOA401:DOC402 DXW401:DXY402 EHS401:EHU402 ERO401:ERQ402 FBK401:FBM402 FLG401:FLI402 FVC401:FVE402 GEY401:GFA402 GOU401:GOW402 GYQ401:GYS402 HIM401:HIO402 HSI401:HSK402 ICE401:ICG402 IMA401:IMC402 IVW401:IVY402 JFS401:JFU402 JPO401:JPQ402 JZK401:JZM402 KJG401:KJI402 KTC401:KTE402 LCY401:LDA402 LMU401:LMW402 LWQ401:LWS402 MGM401:MGO402 MQI401:MQK402 NAE401:NAG402 NKA401:NKC402 NTW401:NTY402 ODS401:ODU402 ONO401:ONQ402 OXK401:OXM402 PHG401:PHI402 PRC401:PRE402 QAY401:QBA402 QKU401:QKW402 QUQ401:QUS402 REM401:REO402 ROI401:ROK402 RYE401:RYG402 SIA401:SIC402 SRW401:SRY402 TBS401:TBU402 TLO401:TLQ402 TVK401:TVM402 UFG401:UFI402 UPC401:UPE402 UYY401:UZA402 VIU401:VIW402 VSQ401:VSS402 WCM401:WCO402 WMI401:WMK402 WWE544:WWG545 JS544:JU545 TO544:TQ545 ADK544:ADM545 ANG544:ANI545 AXC544:AXE545 BGY544:BHA545 BQU544:BQW545 CAQ544:CAS545 CKM544:CKO545 CUI544:CUK545 DEE544:DEG545 DOA544:DOC545 DXW544:DXY545 EHS544:EHU545 ERO544:ERQ545 FBK544:FBM545 FLG544:FLI545 FVC544:FVE545 GEY544:GFA545 GOU544:GOW545 GYQ544:GYS545 HIM544:HIO545 HSI544:HSK545 ICE544:ICG545 IMA544:IMC545 IVW544:IVY545 JFS544:JFU545 JPO544:JPQ545 JZK544:JZM545 KJG544:KJI545 KTC544:KTE545 LCY544:LDA545 LMU544:LMW545 LWQ544:LWS545 MGM544:MGO545 MQI544:MQK545 NAE544:NAG545 NKA544:NKC545 NTW544:NTY545 ODS544:ODU545 ONO544:ONQ545 OXK544:OXM545 PHG544:PHI545 PRC544:PRE545 QAY544:QBA545 QKU544:QKW545 QUQ544:QUS545 REM544:REO545 ROI544:ROK545 RYE544:RYG545 SIA544:SIC545 SRW544:SRY545 TBS544:TBU545 TLO544:TLQ545 TVK544:TVM545 UFG544:UFI545 UPC544:UPE545 UYY544:UZA545 VIU544:VIW545 VSQ544:VSS545 WCM544:WCO545 WMI544:WMK545 JS475:JU475 TO475:TQ475 ADK475:ADM475 ANG475:ANI475 AXC475:AXE475 BGY475:BHA475 BQU475:BQW475 CAQ475:CAS475 CKM475:CKO475 CUI475:CUK475 DEE475:DEG475 DOA475:DOC475 DXW475:DXY475 EHS475:EHU475 ERO475:ERQ475 FBK475:FBM475 FLG475:FLI475 FVC475:FVE475 GEY475:GFA475 GOU475:GOW475 GYQ475:GYS475 HIM475:HIO475 HSI475:HSK475 ICE475:ICG475 IMA475:IMC475 IVW475:IVY475 JFS475:JFU475 JPO475:JPQ475 JZK475:JZM475 KJG475:KJI475 KTC475:KTE475 LCY475:LDA475 LMU475:LMW475 LWQ475:LWS475 MGM475:MGO475 MQI475:MQK475 NAE475:NAG475 NKA475:NKC475 NTW475:NTY475 ODS475:ODU475 ONO475:ONQ475 OXK475:OXM475 PHG475:PHI475 PRC475:PRE475 QAY475:QBA475 QKU475:QKW475 QUQ475:QUS475 REM475:REO475 ROI475:ROK475 RYE475:RYG475 SIA475:SIC475 SRW475:SRY475 TBS475:TBU475 TLO475:TLQ475 TVK475:TVM475 UFG475:UFI475 UPC475:UPE475 UYY475:UZA475 VIU475:VIW475 VSQ475:VSS475 WCM475:WCO475 WMI475:WMK475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JS24:JU24 TO24:TQ24 ADK24:ADM24 ANG24:ANI24 AXC24:AXE24 BGY24:BHA24 BQU24:BQW24 CAQ24:CAS24 CKM24:CKO24 CUI24:CUK24 DEE24:DEG24 DOA24:DOC24 DXW24:DXY24 EHS24:EHU24 ERO24:ERQ24 FBK24:FBM24 FLG24:FLI24 FVC24:FVE24 GEY24:GFA24 GOU24:GOW24 GYQ24:GYS24 HIM24:HIO24 HSI24:HSK24 ICE24:ICG24 IMA24:IMC24 IVW24:IVY24 JFS24:JFU24 JPO24:JPQ24 JZK24:JZM24 KJG24:KJI24 KTC24:KTE24 LCY24:LDA24 LMU24:LMW24 LWQ24:LWS24 MGM24:MGO24 MQI24:MQK24 NAE24:NAG24 NKA24:NKC24 NTW24:NTY24 ODS24:ODU24 ONO24:ONQ24 OXK24:OXM24 PHG24:PHI24 PRC24:PRE24 QAY24:QBA24 QKU24:QKW24 QUQ24:QUS24 REM24:REO24 ROI24:ROK24 RYE24:RYG24 SIA24:SIC24 SRW24:SRY24 TBS24:TBU24 TLO24:TLQ24 TVK24:TVM24 UFG24:UFI24 UPC24:UPE24 UYY24:UZA24 VIU24:VIW24 VSQ24:VSS24 WCM24:WCO24 WMI24:WMK24 WWE24:WWG24 JS87:JU87 TO87:TQ87 ADK87:ADM87 ANG87:ANI87 AXC87:AXE87 BGY87:BHA87 BQU87:BQW87 CAQ87:CAS87 CKM87:CKO87 CUI87:CUK87 DEE87:DEG87 DOA87:DOC87 DXW87:DXY87 EHS87:EHU87 ERO87:ERQ87 FBK87:FBM87 FLG87:FLI87 FVC87:FVE87 GEY87:GFA87 GOU87:GOW87 GYQ87:GYS87 HIM87:HIO87 HSI87:HSK87 ICE87:ICG87 IMA87:IMC87 IVW87:IVY87 JFS87:JFU87 JPO87:JPQ87 JZK87:JZM87 KJG87:KJI87 KTC87:KTE87 LCY87:LDA87 LMU87:LMW87 LWQ87:LWS87 MGM87:MGO87 MQI87:MQK87 NAE87:NAG87 NKA87:NKC87 NTW87:NTY87 ODS87:ODU87 ONO87:ONQ87 OXK87:OXM87 PHG87:PHI87 PRC87:PRE87 QAY87:QBA87 QKU87:QKW87 QUQ87:QUS87 REM87:REO87 ROI87:ROK87 RYE87:RYG87 SIA87:SIC87 SRW87:SRY87 TBS87:TBU87 TLO87:TLQ87 TVK87:TVM87 UFG87:UFI87 UPC87:UPE87 UYY87:UZA87 VIU87:VIW87 VSQ87:VSS87 WCM87:WCO87 WMI87:WMK87 WWE87:WWG87 WWE42:WWG44 WMI42:WMK44 WCM42:WCO44 VSQ42:VSS44 VIU42:VIW44 UYY42:UZA44 UPC42:UPE44 UFG42:UFI44 TVK42:TVM44 TLO42:TLQ44 TBS42:TBU44 SRW42:SRY44 SIA42:SIC44 RYE42:RYG44 ROI42:ROK44 REM42:REO44 QUQ42:QUS44 QKU42:QKW44 QAY42:QBA44 PRC42:PRE44 PHG42:PHI44 OXK42:OXM44 ONO42:ONQ44 ODS42:ODU44 NTW42:NTY44 NKA42:NKC44 NAE42:NAG44 MQI42:MQK44 MGM42:MGO44 LWQ42:LWS44 LMU42:LMW44 LCY42:LDA44 KTC42:KTE44 KJG42:KJI44 JZK42:JZM44 JPO42:JPQ44 JFS42:JFU44 IVW42:IVY44 IMA42:IMC44 ICE42:ICG44 HSI42:HSK44 HIM42:HIO44 GYQ42:GYS44 GOU42:GOW44 GEY42:GFA44 FVC42:FVE44 FLG42:FLI44 FBK42:FBM44 ERO42:ERQ44 EHS42:EHU44 DXW42:DXY44 DOA42:DOC44 DEE42:DEG44 CUI42:CUK44 CKM42:CKO44 CAQ42:CAS44 BQU42:BQW44 BGY42:BHA44 AXC42:AXE44 ANG42:ANI44 ADK42:ADM44 TO42:TQ44 JS42:JU44 WMI294:WMK295 WCM294:WCO295 VSQ294:VSS295 VIU294:VIW295 UYY294:UZA295 UPC294:UPE295 UFG294:UFI295 TVK294:TVM295 TLO294:TLQ295 TBS294:TBU295 SRW294:SRY295 SIA294:SIC295 RYE294:RYG295 ROI294:ROK295 REM294:REO295 QUQ294:QUS295 QKU294:QKW295 QAY294:QBA295 PRC294:PRE295 PHG294:PHI295 OXK294:OXM295 ONO294:ONQ295 ODS294:ODU295 NTW294:NTY295 NKA294:NKC295 NAE294:NAG295 MQI294:MQK295 MGM294:MGO295 LWQ294:LWS295 LMU294:LMW295 LCY294:LDA295 KTC294:KTE295 KJG294:KJI295 JZK294:JZM295 JPO294:JPQ295 JFS294:JFU295 IVW294:IVY295 IMA294:IMC295 ICE294:ICG295 HSI294:HSK295 HIM294:HIO295 GYQ294:GYS295 GOU294:GOW295 GEY294:GFA295 FVC294:FVE295 FLG294:FLI295 FBK294:FBM295 ERO294:ERQ295 EHS294:EHU295 DXW294:DXY295 DOA294:DOC295 DEE294:DEG295 CUI294:CUK295 CKM294:CKO295 CAQ294:CAS295 BQU294:BQW295 BGY294:BHA295 AXC294:AXE295 ANG294:ANI295 ADK294:ADM295 TO294:TQ295 JS294:JU295 WWE294:WWG295 WMI344:WMK347 WCM344:WCO347 VSQ344:VSS347 VIU344:VIW347 UYY344:UZA347 UPC344:UPE347 UFG344:UFI347 TVK344:TVM347 TLO344:TLQ347 TBS344:TBU347 SRW344:SRY347 SIA344:SIC347 RYE344:RYG347 ROI344:ROK347 REM344:REO347 QUQ344:QUS347 QKU344:QKW347 QAY344:QBA347 PRC344:PRE347 PHG344:PHI347 OXK344:OXM347 ONO344:ONQ347 ODS344:ODU347 NTW344:NTY347 NKA344:NKC347 NAE344:NAG347 MQI344:MQK347 MGM344:MGO347 LWQ344:LWS347 LMU344:LMW347 LCY344:LDA347 KTC344:KTE347 KJG344:KJI347 JZK344:JZM347 JPO344:JPQ347 JFS344:JFU347 IVW344:IVY347 IMA344:IMC347 ICE344:ICG347 HSI344:HSK347 HIM344:HIO347 GYQ344:GYS347 GOU344:GOW347 GEY344:GFA347 FVC344:FVE347 FLG344:FLI347 FBK344:FBM347 ERO344:ERQ347 EHS344:EHU347 DXW344:DXY347 DOA344:DOC347 DEE344:DEG347 CUI344:CUK347 CKM344:CKO347 CAQ344:CAS347 BQU344:BQW347 BGY344:BHA347 AXC344:AXE347 ANG344:ANI347 ADK344:ADM347 TO344:TQ347 JS344:JU347 WWE344:WWG347 W431:Y432 W8:Y341 W343:Y428 W434:Y557">
      <formula1>"○, 　,"</formula1>
    </dataValidation>
    <dataValidation type="list" allowBlank="1" showInputMessage="1" showErrorMessage="1" sqref="V362">
      <formula1>"前年度新規,最終実施年度 ,行革推進会議,その他,平成２６年対象"</formula1>
    </dataValidation>
    <dataValidation type="list" allowBlank="1" showInputMessage="1" showErrorMessage="1" sqref="WVW291 WVW53 WVW397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386 JK386 TG386 ADC386 AMY386 AWU386 BGQ386 BQM386 CAI386 CKE386 CUA386 DDW386 DNS386 DXO386 EHK386 ERG386 FBC386 FKY386 FUU386 GEQ386 GOM386 GYI386 HIE386 HSA386 IBW386 ILS386 IVO386 JFK386 JPG386 JZC386 KIY386 KSU386 LCQ386 LMM386 LWI386 MGE386 MQA386 MZW386 NJS386 NTO386 ODK386 ONG386 OXC386 PGY386 PQU386 QAQ386 QKM386 QUI386 REE386 ROA386 RXW386 SHS386 SRO386 TBK386 TLG386 TVC386 UEY386 UOU386 UYQ386 VIM386 VSI386 WCE386 WMA386 WVW76 JK397 TG397 ADC397 AMY397 AWU397 BGQ397 BQM397 CAI397 CKE397 CUA397 DDW397 DNS397 DXO397 EHK397 ERG397 FBC397 FKY397 FUU397 GEQ397 GOM397 GYI397 HIE397 HSA397 IBW397 ILS397 IVO397 JFK397 JPG397 JZC397 KIY397 KSU397 LCQ397 LMM397 LWI397 MGE397 MQA397 MZW397 NJS397 NTO397 ODK397 ONG397 OXC397 PGY397 PQU397 QAQ397 QKM397 QUI397 REE397 ROA397 RXW397 SHS397 SRO397 TBK397 TLG397 TVC397 UEY397 UOU397 UYQ397 VIM397 VSI397 WCE397 WMA397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436:WVW437 JK436:JK437 TG436:TG437 ADC436:ADC437 AMY436:AMY437 AWU436:AWU437 BGQ436:BGQ437 BQM436:BQM437 CAI436:CAI437 CKE436:CKE437 CUA436:CUA437 DDW436:DDW437 DNS436:DNS437 DXO436:DXO437 EHK436:EHK437 ERG436:ERG437 FBC436:FBC437 FKY436:FKY437 FUU436:FUU437 GEQ436:GEQ437 GOM436:GOM437 GYI436:GYI437 HIE436:HIE437 HSA436:HSA437 IBW436:IBW437 ILS436:ILS437 IVO436:IVO437 JFK436:JFK437 JPG436:JPG437 JZC436:JZC437 KIY436:KIY437 KSU436:KSU437 LCQ436:LCQ437 LMM436:LMM437 LWI436:LWI437 MGE436:MGE437 MQA436:MQA437 MZW436:MZW437 NJS436:NJS437 NTO436:NTO437 ODK436:ODK437 ONG436:ONG437 OXC436:OXC437 PGY436:PGY437 PQU436:PQU437 QAQ436:QAQ437 QKM436:QKM437 QUI436:QUI437 REE436:REE437 ROA436:ROA437 RXW436:RXW437 SHS436:SHS437 SRO436:SRO437 TBK436:TBK437 TLG436:TLG437 TVC436:TVC437 UEY436:UEY437 UOU436:UOU437 UYQ436:UYQ437 VIM436:VIM437 VSI436:VSI437 WCE436:WCE437 WMA436:WMA437 WVW450 JK450 TG450 ADC450 AMY450 AWU450 BGQ450 BQM450 CAI450 CKE450 CUA450 DDW450 DNS450 DXO450 EHK450 ERG450 FBC450 FKY450 FUU450 GEQ450 GOM450 GYI450 HIE450 HSA450 IBW450 ILS450 IVO450 JFK450 JPG450 JZC450 KIY450 KSU450 LCQ450 LMM450 LWI450 MGE450 MQA450 MZW450 NJS450 NTO450 ODK450 ONG450 OXC450 PGY450 PQU450 QAQ450 QKM450 QUI450 REE450 ROA450 RXW450 SHS450 SRO450 TBK450 TLG450 TVC450 UEY450 UOU450 UYQ450 VIM450 VSI450 WCE450 WMA450 WVW455 JK455 TG455 ADC455 AMY455 AWU455 BGQ455 BQM455 CAI455 CKE455 CUA455 DDW455 DNS455 DXO455 EHK455 ERG455 FBC455 FKY455 FUU455 GEQ455 GOM455 GYI455 HIE455 HSA455 IBW455 ILS455 IVO455 JFK455 JPG455 JZC455 KIY455 KSU455 LCQ455 LMM455 LWI455 MGE455 MQA455 MZW455 NJS455 NTO455 ODK455 ONG455 OXC455 PGY455 PQU455 QAQ455 QKM455 QUI455 REE455 ROA455 RXW455 SHS455 SRO455 TBK455 TLG455 TVC455 UEY455 UOU455 UYQ455 VIM455 VSI455 WCE455 WMA455 WVW206:WVW216 JK291 TG291 ADC291 AMY291 AWU291 BGQ291 BQM291 CAI291 CKE291 CUA291 DDW291 DNS291 DXO291 EHK291 ERG291 FBC291 FKY291 FUU291 GEQ291 GOM291 GYI291 HIE291 HSA291 IBW291 ILS291 IVO291 JFK291 JPG291 JZC291 KIY291 KSU291 LCQ291 LMM291 LWI291 MGE291 MQA291 MZW291 NJS291 NTO291 ODK291 ONG291 OXC291 PGY291 PQU291 QAQ291 QKM291 QUI291 REE291 ROA291 RXW291 SHS291 SRO291 TBK291 TLG291 TVC291 UEY291 UOU291 UYQ291 VIM291 VSI291 WCE291 WMA291 WVW475 WVW204 JK204 TG204 ADC204 AMY204 AWU204 BGQ204 BQM204 CAI204 CKE204 CUA204 DDW204 DNS204 DXO204 EHK204 ERG204 FBC204 FKY204 FUU204 GEQ204 GOM204 GYI204 HIE204 HSA204 IBW204 ILS204 IVO204 JFK204 JPG204 JZC204 KIY204 KSU204 LCQ204 LMM204 LWI204 MGE204 MQA204 MZW204 NJS204 NTO204 ODK204 ONG204 OXC204 PGY204 PQU204 QAQ204 QKM204 QUI204 REE204 ROA204 RXW204 SHS204 SRO204 TBK204 TLG204 TVC204 UEY204 UOU204 UYQ204 VIM204 VSI204 WCE204 WMA204 JK206:JK216 TG206:TG216 ADC206:ADC216 AMY206:AMY216 AWU206:AWU216 BGQ206:BGQ216 BQM206:BQM216 CAI206:CAI216 CKE206:CKE216 CUA206:CUA216 DDW206:DDW216 DNS206:DNS216 DXO206:DXO216 EHK206:EHK216 ERG206:ERG216 FBC206:FBC216 FKY206:FKY216 FUU206:FUU216 GEQ206:GEQ216 GOM206:GOM216 GYI206:GYI216 HIE206:HIE216 HSA206:HSA216 IBW206:IBW216 ILS206:ILS216 IVO206:IVO216 JFK206:JFK216 JPG206:JPG216 JZC206:JZC216 KIY206:KIY216 KSU206:KSU216 LCQ206:LCQ216 LMM206:LMM216 LWI206:LWI216 MGE206:MGE216 MQA206:MQA216 MZW206:MZW216 NJS206:NJS216 NTO206:NTO216 ODK206:ODK216 ONG206:ONG216 OXC206:OXC216 PGY206:PGY216 PQU206:PQU216 QAQ206:QAQ216 QKM206:QKM216 QUI206:QUI216 REE206:REE216 ROA206:ROA216 RXW206:RXW216 SHS206:SHS216 SRO206:SRO216 TBK206:TBK216 TLG206:TLG216 TVC206:TVC216 UEY206:UEY216 UOU206:UOU216 UYQ206:UYQ216 VIM206:VIM216 VSI206:VSI216 WCE206:WCE216 WMA206:WMA216 WVW401:WVW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544:WVW545 JK544:JK545 TG544:TG545 ADC544:ADC545 AMY544:AMY545 AWU544:AWU545 BGQ544:BGQ545 BQM544:BQM545 CAI544:CAI545 CKE544:CKE545 CUA544:CUA545 DDW544:DDW545 DNS544:DNS545 DXO544:DXO545 EHK544:EHK545 ERG544:ERG545 FBC544:FBC545 FKY544:FKY545 FUU544:FUU545 GEQ544:GEQ545 GOM544:GOM545 GYI544:GYI545 HIE544:HIE545 HSA544:HSA545 IBW544:IBW545 ILS544:ILS545 IVO544:IVO545 JFK544:JFK545 JPG544:JPG545 JZC544:JZC545 KIY544:KIY545 KSU544:KSU545 LCQ544:LCQ545 LMM544:LMM545 LWI544:LWI545 MGE544:MGE545 MQA544:MQA545 MZW544:MZW545 NJS544:NJS545 NTO544:NTO545 ODK544:ODK545 ONG544:ONG545 OXC544:OXC545 PGY544:PGY545 PQU544:PQU545 QAQ544:QAQ545 QKM544:QKM545 QUI544:QUI545 REE544:REE545 ROA544:ROA545 RXW544:RXW545 SHS544:SHS545 SRO544:SRO545 TBK544:TBK545 TLG544:TLG545 TVC544:TVC545 UEY544:UEY545 UOU544:UOU545 UYQ544:UYQ545 VIM544:VIM545 VSI544:VSI545 WCE544:WCE545 WMA544:WMA545 WVW42:WVW44 JK475 TG475 ADC475 AMY475 AWU475 BGQ475 BQM475 CAI475 CKE475 CUA475 DDW475 DNS475 DXO475 EHK475 ERG475 FBC475 FKY475 FUU475 GEQ475 GOM475 GYI475 HIE475 HSA475 IBW475 ILS475 IVO475 JFK475 JPG475 JZC475 KIY475 KSU475 LCQ475 LMM475 LWI475 MGE475 MQA475 MZW475 NJS475 NTO475 ODK475 ONG475 OXC475 PGY475 PQU475 QAQ475 QKM475 QUI475 REE475 ROA475 RXW475 SHS475 SRO475 TBK475 TLG475 TVC475 UEY475 UOU475 UYQ475 VIM475 VSI475 WCE475 WMA475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WMA42:WMA44 WCE42:WCE44 VSI42:VSI44 VIM42:VIM44 UYQ42:UYQ44 UOU42:UOU44 UEY42:UEY44 TVC42:TVC44 TLG42:TLG44 TBK42:TBK44 SRO42:SRO44 SHS42:SHS44 RXW42:RXW44 ROA42:ROA44 REE42:REE44 QUI42:QUI44 QKM42:QKM44 QAQ42:QAQ44 PQU42:PQU44 PGY42:PGY44 OXC42:OXC44 ONG42:ONG44 ODK42:ODK44 NTO42:NTO44 NJS42:NJS44 MZW42:MZW44 MQA42:MQA44 MGE42:MGE44 LWI42:LWI44 LMM42:LMM44 LCQ42:LCQ44 KSU42:KSU44 KIY42:KIY44 JZC42:JZC44 JPG42:JPG44 JFK42:JFK44 IVO42:IVO44 ILS42:ILS44 IBW42:IBW44 HSA42:HSA44 HIE42:HIE44 GYI42:GYI44 GOM42:GOM44 GEQ42:GEQ44 FUU42:FUU44 FKY42:FKY44 FBC42:FBC44 ERG42:ERG44 EHK42:EHK44 DXO42:DXO44 DNS42:DNS44 DDW42:DDW44 CUA42:CUA44 CKE42:CKE44 CAI42:CAI44 BQM42:BQM44 BGQ42:BGQ44 AWU42:AWU44 AMY42:AMY44 ADC42:ADC44 TG42:TG44 JK42:JK44 O9:O79 O151:O203 WMA294:WMA295 WCE294:WCE295 VSI294:VSI295 VIM294:VIM295 UYQ294:UYQ295 UOU294:UOU295 UEY294:UEY295 TVC294:TVC295 TLG294:TLG295 TBK294:TBK295 SRO294:SRO295 SHS294:SHS295 RXW294:RXW295 ROA294:ROA295 REE294:REE295 QUI294:QUI295 QKM294:QKM295 QAQ294:QAQ295 PQU294:PQU295 PGY294:PGY295 OXC294:OXC295 ONG294:ONG295 ODK294:ODK295 NTO294:NTO295 NJS294:NJS295 MZW294:MZW295 MQA294:MQA295 MGE294:MGE295 LWI294:LWI295 LMM294:LMM295 LCQ294:LCQ295 KSU294:KSU295 KIY294:KIY295 JZC294:JZC295 JPG294:JPG295 JFK294:JFK295 IVO294:IVO295 ILS294:ILS295 IBW294:IBW295 HSA294:HSA295 HIE294:HIE295 GYI294:GYI295 GOM294:GOM295 GEQ294:GEQ295 FUU294:FUU295 FKY294:FKY295 FBC294:FBC295 ERG294:ERG295 EHK294:EHK295 DXO294:DXO295 DNS294:DNS295 DDW294:DDW295 CUA294:CUA295 CKE294:CKE295 CAI294:CAI295 BQM294:BQM295 BGQ294:BGQ295 AWU294:AWU295 AMY294:AMY295 ADC294:ADC295 TG294:TG295 JK294:JK295 WVW294:WVW295 WMA344:WMA347 WCE344:WCE347 VSI344:VSI347 VIM344:VIM347 UYQ344:UYQ347 UOU344:UOU347 UEY344:UEY347 TVC344:TVC347 TLG344:TLG347 TBK344:TBK347 SRO344:SRO347 SHS344:SHS347 RXW344:RXW347 ROA344:ROA347 REE344:REE347 QUI344:QUI347 QKM344:QKM347 QAQ344:QAQ347 PQU344:PQU347 PGY344:PGY347 OXC344:OXC347 ONG344:ONG347 ODK344:ODK347 NTO344:NTO347 NJS344:NJS347 MZW344:MZW347 MQA344:MQA347 MGE344:MGE347 LWI344:LWI347 LMM344:LMM347 LCQ344:LCQ347 KSU344:KSU347 KIY344:KIY347 JZC344:JZC347 JPG344:JPG347 JFK344:JFK347 IVO344:IVO347 ILS344:ILS347 IBW344:IBW347 HSA344:HSA347 HIE344:HIE347 GYI344:GYI347 GOM344:GOM347 GEQ344:GEQ347 FUU344:FUU347 FKY344:FKY347 FBC344:FBC347 ERG344:ERG347 EHK344:EHK347 DXO344:DXO347 DNS344:DNS347 DDW344:DDW347 CUA344:CUA347 CKE344:CKE347 CAI344:CAI347 BQM344:BQM347 BGQ344:BGQ347 AWU344:AWU347 AMY344:AMY347 ADC344:ADC347 TG344:TG347 JK344:JK347 WVW344:WVW347 O81:O149 O205:O207 O209:O225 O229:O270 O273:O557">
      <formula1>"廃止,縮減, 執行等改善,予定通り終了,現状通り"</formula1>
    </dataValidation>
    <dataValidation type="list" allowBlank="1" showInputMessage="1" showErrorMessage="1" sqref="WVQ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386 JE386 TA386 ACW386 AMS386 AWO386 BGK386 BQG386 CAC386 CJY386 CTU386 DDQ386 DNM386 DXI386 EHE386 ERA386 FAW386 FKS386 FUO386 GEK386 GOG386 GYC386 HHY386 HRU386 IBQ386 ILM386 IVI386 JFE386 JPA386 JYW386 KIS386 KSO386 LCK386 LMG386 LWC386 MFY386 MPU386 MZQ386 NJM386 NTI386 ODE386 ONA386 OWW386 PGS386 PQO386 QAK386 QKG386 QUC386 RDY386 RNU386 RXQ386 SHM386 SRI386 TBE386 TLA386 TUW386 UES386 UOO386 UYK386 VIG386 VSC386 WBY386 WLU386 WVQ397 JE397 TA397 ACW397 AMS397 AWO397 BGK397 BQG397 CAC397 CJY397 CTU397 DDQ397 DNM397 DXI397 EHE397 ERA397 FAW397 FKS397 FUO397 GEK397 GOG397 GYC397 HHY397 HRU397 IBQ397 ILM397 IVI397 JFE397 JPA397 JYW397 KIS397 KSO397 LCK397 LMG397 LWC397 MFY397 MPU397 MZQ397 NJM397 NTI397 ODE397 ONA397 OWW397 PGS397 PQO397 QAK397 QKG397 QUC397 RDY397 RNU397 RXQ397 SHM397 SRI397 TBE397 TLA397 TUW397 UES397 UOO397 UYK397 VIG397 VSC397 WBY397 WLU397 WVQ76 JE76 TA76 ACW76 AMS76 AWO76 BGK76 BQG76 CAC76 CJY76 CTU76 DDQ76 DNM76 DXI76 EHE76 ERA76 FAW76 FKS76 FUO76 GEK76 GOG76 GYC76 HHY76 HRU76 IBQ76 ILM76 IVI76 JFE76 JPA76 JYW76 KIS76 KSO76 LCK76 LMG76 LWC76 MFY76 MPU76 MZQ76 NJM76 NTI76 ODE76 ONA76 OWW76 PGS76 PQO76 QAK76 QKG76 QUC76 RDY76 RNU76 RXQ76 SHM76 SRI76 TBE76 TLA76 TUW76 UES76 UOO76 UYK76 VIG76 VSC76 WBY76 WLU76 WVQ436:WVQ437 JE436:JE437 TA436:TA437 ACW436:ACW437 AMS436:AMS437 AWO436:AWO437 BGK436:BGK437 BQG436:BQG437 CAC436:CAC437 CJY436:CJY437 CTU436:CTU437 DDQ436:DDQ437 DNM436:DNM437 DXI436:DXI437 EHE436:EHE437 ERA436:ERA437 FAW436:FAW437 FKS436:FKS437 FUO436:FUO437 GEK436:GEK437 GOG436:GOG437 GYC436:GYC437 HHY436:HHY437 HRU436:HRU437 IBQ436:IBQ437 ILM436:ILM437 IVI436:IVI437 JFE436:JFE437 JPA436:JPA437 JYW436:JYW437 KIS436:KIS437 KSO436:KSO437 LCK436:LCK437 LMG436:LMG437 LWC436:LWC437 MFY436:MFY437 MPU436:MPU437 MZQ436:MZQ437 NJM436:NJM437 NTI436:NTI437 ODE436:ODE437 ONA436:ONA437 OWW436:OWW437 PGS436:PGS437 PQO436:PQO437 QAK436:QAK437 QKG436:QKG437 QUC436:QUC437 RDY436:RDY437 RNU436:RNU437 RXQ436:RXQ437 SHM436:SHM437 SRI436:SRI437 TBE436:TBE437 TLA436:TLA437 TUW436:TUW437 UES436:UES437 UOO436:UOO437 UYK436:UYK437 VIG436:VIG437 VSC436:VSC437 WBY436:WBY437 WLU436:WLU437 WVQ450 JE450 TA450 ACW450 AMS450 AWO450 BGK450 BQG450 CAC450 CJY450 CTU450 DDQ450 DNM450 DXI450 EHE450 ERA450 FAW450 FKS450 FUO450 GEK450 GOG450 GYC450 HHY450 HRU450 IBQ450 ILM450 IVI450 JFE450 JPA450 JYW450 KIS450 KSO450 LCK450 LMG450 LWC450 MFY450 MPU450 MZQ450 NJM450 NTI450 ODE450 ONA450 OWW450 PGS450 PQO450 QAK450 QKG450 QUC450 RDY450 RNU450 RXQ450 SHM450 SRI450 TBE450 TLA450 TUW450 UES450 UOO450 UYK450 VIG450 VSC450 WBY450 WLU450 WVQ455 JE455 TA455 ACW455 AMS455 AWO455 BGK455 BQG455 CAC455 CJY455 CTU455 DDQ455 DNM455 DXI455 EHE455 ERA455 FAW455 FKS455 FUO455 GEK455 GOG455 GYC455 HHY455 HRU455 IBQ455 ILM455 IVI455 JFE455 JPA455 JYW455 KIS455 KSO455 LCK455 LMG455 LWC455 MFY455 MPU455 MZQ455 NJM455 NTI455 ODE455 ONA455 OWW455 PGS455 PQO455 QAK455 QKG455 QUC455 RDY455 RNU455 RXQ455 SHM455 SRI455 TBE455 TLA455 TUW455 UES455 UOO455 UYK455 VIG455 VSC455 WBY455 WLU455 WVQ291 JE291 TA291 ACW291 AMS291 AWO291 BGK291 BQG291 CAC291 CJY291 CTU291 DDQ291 DNM291 DXI291 EHE291 ERA291 FAW291 FKS291 FUO291 GEK291 GOG291 GYC291 HHY291 HRU291 IBQ291 ILM291 IVI291 JFE291 JPA291 JYW291 KIS291 KSO291 LCK291 LMG291 LWC291 MFY291 MPU291 MZQ291 NJM291 NTI291 ODE291 ONA291 OWW291 PGS291 PQO291 QAK291 QKG291 QUC291 RDY291 RNU291 RXQ291 SHM291 SRI291 TBE291 TLA291 TUW291 UES291 UOO291 UYK291 VIG291 VSC291 WBY291 WLU291 WVQ204 JE204 TA204 ACW204 AMS204 AWO204 BGK204 BQG204 CAC204 CJY204 CTU204 DDQ204 DNM204 DXI204 EHE204 ERA204 FAW204 FKS204 FUO204 GEK204 GOG204 GYC204 HHY204 HRU204 IBQ204 ILM204 IVI204 JFE204 JPA204 JYW204 KIS204 KSO204 LCK204 LMG204 LWC204 MFY204 MPU204 MZQ204 NJM204 NTI204 ODE204 ONA204 OWW204 PGS204 PQO204 QAK204 QKG204 QUC204 RDY204 RNU204 RXQ204 SHM204 SRI204 TBE204 TLA204 TUW204 UES204 UOO204 UYK204 VIG204 VSC204 WBY204 WLU204 WVQ206:WVQ216 JE206:JE216 TA206:TA216 ACW206:ACW216 AMS206:AMS216 AWO206:AWO216 BGK206:BGK216 BQG206:BQG216 CAC206:CAC216 CJY206:CJY216 CTU206:CTU216 DDQ206:DDQ216 DNM206:DNM216 DXI206:DXI216 EHE206:EHE216 ERA206:ERA216 FAW206:FAW216 FKS206:FKS216 FUO206:FUO216 GEK206:GEK216 GOG206:GOG216 GYC206:GYC216 HHY206:HHY216 HRU206:HRU216 IBQ206:IBQ216 ILM206:ILM216 IVI206:IVI216 JFE206:JFE216 JPA206:JPA216 JYW206:JYW216 KIS206:KIS216 KSO206:KSO216 LCK206:LCK216 LMG206:LMG216 LWC206:LWC216 MFY206:MFY216 MPU206:MPU216 MZQ206:MZQ216 NJM206:NJM216 NTI206:NTI216 ODE206:ODE216 ONA206:ONA216 OWW206:OWW216 PGS206:PGS216 PQO206:PQO216 QAK206:QAK216 QKG206:QKG216 QUC206:QUC216 RDY206:RDY216 RNU206:RNU216 RXQ206:RXQ216 SHM206:SHM216 SRI206:SRI216 TBE206:TBE216 TLA206:TLA216 TUW206:TUW216 UES206:UES216 UOO206:UOO216 UYK206:UYK216 VIG206:VIG216 VSC206:VSC216 WBY206:WBY216 WLU206:WLU216 WVQ401:WVQ402 JE401:JE402 TA401:TA402 ACW401:ACW402 AMS401:AMS402 AWO401:AWO402 BGK401:BGK402 BQG401:BQG402 CAC401:CAC402 CJY401:CJY402 CTU401:CTU402 DDQ401:DDQ402 DNM401:DNM402 DXI401:DXI402 EHE401:EHE402 ERA401:ERA402 FAW401:FAW402 FKS401:FKS402 FUO401:FUO402 GEK401:GEK402 GOG401:GOG402 GYC401:GYC402 HHY401:HHY402 HRU401:HRU402 IBQ401:IBQ402 ILM401:ILM402 IVI401:IVI402 JFE401:JFE402 JPA401:JPA402 JYW401:JYW402 KIS401:KIS402 KSO401:KSO402 LCK401:LCK402 LMG401:LMG402 LWC401:LWC402 MFY401:MFY402 MPU401:MPU402 MZQ401:MZQ402 NJM401:NJM402 NTI401:NTI402 ODE401:ODE402 ONA401:ONA402 OWW401:OWW402 PGS401:PGS402 PQO401:PQO402 QAK401:QAK402 QKG401:QKG402 QUC401:QUC402 RDY401:RDY402 RNU401:RNU402 RXQ401:RXQ402 SHM401:SHM402 SRI401:SRI402 TBE401:TBE402 TLA401:TLA402 TUW401:TUW402 UES401:UES402 UOO401:UOO402 UYK401:UYK402 VIG401:VIG402 VSC401:VSC402 WBY401:WBY402 WLU401:WLU402 WVQ544:WVQ545 JE544:JE545 TA544:TA545 ACW544:ACW545 AMS544:AMS545 AWO544:AWO545 BGK544:BGK545 BQG544:BQG545 CAC544:CAC545 CJY544:CJY545 CTU544:CTU545 DDQ544:DDQ545 DNM544:DNM545 DXI544:DXI545 EHE544:EHE545 ERA544:ERA545 FAW544:FAW545 FKS544:FKS545 FUO544:FUO545 GEK544:GEK545 GOG544:GOG545 GYC544:GYC545 HHY544:HHY545 HRU544:HRU545 IBQ544:IBQ545 ILM544:ILM545 IVI544:IVI545 JFE544:JFE545 JPA544:JPA545 JYW544:JYW545 KIS544:KIS545 KSO544:KSO545 LCK544:LCK545 LMG544:LMG545 LWC544:LWC545 MFY544:MFY545 MPU544:MPU545 MZQ544:MZQ545 NJM544:NJM545 NTI544:NTI545 ODE544:ODE545 ONA544:ONA545 OWW544:OWW545 PGS544:PGS545 PQO544:PQO545 QAK544:QAK545 QKG544:QKG545 QUC544:QUC545 RDY544:RDY545 RNU544:RNU545 RXQ544:RXQ545 SHM544:SHM545 SRI544:SRI545 TBE544:TBE545 TLA544:TLA545 TUW544:TUW545 UES544:UES545 UOO544:UOO545 UYK544:UYK545 VIG544:VIG545 VSC544:VSC545 WBY544:WBY545 WLU544:WLU545 WVQ475 JE475 TA475 ACW475 AMS475 AWO475 BGK475 BQG475 CAC475 CJY475 CTU475 DDQ475 DNM475 DXI475 EHE475 ERA475 FAW475 FKS475 FUO475 GEK475 GOG475 GYC475 HHY475 HRU475 IBQ475 ILM475 IVI475 JFE475 JPA475 JYW475 KIS475 KSO475 LCK475 LMG475 LWC475 MFY475 MPU475 MZQ475 NJM475 NTI475 ODE475 ONA475 OWW475 PGS475 PQO475 QAK475 QKG475 QUC475 RDY475 RNU475 RXQ475 SHM475 SRI475 TBE475 TLA475 TUW475 UES475 UOO475 UYK475 VIG475 VSC475 WBY475 WLU475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WVQ42:WVQ44 WLU42:WLU44 WBY42:WBY44 VSC42:VSC44 VIG42:VIG44 UYK42:UYK44 UOO42:UOO44 UES42:UES44 TUW42:TUW44 TLA42:TLA44 TBE42:TBE44 SRI42:SRI44 SHM42:SHM44 RXQ42:RXQ44 RNU42:RNU44 RDY42:RDY44 QUC42:QUC44 QKG42:QKG44 QAK42:QAK44 PQO42:PQO44 PGS42:PGS44 OWW42:OWW44 ONA42:ONA44 ODE42:ODE44 NTI42:NTI44 NJM42:NJM44 MZQ42:MZQ44 MPU42:MPU44 MFY42:MFY44 LWC42:LWC44 LMG42:LMG44 LCK42:LCK44 KSO42:KSO44 KIS42:KIS44 JYW42:JYW44 JPA42:JPA44 JFE42:JFE44 IVI42:IVI44 ILM42:ILM44 IBQ42:IBQ44 HRU42:HRU44 HHY42:HHY44 GYC42:GYC44 GOG42:GOG44 GEK42:GEK44 FUO42:FUO44 FKS42:FKS44 FAW42:FAW44 ERA42:ERA44 EHE42:EHE44 DXI42:DXI44 DNM42:DNM44 DDQ42:DDQ44 CTU42:CTU44 CJY42:CJY44 CAC42:CAC44 BQG42:BQG44 BGK42:BGK44 AWO42:AWO44 AMS42:AMS44 ACW42:ACW44 TA42:TA44 JE42:JE44 WLU294:WLU295 WBY294:WBY295 VSC294:VSC295 VIG294:VIG295 UYK294:UYK295 UOO294:UOO295 UES294:UES295 TUW294:TUW295 TLA294:TLA295 TBE294:TBE295 SRI294:SRI295 SHM294:SHM295 RXQ294:RXQ295 RNU294:RNU295 RDY294:RDY295 QUC294:QUC295 QKG294:QKG295 QAK294:QAK295 PQO294:PQO295 PGS294:PGS295 OWW294:OWW295 ONA294:ONA295 ODE294:ODE295 NTI294:NTI295 NJM294:NJM295 MZQ294:MZQ295 MPU294:MPU295 MFY294:MFY295 LWC294:LWC295 LMG294:LMG295 LCK294:LCK295 KSO294:KSO295 KIS294:KIS295 JYW294:JYW295 JPA294:JPA295 JFE294:JFE295 IVI294:IVI295 ILM294:ILM295 IBQ294:IBQ295 HRU294:HRU295 HHY294:HHY295 GYC294:GYC295 GOG294:GOG295 GEK294:GEK295 FUO294:FUO295 FKS294:FKS295 FAW294:FAW295 ERA294:ERA295 EHE294:EHE295 DXI294:DXI295 DNM294:DNM295 DDQ294:DDQ295 CTU294:CTU295 CJY294:CJY295 CAC294:CAC295 BQG294:BQG295 BGK294:BGK295 AWO294:AWO295 AMS294:AMS295 ACW294:ACW295 TA294:TA295 JE294:JE295 WVQ294:WVQ295 WLU344:WLU347 WBY344:WBY347 VSC344:VSC347 VIG344:VIG347 UYK344:UYK347 UOO344:UOO347 UES344:UES347 TUW344:TUW347 TLA344:TLA347 TBE344:TBE347 SRI344:SRI347 SHM344:SHM347 RXQ344:RXQ347 RNU344:RNU347 RDY344:RDY347 QUC344:QUC347 QKG344:QKG347 QAK344:QAK347 PQO344:PQO347 PGS344:PGS347 OWW344:OWW347 ONA344:ONA347 ODE344:ODE347 NTI344:NTI347 NJM344:NJM347 MZQ344:MZQ347 MPU344:MPU347 MFY344:MFY347 LWC344:LWC347 LMG344:LMG347 LCK344:LCK347 KSO344:KSO347 KIS344:KIS347 JYW344:JYW347 JPA344:JPA347 JFE344:JFE347 IVI344:IVI347 ILM344:ILM347 IBQ344:IBQ347 HRU344:HRU347 HHY344:HHY347 GYC344:GYC347 GOG344:GOG347 GEK344:GEK347 FUO344:FUO347 FKS344:FKS347 FAW344:FAW347 ERA344:ERA347 EHE344:EHE347 DXI344:DXI347 DNM344:DNM347 DDQ344:DDQ347 CTU344:CTU347 CJY344:CJY347 CAC344:CAC347 BQG344:BQG347 BGK344:BGK347 AWO344:AWO347 AMS344:AMS347 ACW344:ACW347 TA344:TA347 JE344:JE347 WVQ344:WVQ347 I9:I149 I151:I207 I209:I557">
      <formula1>"廃止,事業全体の抜本的な改善,事業内容の一部改善,終了予定,現状通り"</formula1>
    </dataValidation>
    <dataValidation type="list" allowBlank="1" showInputMessage="1" showErrorMessage="1" sqref="O204 O226:O228 O80 O271:O272">
      <formula1>"廃止, 段階的廃止, 縮減, 執行等改善,現状通り"</formula1>
    </dataValidation>
  </dataValidations>
  <printOptions horizontalCentered="1"/>
  <pageMargins left="0.39370078740157483" right="0.39370078740157483" top="0.78740157480314965" bottom="0.59055118110236227" header="0.51181102362204722" footer="0.39370078740157483"/>
  <pageSetup paperSize="8" scale="50" orientation="landscape" cellComments="asDisplayed" r:id="rId1"/>
  <headerFooter alignWithMargins="0">
    <oddHeader>&amp;L&amp;28様式１&amp;R&amp;26別添３</oddHeader>
    <oddFooter>&amp;C&amp;P/&amp;N</oddFooter>
  </headerFooter>
  <rowBreaks count="7" manualBreakCount="7">
    <brk id="89" max="24" man="1"/>
    <brk id="204" max="24" man="1"/>
    <brk id="299" max="24" man="1"/>
    <brk id="313" max="24" man="1"/>
    <brk id="326" max="24" man="1"/>
    <brk id="531" max="24" man="1"/>
    <brk id="550"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2015-10-07T06:25:57Z</dcterms:modified>
</cp:coreProperties>
</file>