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8\訂正済み\"/>
    </mc:Choice>
  </mc:AlternateContent>
  <bookViews>
    <workbookView xWindow="-15" yWindow="-15" windowWidth="19260" windowHeight="4050" firstSheet="47" activeTab="47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　2月末公表分" sheetId="40" state="hidden" r:id="rId37"/>
    <sheet name="2702　3月末公表分" sheetId="41" state="hidden" r:id="rId38"/>
    <sheet name="2703　4月末公表分" sheetId="42" state="hidden" r:id="rId39"/>
    <sheet name="2704　5月末公表分 " sheetId="43" state="hidden" r:id="rId40"/>
    <sheet name="2705　6月末公表分 " sheetId="44" state="hidden" r:id="rId41"/>
    <sheet name="2706　7末月公表分" sheetId="45" state="hidden" r:id="rId42"/>
    <sheet name="2707　8月末公表分" sheetId="46" state="hidden" r:id="rId43"/>
    <sheet name="2708　9月末公表分" sheetId="47" state="hidden" r:id="rId44"/>
    <sheet name="2709　１０月末公表分" sheetId="48" state="hidden" r:id="rId45"/>
    <sheet name="2710　１1月末公表分" sheetId="49" state="hidden" r:id="rId46"/>
    <sheet name="2711１2月末公表分" sheetId="51" state="hidden" r:id="rId47"/>
    <sheet name="2712　１月末公表分" sheetId="50" r:id="rId48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　2月末公表分'!$A$1:$P$125</definedName>
    <definedName name="_xlnm.Print_Area" localSheetId="37">'2702　3月末公表分'!$A$1:$P$126</definedName>
    <definedName name="_xlnm.Print_Area" localSheetId="38">'2703　4月末公表分'!$A$1:$P$127</definedName>
    <definedName name="_xlnm.Print_Area" localSheetId="39">'2704　5月末公表分 '!$A$1:$P$128</definedName>
    <definedName name="_xlnm.Print_Area" localSheetId="40">'2705　6月末公表分 '!$A$1:$P$129</definedName>
    <definedName name="_xlnm.Print_Area" localSheetId="41">'2706　7末月公表分'!$A$1:$P$130</definedName>
    <definedName name="_xlnm.Print_Area" localSheetId="42">'2707　8月末公表分'!$A$1:$P$123</definedName>
    <definedName name="_xlnm.Print_Area" localSheetId="43">'2708　9月末公表分'!$A$1:$R$112</definedName>
    <definedName name="_xlnm.Print_Area" localSheetId="44">'2709　１０月末公表分'!$A$1:$R$112</definedName>
    <definedName name="_xlnm.Print_Area" localSheetId="45">'2710　１1月末公表分'!$A$1:$R$112</definedName>
    <definedName name="_xlnm.Print_Area" localSheetId="46">'2711１2月末公表分'!$A$1:$R$112</definedName>
    <definedName name="_xlnm.Print_Area" localSheetId="47">'2712　１月末公表分'!$A$1:$R$112</definedName>
  </definedNames>
  <calcPr calcId="152511"/>
</workbook>
</file>

<file path=xl/calcChain.xml><?xml version="1.0" encoding="utf-8"?>
<calcChain xmlns="http://schemas.openxmlformats.org/spreadsheetml/2006/main">
  <c r="O106" i="51" l="1"/>
  <c r="O90" i="51"/>
  <c r="O106" i="49"/>
  <c r="O90" i="49"/>
  <c r="O106" i="48"/>
  <c r="O90" i="48"/>
  <c r="O106" i="47"/>
  <c r="O90" i="47"/>
  <c r="O117" i="46"/>
  <c r="O101" i="46"/>
  <c r="Q69" i="46"/>
  <c r="O124" i="45"/>
  <c r="O108" i="45"/>
  <c r="O92" i="45"/>
  <c r="O123" i="44"/>
  <c r="O107" i="44"/>
  <c r="O125" i="43"/>
  <c r="O124" i="43"/>
  <c r="U71" i="43"/>
  <c r="U103" i="43"/>
  <c r="W122" i="43"/>
  <c r="V122" i="43"/>
  <c r="U122" i="43"/>
  <c r="O122" i="43"/>
  <c r="O106" i="43"/>
  <c r="O105" i="42"/>
  <c r="O106" i="40"/>
  <c r="O105" i="40"/>
  <c r="O103" i="40"/>
  <c r="O106" i="41"/>
  <c r="O91" i="41"/>
  <c r="O104" i="41"/>
  <c r="T104" i="41"/>
  <c r="T112" i="51" l="1"/>
  <c r="T111" i="51"/>
  <c r="T110" i="51"/>
  <c r="T109" i="51"/>
  <c r="P109" i="51"/>
  <c r="N109" i="51"/>
  <c r="L109" i="51"/>
  <c r="J109" i="51"/>
  <c r="H109" i="51"/>
  <c r="F109" i="51"/>
  <c r="T108" i="51"/>
  <c r="P108" i="51"/>
  <c r="N108" i="51"/>
  <c r="L108" i="51"/>
  <c r="J108" i="51"/>
  <c r="H108" i="51"/>
  <c r="F108" i="51"/>
  <c r="T106" i="51"/>
  <c r="P106" i="51"/>
  <c r="N106" i="51"/>
  <c r="L106" i="51"/>
  <c r="J106" i="51"/>
  <c r="H106" i="51"/>
  <c r="F106" i="51"/>
  <c r="T105" i="51"/>
  <c r="P105" i="51"/>
  <c r="N105" i="51"/>
  <c r="L105" i="51"/>
  <c r="J105" i="51"/>
  <c r="H105" i="51"/>
  <c r="F105" i="51"/>
  <c r="T104" i="51"/>
  <c r="P104" i="51"/>
  <c r="N104" i="51"/>
  <c r="L104" i="51"/>
  <c r="J104" i="51"/>
  <c r="H104" i="51"/>
  <c r="F104" i="51"/>
  <c r="T103" i="51"/>
  <c r="P103" i="51"/>
  <c r="N103" i="51"/>
  <c r="L103" i="51"/>
  <c r="J103" i="51"/>
  <c r="H103" i="51"/>
  <c r="F103" i="51"/>
  <c r="T102" i="51"/>
  <c r="P102" i="51"/>
  <c r="N102" i="51"/>
  <c r="L102" i="51"/>
  <c r="J102" i="51"/>
  <c r="H102" i="51"/>
  <c r="F102" i="51"/>
  <c r="T101" i="51"/>
  <c r="P101" i="51"/>
  <c r="N101" i="51"/>
  <c r="L101" i="51"/>
  <c r="J101" i="51"/>
  <c r="H101" i="51"/>
  <c r="F101" i="51"/>
  <c r="T100" i="51"/>
  <c r="P100" i="51"/>
  <c r="N100" i="51"/>
  <c r="L100" i="51"/>
  <c r="J100" i="51"/>
  <c r="H100" i="51"/>
  <c r="F100" i="51"/>
  <c r="T99" i="51"/>
  <c r="P99" i="51"/>
  <c r="N99" i="51"/>
  <c r="L99" i="51"/>
  <c r="J99" i="51"/>
  <c r="H99" i="51"/>
  <c r="F99" i="51"/>
  <c r="T98" i="51"/>
  <c r="P98" i="51"/>
  <c r="N98" i="51"/>
  <c r="L98" i="51"/>
  <c r="J98" i="51"/>
  <c r="H98" i="51"/>
  <c r="F98" i="51"/>
  <c r="T97" i="51"/>
  <c r="P97" i="51"/>
  <c r="N97" i="51"/>
  <c r="L97" i="51"/>
  <c r="J97" i="51"/>
  <c r="H97" i="51"/>
  <c r="F97" i="51"/>
  <c r="T93" i="51"/>
  <c r="P93" i="51"/>
  <c r="N93" i="51"/>
  <c r="L93" i="51"/>
  <c r="J93" i="51"/>
  <c r="H93" i="51"/>
  <c r="F93" i="51"/>
  <c r="T92" i="51"/>
  <c r="P92" i="51"/>
  <c r="N92" i="51"/>
  <c r="L92" i="51"/>
  <c r="J92" i="51"/>
  <c r="H92" i="51"/>
  <c r="F92" i="51"/>
  <c r="T91" i="51"/>
  <c r="T90" i="51"/>
  <c r="P90" i="51"/>
  <c r="N90" i="51"/>
  <c r="M90" i="51"/>
  <c r="L90" i="51"/>
  <c r="T89" i="51"/>
  <c r="P89" i="51"/>
  <c r="N89" i="51"/>
  <c r="L89" i="51"/>
  <c r="P88" i="51"/>
  <c r="N88" i="51"/>
  <c r="L88" i="51"/>
  <c r="W87" i="51"/>
  <c r="V87" i="51"/>
  <c r="U87" i="51"/>
  <c r="T87" i="51" s="1"/>
  <c r="P87" i="51"/>
  <c r="N87" i="51"/>
  <c r="L87" i="51"/>
  <c r="T86" i="51"/>
  <c r="P86" i="51"/>
  <c r="N86" i="51"/>
  <c r="L86" i="51"/>
  <c r="T85" i="51"/>
  <c r="P85" i="51"/>
  <c r="N85" i="51"/>
  <c r="L85" i="51"/>
  <c r="T84" i="51"/>
  <c r="P84" i="51"/>
  <c r="N84" i="51"/>
  <c r="L84" i="51"/>
  <c r="T83" i="51"/>
  <c r="P83" i="51"/>
  <c r="N83" i="51"/>
  <c r="L83" i="51"/>
  <c r="T82" i="51"/>
  <c r="P82" i="51"/>
  <c r="N82" i="51"/>
  <c r="L82" i="51"/>
  <c r="T81" i="51"/>
  <c r="P81" i="51"/>
  <c r="N81" i="51"/>
  <c r="L81" i="51"/>
  <c r="T80" i="51"/>
  <c r="T79" i="51"/>
  <c r="T78" i="51"/>
  <c r="Z77" i="51"/>
  <c r="Q76" i="51" s="1"/>
  <c r="R76" i="51" s="1"/>
  <c r="P77" i="51"/>
  <c r="N77" i="51"/>
  <c r="L77" i="51"/>
  <c r="J77" i="51"/>
  <c r="H77" i="51"/>
  <c r="F77" i="51"/>
  <c r="Z76" i="51"/>
  <c r="P76" i="51"/>
  <c r="N76" i="51"/>
  <c r="L76" i="51"/>
  <c r="J76" i="51"/>
  <c r="H76" i="51"/>
  <c r="F76" i="51"/>
  <c r="Z75" i="51"/>
  <c r="Z74" i="51"/>
  <c r="R74" i="51"/>
  <c r="P74" i="51"/>
  <c r="N74" i="51"/>
  <c r="L74" i="51"/>
  <c r="J74" i="51"/>
  <c r="H74" i="51"/>
  <c r="F74" i="51"/>
  <c r="Z73" i="51"/>
  <c r="Q77" i="51" s="1"/>
  <c r="R77" i="51" s="1"/>
  <c r="R73" i="51"/>
  <c r="P73" i="51"/>
  <c r="N73" i="51"/>
  <c r="L73" i="51"/>
  <c r="J73" i="51"/>
  <c r="H73" i="51"/>
  <c r="F73" i="51"/>
  <c r="R72" i="51"/>
  <c r="P72" i="51"/>
  <c r="N72" i="51"/>
  <c r="L72" i="51"/>
  <c r="J72" i="51"/>
  <c r="H72" i="51"/>
  <c r="F72" i="51"/>
  <c r="AC71" i="51"/>
  <c r="AB71" i="51"/>
  <c r="AA71" i="51"/>
  <c r="Z71" i="51" s="1"/>
  <c r="R71" i="51"/>
  <c r="P71" i="51"/>
  <c r="N71" i="51"/>
  <c r="L71" i="51"/>
  <c r="J71" i="51"/>
  <c r="H71" i="51"/>
  <c r="F71" i="51"/>
  <c r="Z70" i="51"/>
  <c r="R70" i="51"/>
  <c r="P70" i="51"/>
  <c r="N70" i="51"/>
  <c r="L70" i="51"/>
  <c r="J70" i="51"/>
  <c r="H70" i="51"/>
  <c r="F70" i="51"/>
  <c r="Z69" i="51"/>
  <c r="R69" i="51"/>
  <c r="P69" i="51"/>
  <c r="N69" i="51"/>
  <c r="L69" i="51"/>
  <c r="J69" i="51"/>
  <c r="H69" i="51"/>
  <c r="F69" i="51"/>
  <c r="Z68" i="51"/>
  <c r="R68" i="51"/>
  <c r="P68" i="51"/>
  <c r="N68" i="51"/>
  <c r="L68" i="51"/>
  <c r="J68" i="51"/>
  <c r="H68" i="51"/>
  <c r="F68" i="51"/>
  <c r="Z67" i="51"/>
  <c r="R67" i="51"/>
  <c r="P67" i="51"/>
  <c r="N67" i="51"/>
  <c r="L67" i="51"/>
  <c r="J67" i="51"/>
  <c r="H67" i="51"/>
  <c r="F67" i="51"/>
  <c r="Z66" i="51"/>
  <c r="R66" i="51"/>
  <c r="P66" i="51"/>
  <c r="N66" i="51"/>
  <c r="L66" i="51"/>
  <c r="J66" i="51"/>
  <c r="H66" i="51"/>
  <c r="F66" i="51"/>
  <c r="Z65" i="51"/>
  <c r="R65" i="51"/>
  <c r="P65" i="51"/>
  <c r="N65" i="51"/>
  <c r="L65" i="51"/>
  <c r="J65" i="51"/>
  <c r="H65" i="51"/>
  <c r="F65" i="51"/>
  <c r="Z64" i="51"/>
  <c r="Z63" i="51"/>
  <c r="Z62" i="51"/>
  <c r="U61" i="51"/>
  <c r="R61" i="51"/>
  <c r="P61" i="51"/>
  <c r="N61" i="51"/>
  <c r="L61" i="51"/>
  <c r="J61" i="51"/>
  <c r="H61" i="51"/>
  <c r="F61" i="51"/>
  <c r="U60" i="51"/>
  <c r="R60" i="51"/>
  <c r="P60" i="51"/>
  <c r="N60" i="51"/>
  <c r="L60" i="51"/>
  <c r="J60" i="51"/>
  <c r="H60" i="51"/>
  <c r="F60" i="51"/>
  <c r="U59" i="51"/>
  <c r="U58" i="51"/>
  <c r="R58" i="51"/>
  <c r="P58" i="51"/>
  <c r="N58" i="51"/>
  <c r="L58" i="51"/>
  <c r="J58" i="51"/>
  <c r="H58" i="51"/>
  <c r="F58" i="51"/>
  <c r="U57" i="51"/>
  <c r="R57" i="51"/>
  <c r="P57" i="51"/>
  <c r="N57" i="51"/>
  <c r="L57" i="51"/>
  <c r="J57" i="51"/>
  <c r="H57" i="51"/>
  <c r="F57" i="51"/>
  <c r="R56" i="51"/>
  <c r="P56" i="51"/>
  <c r="N56" i="51"/>
  <c r="L56" i="51"/>
  <c r="J56" i="51"/>
  <c r="H56" i="51"/>
  <c r="F56" i="51"/>
  <c r="X55" i="51"/>
  <c r="W55" i="51"/>
  <c r="V55" i="51"/>
  <c r="R55" i="51"/>
  <c r="P55" i="51"/>
  <c r="N55" i="51"/>
  <c r="L55" i="51"/>
  <c r="J55" i="51"/>
  <c r="H55" i="51"/>
  <c r="F55" i="51"/>
  <c r="U54" i="51"/>
  <c r="R54" i="51"/>
  <c r="P54" i="51"/>
  <c r="N54" i="51"/>
  <c r="L54" i="51"/>
  <c r="J54" i="51"/>
  <c r="H54" i="51"/>
  <c r="F54" i="51"/>
  <c r="U53" i="51"/>
  <c r="R53" i="51"/>
  <c r="P53" i="51"/>
  <c r="N53" i="51"/>
  <c r="L53" i="51"/>
  <c r="J53" i="51"/>
  <c r="H53" i="51"/>
  <c r="F53" i="51"/>
  <c r="U52" i="51"/>
  <c r="R52" i="51"/>
  <c r="P52" i="51"/>
  <c r="N52" i="51"/>
  <c r="L52" i="51"/>
  <c r="J52" i="51"/>
  <c r="H52" i="51"/>
  <c r="F52" i="51"/>
  <c r="U51" i="51"/>
  <c r="R51" i="51"/>
  <c r="P51" i="51"/>
  <c r="N51" i="51"/>
  <c r="L51" i="51"/>
  <c r="J51" i="51"/>
  <c r="H51" i="51"/>
  <c r="F51" i="51"/>
  <c r="U50" i="51"/>
  <c r="R50" i="51"/>
  <c r="P50" i="51"/>
  <c r="N50" i="51"/>
  <c r="L50" i="51"/>
  <c r="J50" i="51"/>
  <c r="H50" i="51"/>
  <c r="F50" i="51"/>
  <c r="U49" i="51"/>
  <c r="R49" i="51"/>
  <c r="P49" i="51"/>
  <c r="N49" i="51"/>
  <c r="L49" i="51"/>
  <c r="J49" i="51"/>
  <c r="H49" i="51"/>
  <c r="F49" i="51"/>
  <c r="U48" i="51"/>
  <c r="U47" i="51"/>
  <c r="U55" i="51" s="1"/>
  <c r="U46" i="51"/>
  <c r="E38" i="51"/>
  <c r="E37" i="51"/>
  <c r="E36" i="51"/>
  <c r="E35" i="51"/>
  <c r="E34" i="51"/>
  <c r="E33" i="51"/>
  <c r="E32" i="51"/>
  <c r="E31" i="51"/>
  <c r="E30" i="51"/>
  <c r="E29" i="51"/>
  <c r="L28" i="51"/>
  <c r="E28" i="51"/>
  <c r="L27" i="51"/>
  <c r="E27" i="51"/>
  <c r="L26" i="51"/>
  <c r="E26" i="51"/>
  <c r="L25" i="51"/>
  <c r="E25" i="51"/>
  <c r="L24" i="51"/>
  <c r="E24" i="51"/>
  <c r="L23" i="51"/>
  <c r="E23" i="51"/>
  <c r="L22" i="51"/>
  <c r="E22" i="51"/>
  <c r="L21" i="51"/>
  <c r="E21" i="51"/>
  <c r="L20" i="51"/>
  <c r="E20" i="51"/>
  <c r="L19" i="51"/>
  <c r="E19" i="51"/>
  <c r="L18" i="51"/>
  <c r="E18" i="51"/>
  <c r="L17" i="51"/>
  <c r="E17" i="51"/>
  <c r="L16" i="51"/>
  <c r="E16" i="51"/>
  <c r="L15" i="51"/>
  <c r="E15" i="51"/>
  <c r="L14" i="51"/>
  <c r="E14" i="51"/>
  <c r="L13" i="51"/>
  <c r="E13" i="51"/>
  <c r="L12" i="51"/>
  <c r="E12" i="51"/>
  <c r="L11" i="51"/>
  <c r="E11" i="51"/>
  <c r="L10" i="51"/>
  <c r="E10" i="51"/>
  <c r="L9" i="51"/>
  <c r="E9" i="51"/>
  <c r="L8" i="51"/>
  <c r="E8" i="51"/>
  <c r="L7" i="51"/>
  <c r="E7" i="51"/>
  <c r="L6" i="51"/>
  <c r="E6" i="51"/>
  <c r="Q76" i="49" l="1"/>
  <c r="R76" i="49" s="1"/>
  <c r="Q77" i="49"/>
  <c r="R77" i="49"/>
  <c r="R74" i="49"/>
  <c r="R73" i="49"/>
  <c r="R72" i="49"/>
  <c r="R71" i="49"/>
  <c r="R70" i="49"/>
  <c r="R69" i="49"/>
  <c r="R68" i="49"/>
  <c r="R67" i="49"/>
  <c r="R66" i="49"/>
  <c r="R65" i="49"/>
  <c r="L27" i="49"/>
  <c r="J28" i="49"/>
  <c r="H28" i="49"/>
  <c r="T112" i="49"/>
  <c r="T111" i="49"/>
  <c r="T110" i="49"/>
  <c r="T109" i="49"/>
  <c r="P109" i="49"/>
  <c r="N109" i="49"/>
  <c r="L109" i="49"/>
  <c r="J109" i="49"/>
  <c r="H109" i="49"/>
  <c r="F109" i="49"/>
  <c r="T108" i="49"/>
  <c r="P108" i="49"/>
  <c r="N108" i="49"/>
  <c r="L108" i="49"/>
  <c r="J108" i="49"/>
  <c r="H108" i="49"/>
  <c r="F108" i="49"/>
  <c r="T106" i="49"/>
  <c r="P106" i="49"/>
  <c r="N106" i="49"/>
  <c r="L106" i="49"/>
  <c r="J106" i="49"/>
  <c r="H106" i="49"/>
  <c r="F106" i="49"/>
  <c r="T105" i="49"/>
  <c r="P105" i="49"/>
  <c r="N105" i="49"/>
  <c r="L105" i="49"/>
  <c r="J105" i="49"/>
  <c r="H105" i="49"/>
  <c r="F105" i="49"/>
  <c r="T104" i="49"/>
  <c r="P104" i="49"/>
  <c r="N104" i="49"/>
  <c r="L104" i="49"/>
  <c r="J104" i="49"/>
  <c r="H104" i="49"/>
  <c r="F104" i="49"/>
  <c r="T103" i="49"/>
  <c r="P103" i="49"/>
  <c r="N103" i="49"/>
  <c r="L103" i="49"/>
  <c r="J103" i="49"/>
  <c r="H103" i="49"/>
  <c r="F103" i="49"/>
  <c r="T102" i="49"/>
  <c r="P102" i="49"/>
  <c r="N102" i="49"/>
  <c r="L102" i="49"/>
  <c r="J102" i="49"/>
  <c r="H102" i="49"/>
  <c r="F102" i="49"/>
  <c r="T101" i="49"/>
  <c r="P101" i="49"/>
  <c r="N101" i="49"/>
  <c r="L101" i="49"/>
  <c r="J101" i="49"/>
  <c r="H101" i="49"/>
  <c r="F101" i="49"/>
  <c r="T100" i="49"/>
  <c r="P100" i="49"/>
  <c r="N100" i="49"/>
  <c r="L100" i="49"/>
  <c r="J100" i="49"/>
  <c r="H100" i="49"/>
  <c r="F100" i="49"/>
  <c r="T99" i="49"/>
  <c r="P99" i="49"/>
  <c r="N99" i="49"/>
  <c r="L99" i="49"/>
  <c r="J99" i="49"/>
  <c r="H99" i="49"/>
  <c r="F99" i="49"/>
  <c r="T98" i="49"/>
  <c r="P98" i="49"/>
  <c r="N98" i="49"/>
  <c r="L98" i="49"/>
  <c r="J98" i="49"/>
  <c r="H98" i="49"/>
  <c r="F98" i="49"/>
  <c r="T97" i="49"/>
  <c r="P97" i="49"/>
  <c r="N97" i="49"/>
  <c r="L97" i="49"/>
  <c r="J97" i="49"/>
  <c r="H97" i="49"/>
  <c r="F97" i="49"/>
  <c r="T93" i="49"/>
  <c r="P93" i="49"/>
  <c r="N93" i="49"/>
  <c r="L93" i="49"/>
  <c r="J93" i="49"/>
  <c r="H93" i="49"/>
  <c r="F93" i="49"/>
  <c r="T92" i="49"/>
  <c r="P92" i="49"/>
  <c r="N92" i="49"/>
  <c r="L92" i="49"/>
  <c r="J92" i="49"/>
  <c r="H92" i="49"/>
  <c r="F92" i="49"/>
  <c r="T91" i="49"/>
  <c r="T90" i="49"/>
  <c r="P90" i="49"/>
  <c r="N90" i="49"/>
  <c r="M90" i="49"/>
  <c r="L90" i="49"/>
  <c r="T89" i="49"/>
  <c r="P89" i="49"/>
  <c r="N89" i="49"/>
  <c r="L89" i="49"/>
  <c r="P88" i="49"/>
  <c r="N88" i="49"/>
  <c r="L88" i="49"/>
  <c r="W87" i="49"/>
  <c r="V87" i="49"/>
  <c r="U87" i="49"/>
  <c r="T87" i="49" s="1"/>
  <c r="P87" i="49"/>
  <c r="N87" i="49"/>
  <c r="L87" i="49"/>
  <c r="T86" i="49"/>
  <c r="P86" i="49"/>
  <c r="N86" i="49"/>
  <c r="L86" i="49"/>
  <c r="T85" i="49"/>
  <c r="P85" i="49"/>
  <c r="N85" i="49"/>
  <c r="L85" i="49"/>
  <c r="T84" i="49"/>
  <c r="P84" i="49"/>
  <c r="N84" i="49"/>
  <c r="L84" i="49"/>
  <c r="T83" i="49"/>
  <c r="P83" i="49"/>
  <c r="N83" i="49"/>
  <c r="L83" i="49"/>
  <c r="T82" i="49"/>
  <c r="P82" i="49"/>
  <c r="N82" i="49"/>
  <c r="L82" i="49"/>
  <c r="T81" i="49"/>
  <c r="P81" i="49"/>
  <c r="N81" i="49"/>
  <c r="L81" i="49"/>
  <c r="T80" i="49"/>
  <c r="T79" i="49"/>
  <c r="T78" i="49"/>
  <c r="Z77" i="49"/>
  <c r="P77" i="49"/>
  <c r="N77" i="49"/>
  <c r="L77" i="49"/>
  <c r="J77" i="49"/>
  <c r="H77" i="49"/>
  <c r="F77" i="49"/>
  <c r="Z76" i="49"/>
  <c r="P76" i="49"/>
  <c r="N76" i="49"/>
  <c r="L76" i="49"/>
  <c r="J76" i="49"/>
  <c r="H76" i="49"/>
  <c r="F76" i="49"/>
  <c r="Z75" i="49"/>
  <c r="Z74" i="49"/>
  <c r="P74" i="49"/>
  <c r="N74" i="49"/>
  <c r="L74" i="49"/>
  <c r="J74" i="49"/>
  <c r="H74" i="49"/>
  <c r="F74" i="49"/>
  <c r="Z73" i="49"/>
  <c r="P73" i="49"/>
  <c r="N73" i="49"/>
  <c r="L73" i="49"/>
  <c r="J73" i="49"/>
  <c r="H73" i="49"/>
  <c r="F73" i="49"/>
  <c r="P72" i="49"/>
  <c r="N72" i="49"/>
  <c r="L72" i="49"/>
  <c r="J72" i="49"/>
  <c r="H72" i="49"/>
  <c r="F72" i="49"/>
  <c r="AC71" i="49"/>
  <c r="AB71" i="49"/>
  <c r="Z71" i="49" s="1"/>
  <c r="AA71" i="49"/>
  <c r="P71" i="49"/>
  <c r="N71" i="49"/>
  <c r="L71" i="49"/>
  <c r="J71" i="49"/>
  <c r="H71" i="49"/>
  <c r="F71" i="49"/>
  <c r="Z70" i="49"/>
  <c r="P70" i="49"/>
  <c r="N70" i="49"/>
  <c r="L70" i="49"/>
  <c r="J70" i="49"/>
  <c r="H70" i="49"/>
  <c r="F70" i="49"/>
  <c r="Z69" i="49"/>
  <c r="P69" i="49"/>
  <c r="N69" i="49"/>
  <c r="L69" i="49"/>
  <c r="J69" i="49"/>
  <c r="H69" i="49"/>
  <c r="F69" i="49"/>
  <c r="Z68" i="49"/>
  <c r="P68" i="49"/>
  <c r="N68" i="49"/>
  <c r="L68" i="49"/>
  <c r="J68" i="49"/>
  <c r="H68" i="49"/>
  <c r="F68" i="49"/>
  <c r="Z67" i="49"/>
  <c r="P67" i="49"/>
  <c r="N67" i="49"/>
  <c r="L67" i="49"/>
  <c r="J67" i="49"/>
  <c r="H67" i="49"/>
  <c r="F67" i="49"/>
  <c r="Z66" i="49"/>
  <c r="P66" i="49"/>
  <c r="N66" i="49"/>
  <c r="L66" i="49"/>
  <c r="J66" i="49"/>
  <c r="H66" i="49"/>
  <c r="F66" i="49"/>
  <c r="Z65" i="49"/>
  <c r="P65" i="49"/>
  <c r="N65" i="49"/>
  <c r="L65" i="49"/>
  <c r="J65" i="49"/>
  <c r="H65" i="49"/>
  <c r="F65" i="49"/>
  <c r="Z64" i="49"/>
  <c r="Z63" i="49"/>
  <c r="Z62" i="49"/>
  <c r="U61" i="49"/>
  <c r="R61" i="49"/>
  <c r="P61" i="49"/>
  <c r="N61" i="49"/>
  <c r="L61" i="49"/>
  <c r="J61" i="49"/>
  <c r="H61" i="49"/>
  <c r="F61" i="49"/>
  <c r="U60" i="49"/>
  <c r="R60" i="49"/>
  <c r="P60" i="49"/>
  <c r="N60" i="49"/>
  <c r="L60" i="49"/>
  <c r="J60" i="49"/>
  <c r="H60" i="49"/>
  <c r="F60" i="49"/>
  <c r="U59" i="49"/>
  <c r="U58" i="49"/>
  <c r="R58" i="49"/>
  <c r="P58" i="49"/>
  <c r="N58" i="49"/>
  <c r="L58" i="49"/>
  <c r="J58" i="49"/>
  <c r="H58" i="49"/>
  <c r="F58" i="49"/>
  <c r="U57" i="49"/>
  <c r="R57" i="49"/>
  <c r="P57" i="49"/>
  <c r="N57" i="49"/>
  <c r="L57" i="49"/>
  <c r="J57" i="49"/>
  <c r="H57" i="49"/>
  <c r="F57" i="49"/>
  <c r="R56" i="49"/>
  <c r="P56" i="49"/>
  <c r="N56" i="49"/>
  <c r="L56" i="49"/>
  <c r="J56" i="49"/>
  <c r="H56" i="49"/>
  <c r="F56" i="49"/>
  <c r="X55" i="49"/>
  <c r="W55" i="49"/>
  <c r="V55" i="49"/>
  <c r="R55" i="49"/>
  <c r="P55" i="49"/>
  <c r="N55" i="49"/>
  <c r="L55" i="49"/>
  <c r="J55" i="49"/>
  <c r="H55" i="49"/>
  <c r="F55" i="49"/>
  <c r="U54" i="49"/>
  <c r="R54" i="49"/>
  <c r="P54" i="49"/>
  <c r="N54" i="49"/>
  <c r="L54" i="49"/>
  <c r="J54" i="49"/>
  <c r="H54" i="49"/>
  <c r="F54" i="49"/>
  <c r="U53" i="49"/>
  <c r="R53" i="49"/>
  <c r="P53" i="49"/>
  <c r="N53" i="49"/>
  <c r="L53" i="49"/>
  <c r="J53" i="49"/>
  <c r="H53" i="49"/>
  <c r="F53" i="49"/>
  <c r="U52" i="49"/>
  <c r="R52" i="49"/>
  <c r="P52" i="49"/>
  <c r="N52" i="49"/>
  <c r="L52" i="49"/>
  <c r="J52" i="49"/>
  <c r="H52" i="49"/>
  <c r="F52" i="49"/>
  <c r="U51" i="49"/>
  <c r="R51" i="49"/>
  <c r="P51" i="49"/>
  <c r="N51" i="49"/>
  <c r="L51" i="49"/>
  <c r="J51" i="49"/>
  <c r="H51" i="49"/>
  <c r="F51" i="49"/>
  <c r="U50" i="49"/>
  <c r="R50" i="49"/>
  <c r="P50" i="49"/>
  <c r="N50" i="49"/>
  <c r="L50" i="49"/>
  <c r="J50" i="49"/>
  <c r="H50" i="49"/>
  <c r="F50" i="49"/>
  <c r="U49" i="49"/>
  <c r="R49" i="49"/>
  <c r="P49" i="49"/>
  <c r="N49" i="49"/>
  <c r="L49" i="49"/>
  <c r="J49" i="49"/>
  <c r="H49" i="49"/>
  <c r="F49" i="49"/>
  <c r="U48" i="49"/>
  <c r="U47" i="49"/>
  <c r="U46" i="49"/>
  <c r="U55" i="49" s="1"/>
  <c r="E38" i="49"/>
  <c r="E37" i="49"/>
  <c r="E36" i="49"/>
  <c r="E35" i="49"/>
  <c r="E34" i="49"/>
  <c r="E33" i="49"/>
  <c r="E32" i="49"/>
  <c r="E31" i="49"/>
  <c r="E30" i="49"/>
  <c r="E29" i="49"/>
  <c r="E28" i="49"/>
  <c r="E27" i="49"/>
  <c r="L26" i="49"/>
  <c r="E26" i="49"/>
  <c r="L25" i="49"/>
  <c r="E25" i="49"/>
  <c r="L24" i="49"/>
  <c r="E24" i="49"/>
  <c r="L23" i="49"/>
  <c r="E23" i="49"/>
  <c r="L22" i="49"/>
  <c r="E22" i="49"/>
  <c r="L21" i="49"/>
  <c r="E21" i="49"/>
  <c r="L20" i="49"/>
  <c r="E20" i="49"/>
  <c r="L19" i="49"/>
  <c r="E19" i="49"/>
  <c r="L18" i="49"/>
  <c r="E18" i="49"/>
  <c r="L17" i="49"/>
  <c r="E17" i="49"/>
  <c r="L16" i="49"/>
  <c r="E16" i="49"/>
  <c r="L15" i="49"/>
  <c r="E15" i="49"/>
  <c r="L14" i="49"/>
  <c r="E14" i="49"/>
  <c r="L13" i="49"/>
  <c r="E13" i="49"/>
  <c r="L12" i="49"/>
  <c r="E12" i="49"/>
  <c r="L11" i="49"/>
  <c r="E11" i="49"/>
  <c r="L10" i="49"/>
  <c r="E10" i="49"/>
  <c r="L9" i="49"/>
  <c r="E9" i="49"/>
  <c r="L8" i="49"/>
  <c r="E8" i="49"/>
  <c r="L7" i="49"/>
  <c r="E7" i="49"/>
  <c r="L6" i="49"/>
  <c r="E6" i="49"/>
  <c r="L28" i="49" l="1"/>
  <c r="J27" i="48"/>
  <c r="H27" i="48"/>
  <c r="L26" i="48"/>
  <c r="J26" i="47"/>
  <c r="H26" i="47"/>
  <c r="T112" i="48"/>
  <c r="T111" i="48"/>
  <c r="T110" i="48"/>
  <c r="T109" i="48"/>
  <c r="P109" i="48"/>
  <c r="N109" i="48"/>
  <c r="L109" i="48"/>
  <c r="J109" i="48"/>
  <c r="H109" i="48"/>
  <c r="F109" i="48"/>
  <c r="T108" i="48"/>
  <c r="P108" i="48"/>
  <c r="N108" i="48"/>
  <c r="L108" i="48"/>
  <c r="J108" i="48"/>
  <c r="H108" i="48"/>
  <c r="F108" i="48"/>
  <c r="T106" i="48"/>
  <c r="P106" i="48"/>
  <c r="N106" i="48"/>
  <c r="L106" i="48"/>
  <c r="J106" i="48"/>
  <c r="H106" i="48"/>
  <c r="F106" i="48"/>
  <c r="T105" i="48"/>
  <c r="P105" i="48"/>
  <c r="N105" i="48"/>
  <c r="L105" i="48"/>
  <c r="J105" i="48"/>
  <c r="H105" i="48"/>
  <c r="F105" i="48"/>
  <c r="T104" i="48"/>
  <c r="P104" i="48"/>
  <c r="N104" i="48"/>
  <c r="L104" i="48"/>
  <c r="J104" i="48"/>
  <c r="H104" i="48"/>
  <c r="F104" i="48"/>
  <c r="T103" i="48"/>
  <c r="P103" i="48"/>
  <c r="N103" i="48"/>
  <c r="L103" i="48"/>
  <c r="J103" i="48"/>
  <c r="H103" i="48"/>
  <c r="F103" i="48"/>
  <c r="T102" i="48"/>
  <c r="P102" i="48"/>
  <c r="N102" i="48"/>
  <c r="L102" i="48"/>
  <c r="J102" i="48"/>
  <c r="H102" i="48"/>
  <c r="F102" i="48"/>
  <c r="T101" i="48"/>
  <c r="P101" i="48"/>
  <c r="N101" i="48"/>
  <c r="L101" i="48"/>
  <c r="J101" i="48"/>
  <c r="H101" i="48"/>
  <c r="F101" i="48"/>
  <c r="T100" i="48"/>
  <c r="P100" i="48"/>
  <c r="N100" i="48"/>
  <c r="L100" i="48"/>
  <c r="J100" i="48"/>
  <c r="H100" i="48"/>
  <c r="F100" i="48"/>
  <c r="T99" i="48"/>
  <c r="P99" i="48"/>
  <c r="N99" i="48"/>
  <c r="L99" i="48"/>
  <c r="J99" i="48"/>
  <c r="H99" i="48"/>
  <c r="F99" i="48"/>
  <c r="T98" i="48"/>
  <c r="P98" i="48"/>
  <c r="N98" i="48"/>
  <c r="L98" i="48"/>
  <c r="J98" i="48"/>
  <c r="H98" i="48"/>
  <c r="F98" i="48"/>
  <c r="T97" i="48"/>
  <c r="P97" i="48"/>
  <c r="N97" i="48"/>
  <c r="L97" i="48"/>
  <c r="J97" i="48"/>
  <c r="H97" i="48"/>
  <c r="F97" i="48"/>
  <c r="T93" i="48"/>
  <c r="P93" i="48"/>
  <c r="N93" i="48"/>
  <c r="L93" i="48"/>
  <c r="J93" i="48"/>
  <c r="H93" i="48"/>
  <c r="F93" i="48"/>
  <c r="T92" i="48"/>
  <c r="P92" i="48"/>
  <c r="N92" i="48"/>
  <c r="L92" i="48"/>
  <c r="J92" i="48"/>
  <c r="H92" i="48"/>
  <c r="F92" i="48"/>
  <c r="T91" i="48"/>
  <c r="T90" i="48"/>
  <c r="P90" i="48"/>
  <c r="N90" i="48"/>
  <c r="M90" i="48"/>
  <c r="L90" i="48"/>
  <c r="T89" i="48"/>
  <c r="P89" i="48"/>
  <c r="N89" i="48"/>
  <c r="L89" i="48"/>
  <c r="P88" i="48"/>
  <c r="N88" i="48"/>
  <c r="L88" i="48"/>
  <c r="W87" i="48"/>
  <c r="V87" i="48"/>
  <c r="U87" i="48"/>
  <c r="T87" i="48" s="1"/>
  <c r="P87" i="48"/>
  <c r="N87" i="48"/>
  <c r="L87" i="48"/>
  <c r="T86" i="48"/>
  <c r="P86" i="48"/>
  <c r="N86" i="48"/>
  <c r="L86" i="48"/>
  <c r="T85" i="48"/>
  <c r="P85" i="48"/>
  <c r="N85" i="48"/>
  <c r="L85" i="48"/>
  <c r="T84" i="48"/>
  <c r="P84" i="48"/>
  <c r="N84" i="48"/>
  <c r="L84" i="48"/>
  <c r="T83" i="48"/>
  <c r="P83" i="48"/>
  <c r="N83" i="48"/>
  <c r="L83" i="48"/>
  <c r="T82" i="48"/>
  <c r="P82" i="48"/>
  <c r="N82" i="48"/>
  <c r="L82" i="48"/>
  <c r="T81" i="48"/>
  <c r="P81" i="48"/>
  <c r="N81" i="48"/>
  <c r="L81" i="48"/>
  <c r="T80" i="48"/>
  <c r="T79" i="48"/>
  <c r="T78" i="48"/>
  <c r="Z77" i="48"/>
  <c r="P77" i="48"/>
  <c r="N77" i="48"/>
  <c r="L77" i="48"/>
  <c r="J77" i="48"/>
  <c r="H77" i="48"/>
  <c r="F77" i="48"/>
  <c r="Z76" i="48"/>
  <c r="P76" i="48"/>
  <c r="N76" i="48"/>
  <c r="L76" i="48"/>
  <c r="J76" i="48"/>
  <c r="H76" i="48"/>
  <c r="F76" i="48"/>
  <c r="Z75" i="48"/>
  <c r="Z74" i="48"/>
  <c r="P74" i="48"/>
  <c r="N74" i="48"/>
  <c r="L74" i="48"/>
  <c r="J74" i="48"/>
  <c r="H74" i="48"/>
  <c r="F74" i="48"/>
  <c r="Z73" i="48"/>
  <c r="P73" i="48"/>
  <c r="N73" i="48"/>
  <c r="L73" i="48"/>
  <c r="J73" i="48"/>
  <c r="H73" i="48"/>
  <c r="F73" i="48"/>
  <c r="P72" i="48"/>
  <c r="N72" i="48"/>
  <c r="L72" i="48"/>
  <c r="J72" i="48"/>
  <c r="H72" i="48"/>
  <c r="F72" i="48"/>
  <c r="AC71" i="48"/>
  <c r="AB71" i="48"/>
  <c r="AA71" i="48"/>
  <c r="P71" i="48"/>
  <c r="N71" i="48"/>
  <c r="L71" i="48"/>
  <c r="J71" i="48"/>
  <c r="H71" i="48"/>
  <c r="F71" i="48"/>
  <c r="Z70" i="48"/>
  <c r="P70" i="48"/>
  <c r="N70" i="48"/>
  <c r="L70" i="48"/>
  <c r="J70" i="48"/>
  <c r="H70" i="48"/>
  <c r="F70" i="48"/>
  <c r="Z69" i="48"/>
  <c r="P69" i="48"/>
  <c r="N69" i="48"/>
  <c r="L69" i="48"/>
  <c r="J69" i="48"/>
  <c r="H69" i="48"/>
  <c r="F69" i="48"/>
  <c r="Z68" i="48"/>
  <c r="P68" i="48"/>
  <c r="N68" i="48"/>
  <c r="L68" i="48"/>
  <c r="J68" i="48"/>
  <c r="H68" i="48"/>
  <c r="F68" i="48"/>
  <c r="Z67" i="48"/>
  <c r="P67" i="48"/>
  <c r="N67" i="48"/>
  <c r="L67" i="48"/>
  <c r="J67" i="48"/>
  <c r="H67" i="48"/>
  <c r="F67" i="48"/>
  <c r="Z66" i="48"/>
  <c r="P66" i="48"/>
  <c r="N66" i="48"/>
  <c r="L66" i="48"/>
  <c r="J66" i="48"/>
  <c r="H66" i="48"/>
  <c r="F66" i="48"/>
  <c r="Z65" i="48"/>
  <c r="P65" i="48"/>
  <c r="N65" i="48"/>
  <c r="L65" i="48"/>
  <c r="J65" i="48"/>
  <c r="H65" i="48"/>
  <c r="F65" i="48"/>
  <c r="Z64" i="48"/>
  <c r="Z63" i="48"/>
  <c r="Z62" i="48"/>
  <c r="U61" i="48"/>
  <c r="R61" i="48"/>
  <c r="P61" i="48"/>
  <c r="N61" i="48"/>
  <c r="L61" i="48"/>
  <c r="J61" i="48"/>
  <c r="H61" i="48"/>
  <c r="F61" i="48"/>
  <c r="U60" i="48"/>
  <c r="R60" i="48"/>
  <c r="P60" i="48"/>
  <c r="N60" i="48"/>
  <c r="L60" i="48"/>
  <c r="J60" i="48"/>
  <c r="H60" i="48"/>
  <c r="F60" i="48"/>
  <c r="U59" i="48"/>
  <c r="U58" i="48"/>
  <c r="R58" i="48"/>
  <c r="P58" i="48"/>
  <c r="N58" i="48"/>
  <c r="L58" i="48"/>
  <c r="J58" i="48"/>
  <c r="H58" i="48"/>
  <c r="F58" i="48"/>
  <c r="U57" i="48"/>
  <c r="R57" i="48"/>
  <c r="P57" i="48"/>
  <c r="N57" i="48"/>
  <c r="L57" i="48"/>
  <c r="J57" i="48"/>
  <c r="H57" i="48"/>
  <c r="F57" i="48"/>
  <c r="R56" i="48"/>
  <c r="P56" i="48"/>
  <c r="N56" i="48"/>
  <c r="L56" i="48"/>
  <c r="J56" i="48"/>
  <c r="H56" i="48"/>
  <c r="F56" i="48"/>
  <c r="X55" i="48"/>
  <c r="W55" i="48"/>
  <c r="V55" i="48"/>
  <c r="R55" i="48"/>
  <c r="P55" i="48"/>
  <c r="N55" i="48"/>
  <c r="L55" i="48"/>
  <c r="J55" i="48"/>
  <c r="H55" i="48"/>
  <c r="F55" i="48"/>
  <c r="U54" i="48"/>
  <c r="R54" i="48"/>
  <c r="P54" i="48"/>
  <c r="N54" i="48"/>
  <c r="L54" i="48"/>
  <c r="J54" i="48"/>
  <c r="H54" i="48"/>
  <c r="F54" i="48"/>
  <c r="U53" i="48"/>
  <c r="R53" i="48"/>
  <c r="P53" i="48"/>
  <c r="N53" i="48"/>
  <c r="L53" i="48"/>
  <c r="J53" i="48"/>
  <c r="H53" i="48"/>
  <c r="F53" i="48"/>
  <c r="U52" i="48"/>
  <c r="R52" i="48"/>
  <c r="P52" i="48"/>
  <c r="N52" i="48"/>
  <c r="L52" i="48"/>
  <c r="J52" i="48"/>
  <c r="H52" i="48"/>
  <c r="F52" i="48"/>
  <c r="U51" i="48"/>
  <c r="R51" i="48"/>
  <c r="P51" i="48"/>
  <c r="N51" i="48"/>
  <c r="L51" i="48"/>
  <c r="J51" i="48"/>
  <c r="H51" i="48"/>
  <c r="F51" i="48"/>
  <c r="U50" i="48"/>
  <c r="R50" i="48"/>
  <c r="P50" i="48"/>
  <c r="N50" i="48"/>
  <c r="L50" i="48"/>
  <c r="J50" i="48"/>
  <c r="H50" i="48"/>
  <c r="F50" i="48"/>
  <c r="U49" i="48"/>
  <c r="R49" i="48"/>
  <c r="P49" i="48"/>
  <c r="N49" i="48"/>
  <c r="L49" i="48"/>
  <c r="J49" i="48"/>
  <c r="H49" i="48"/>
  <c r="F49" i="48"/>
  <c r="U48" i="48"/>
  <c r="U47" i="48"/>
  <c r="U46" i="48"/>
  <c r="U55" i="48" s="1"/>
  <c r="E38" i="48"/>
  <c r="E37" i="48"/>
  <c r="E36" i="48"/>
  <c r="E35" i="48"/>
  <c r="E34" i="48"/>
  <c r="E33" i="48"/>
  <c r="E32" i="48"/>
  <c r="E31" i="48"/>
  <c r="E30" i="48"/>
  <c r="E29" i="48"/>
  <c r="E28" i="48"/>
  <c r="E27" i="48"/>
  <c r="L27" i="48"/>
  <c r="E26" i="48"/>
  <c r="L25" i="48"/>
  <c r="E25" i="48"/>
  <c r="L24" i="48"/>
  <c r="E24" i="48"/>
  <c r="L23" i="48"/>
  <c r="E23" i="48"/>
  <c r="L22" i="48"/>
  <c r="E22" i="48"/>
  <c r="L21" i="48"/>
  <c r="E21" i="48"/>
  <c r="L20" i="48"/>
  <c r="E20" i="48"/>
  <c r="L19" i="48"/>
  <c r="E19" i="48"/>
  <c r="L18" i="48"/>
  <c r="E18" i="48"/>
  <c r="L17" i="48"/>
  <c r="E17" i="48"/>
  <c r="L16" i="48"/>
  <c r="E16" i="48"/>
  <c r="L15" i="48"/>
  <c r="E15" i="48"/>
  <c r="L14" i="48"/>
  <c r="E14" i="48"/>
  <c r="L13" i="48"/>
  <c r="E13" i="48"/>
  <c r="L12" i="48"/>
  <c r="E12" i="48"/>
  <c r="L11" i="48"/>
  <c r="E11" i="48"/>
  <c r="L10" i="48"/>
  <c r="E10" i="48"/>
  <c r="L9" i="48"/>
  <c r="E9" i="48"/>
  <c r="L8" i="48"/>
  <c r="E8" i="48"/>
  <c r="L7" i="48"/>
  <c r="E7" i="48"/>
  <c r="L6" i="48"/>
  <c r="E6" i="48"/>
  <c r="Z71" i="48" l="1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E38" i="47"/>
  <c r="E37" i="47"/>
  <c r="E36" i="47"/>
  <c r="E35" i="47"/>
  <c r="E34" i="47"/>
  <c r="E33" i="47"/>
  <c r="E32" i="47"/>
  <c r="L26" i="47" l="1"/>
  <c r="T112" i="47"/>
  <c r="T111" i="47"/>
  <c r="T110" i="47"/>
  <c r="T109" i="47"/>
  <c r="P109" i="47"/>
  <c r="N109" i="47"/>
  <c r="L109" i="47"/>
  <c r="J109" i="47"/>
  <c r="H109" i="47"/>
  <c r="F109" i="47"/>
  <c r="T108" i="47"/>
  <c r="P108" i="47"/>
  <c r="N108" i="47"/>
  <c r="L108" i="47"/>
  <c r="J108" i="47"/>
  <c r="H108" i="47"/>
  <c r="F108" i="47"/>
  <c r="T106" i="47"/>
  <c r="P106" i="47"/>
  <c r="N106" i="47"/>
  <c r="L106" i="47"/>
  <c r="J106" i="47"/>
  <c r="H106" i="47"/>
  <c r="F106" i="47"/>
  <c r="T105" i="47"/>
  <c r="P105" i="47"/>
  <c r="N105" i="47"/>
  <c r="L105" i="47"/>
  <c r="J105" i="47"/>
  <c r="H105" i="47"/>
  <c r="F105" i="47"/>
  <c r="T104" i="47"/>
  <c r="P104" i="47"/>
  <c r="N104" i="47"/>
  <c r="L104" i="47"/>
  <c r="J104" i="47"/>
  <c r="H104" i="47"/>
  <c r="F104" i="47"/>
  <c r="T103" i="47"/>
  <c r="P103" i="47"/>
  <c r="N103" i="47"/>
  <c r="L103" i="47"/>
  <c r="J103" i="47"/>
  <c r="H103" i="47"/>
  <c r="F103" i="47"/>
  <c r="T102" i="47"/>
  <c r="P102" i="47"/>
  <c r="N102" i="47"/>
  <c r="L102" i="47"/>
  <c r="J102" i="47"/>
  <c r="H102" i="47"/>
  <c r="F102" i="47"/>
  <c r="T101" i="47"/>
  <c r="P101" i="47"/>
  <c r="N101" i="47"/>
  <c r="L101" i="47"/>
  <c r="J101" i="47"/>
  <c r="H101" i="47"/>
  <c r="F101" i="47"/>
  <c r="T100" i="47"/>
  <c r="P100" i="47"/>
  <c r="N100" i="47"/>
  <c r="L100" i="47"/>
  <c r="J100" i="47"/>
  <c r="H100" i="47"/>
  <c r="F100" i="47"/>
  <c r="T99" i="47"/>
  <c r="P99" i="47"/>
  <c r="N99" i="47"/>
  <c r="L99" i="47"/>
  <c r="J99" i="47"/>
  <c r="H99" i="47"/>
  <c r="F99" i="47"/>
  <c r="T98" i="47"/>
  <c r="P98" i="47"/>
  <c r="N98" i="47"/>
  <c r="L98" i="47"/>
  <c r="J98" i="47"/>
  <c r="H98" i="47"/>
  <c r="F98" i="47"/>
  <c r="T97" i="47"/>
  <c r="P97" i="47"/>
  <c r="N97" i="47"/>
  <c r="L97" i="47"/>
  <c r="J97" i="47"/>
  <c r="H97" i="47"/>
  <c r="F97" i="47"/>
  <c r="T93" i="47"/>
  <c r="P93" i="47"/>
  <c r="N93" i="47"/>
  <c r="L93" i="47"/>
  <c r="J93" i="47"/>
  <c r="H93" i="47"/>
  <c r="F93" i="47"/>
  <c r="T92" i="47"/>
  <c r="P92" i="47"/>
  <c r="N92" i="47"/>
  <c r="L92" i="47"/>
  <c r="J92" i="47"/>
  <c r="H92" i="47"/>
  <c r="F92" i="47"/>
  <c r="T91" i="47"/>
  <c r="T90" i="47"/>
  <c r="M90" i="47"/>
  <c r="N90" i="47" s="1"/>
  <c r="L90" i="47"/>
  <c r="T89" i="47"/>
  <c r="P89" i="47"/>
  <c r="N89" i="47"/>
  <c r="L89" i="47"/>
  <c r="P88" i="47"/>
  <c r="N88" i="47"/>
  <c r="L88" i="47"/>
  <c r="W87" i="47"/>
  <c r="V87" i="47"/>
  <c r="U87" i="47"/>
  <c r="P87" i="47"/>
  <c r="N87" i="47"/>
  <c r="L87" i="47"/>
  <c r="T86" i="47"/>
  <c r="P86" i="47"/>
  <c r="N86" i="47"/>
  <c r="L86" i="47"/>
  <c r="T85" i="47"/>
  <c r="P85" i="47"/>
  <c r="N85" i="47"/>
  <c r="L85" i="47"/>
  <c r="T84" i="47"/>
  <c r="P84" i="47"/>
  <c r="N84" i="47"/>
  <c r="L84" i="47"/>
  <c r="T83" i="47"/>
  <c r="P83" i="47"/>
  <c r="N83" i="47"/>
  <c r="L83" i="47"/>
  <c r="T82" i="47"/>
  <c r="P82" i="47"/>
  <c r="N82" i="47"/>
  <c r="L82" i="47"/>
  <c r="T81" i="47"/>
  <c r="P81" i="47"/>
  <c r="N81" i="47"/>
  <c r="L81" i="47"/>
  <c r="T80" i="47"/>
  <c r="T79" i="47"/>
  <c r="T78" i="47"/>
  <c r="Z77" i="47"/>
  <c r="P77" i="47"/>
  <c r="N77" i="47"/>
  <c r="L77" i="47"/>
  <c r="J77" i="47"/>
  <c r="H77" i="47"/>
  <c r="F77" i="47"/>
  <c r="Z76" i="47"/>
  <c r="P76" i="47"/>
  <c r="N76" i="47"/>
  <c r="L76" i="47"/>
  <c r="J76" i="47"/>
  <c r="H76" i="47"/>
  <c r="F76" i="47"/>
  <c r="Z75" i="47"/>
  <c r="Z74" i="47"/>
  <c r="P74" i="47"/>
  <c r="N74" i="47"/>
  <c r="L74" i="47"/>
  <c r="J74" i="47"/>
  <c r="H74" i="47"/>
  <c r="F74" i="47"/>
  <c r="Z73" i="47"/>
  <c r="P73" i="47"/>
  <c r="N73" i="47"/>
  <c r="L73" i="47"/>
  <c r="J73" i="47"/>
  <c r="H73" i="47"/>
  <c r="F73" i="47"/>
  <c r="P72" i="47"/>
  <c r="N72" i="47"/>
  <c r="L72" i="47"/>
  <c r="J72" i="47"/>
  <c r="H72" i="47"/>
  <c r="F72" i="47"/>
  <c r="AC71" i="47"/>
  <c r="AB71" i="47"/>
  <c r="AA71" i="47"/>
  <c r="P71" i="47"/>
  <c r="N71" i="47"/>
  <c r="L71" i="47"/>
  <c r="J71" i="47"/>
  <c r="H71" i="47"/>
  <c r="F71" i="47"/>
  <c r="Z70" i="47"/>
  <c r="P70" i="47"/>
  <c r="N70" i="47"/>
  <c r="L70" i="47"/>
  <c r="J70" i="47"/>
  <c r="H70" i="47"/>
  <c r="F70" i="47"/>
  <c r="Z69" i="47"/>
  <c r="P69" i="47"/>
  <c r="N69" i="47"/>
  <c r="L69" i="47"/>
  <c r="J69" i="47"/>
  <c r="H69" i="47"/>
  <c r="F69" i="47"/>
  <c r="Z68" i="47"/>
  <c r="P68" i="47"/>
  <c r="N68" i="47"/>
  <c r="L68" i="47"/>
  <c r="J68" i="47"/>
  <c r="H68" i="47"/>
  <c r="F68" i="47"/>
  <c r="Z67" i="47"/>
  <c r="P67" i="47"/>
  <c r="N67" i="47"/>
  <c r="L67" i="47"/>
  <c r="J67" i="47"/>
  <c r="H67" i="47"/>
  <c r="F67" i="47"/>
  <c r="Z66" i="47"/>
  <c r="P66" i="47"/>
  <c r="N66" i="47"/>
  <c r="L66" i="47"/>
  <c r="J66" i="47"/>
  <c r="H66" i="47"/>
  <c r="F66" i="47"/>
  <c r="Z65" i="47"/>
  <c r="P65" i="47"/>
  <c r="N65" i="47"/>
  <c r="L65" i="47"/>
  <c r="J65" i="47"/>
  <c r="H65" i="47"/>
  <c r="F65" i="47"/>
  <c r="Z64" i="47"/>
  <c r="Z63" i="47"/>
  <c r="Z62" i="47"/>
  <c r="U61" i="47"/>
  <c r="R61" i="47"/>
  <c r="P61" i="47"/>
  <c r="N61" i="47"/>
  <c r="L61" i="47"/>
  <c r="J61" i="47"/>
  <c r="H61" i="47"/>
  <c r="F61" i="47"/>
  <c r="U60" i="47"/>
  <c r="R60" i="47"/>
  <c r="P60" i="47"/>
  <c r="N60" i="47"/>
  <c r="L60" i="47"/>
  <c r="J60" i="47"/>
  <c r="H60" i="47"/>
  <c r="F60" i="47"/>
  <c r="U59" i="47"/>
  <c r="U58" i="47"/>
  <c r="R58" i="47"/>
  <c r="P58" i="47"/>
  <c r="N58" i="47"/>
  <c r="L58" i="47"/>
  <c r="J58" i="47"/>
  <c r="H58" i="47"/>
  <c r="F58" i="47"/>
  <c r="U57" i="47"/>
  <c r="R57" i="47"/>
  <c r="P57" i="47"/>
  <c r="N57" i="47"/>
  <c r="L57" i="47"/>
  <c r="J57" i="47"/>
  <c r="H57" i="47"/>
  <c r="F57" i="47"/>
  <c r="R56" i="47"/>
  <c r="P56" i="47"/>
  <c r="N56" i="47"/>
  <c r="L56" i="47"/>
  <c r="J56" i="47"/>
  <c r="H56" i="47"/>
  <c r="F56" i="47"/>
  <c r="X55" i="47"/>
  <c r="W55" i="47"/>
  <c r="V55" i="47"/>
  <c r="R55" i="47"/>
  <c r="P55" i="47"/>
  <c r="N55" i="47"/>
  <c r="L55" i="47"/>
  <c r="J55" i="47"/>
  <c r="H55" i="47"/>
  <c r="F55" i="47"/>
  <c r="U54" i="47"/>
  <c r="R54" i="47"/>
  <c r="P54" i="47"/>
  <c r="N54" i="47"/>
  <c r="L54" i="47"/>
  <c r="J54" i="47"/>
  <c r="H54" i="47"/>
  <c r="F54" i="47"/>
  <c r="U53" i="47"/>
  <c r="R53" i="47"/>
  <c r="P53" i="47"/>
  <c r="N53" i="47"/>
  <c r="L53" i="47"/>
  <c r="J53" i="47"/>
  <c r="H53" i="47"/>
  <c r="F53" i="47"/>
  <c r="U52" i="47"/>
  <c r="R52" i="47"/>
  <c r="P52" i="47"/>
  <c r="N52" i="47"/>
  <c r="L52" i="47"/>
  <c r="J52" i="47"/>
  <c r="H52" i="47"/>
  <c r="F52" i="47"/>
  <c r="U51" i="47"/>
  <c r="R51" i="47"/>
  <c r="P51" i="47"/>
  <c r="N51" i="47"/>
  <c r="L51" i="47"/>
  <c r="J51" i="47"/>
  <c r="H51" i="47"/>
  <c r="F51" i="47"/>
  <c r="U50" i="47"/>
  <c r="R50" i="47"/>
  <c r="P50" i="47"/>
  <c r="N50" i="47"/>
  <c r="L50" i="47"/>
  <c r="J50" i="47"/>
  <c r="H50" i="47"/>
  <c r="F50" i="47"/>
  <c r="U49" i="47"/>
  <c r="R49" i="47"/>
  <c r="P49" i="47"/>
  <c r="N49" i="47"/>
  <c r="L49" i="47"/>
  <c r="J49" i="47"/>
  <c r="H49" i="47"/>
  <c r="F49" i="47"/>
  <c r="U48" i="47"/>
  <c r="U47" i="47"/>
  <c r="U46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H13" i="46"/>
  <c r="J13" i="46"/>
  <c r="L12" i="46"/>
  <c r="L11" i="46"/>
  <c r="L10" i="46"/>
  <c r="L9" i="46"/>
  <c r="L8" i="46"/>
  <c r="L7" i="46"/>
  <c r="L6" i="46"/>
  <c r="Z71" i="47" l="1"/>
  <c r="U55" i="47"/>
  <c r="P90" i="47"/>
  <c r="T87" i="47"/>
  <c r="L13" i="46"/>
  <c r="O78" i="45"/>
  <c r="P78" i="45"/>
  <c r="O79" i="45"/>
  <c r="P79" i="45"/>
  <c r="R72" i="46"/>
  <c r="R71" i="46"/>
  <c r="U68" i="46"/>
  <c r="U69" i="46"/>
  <c r="U70" i="46"/>
  <c r="U71" i="46"/>
  <c r="U72" i="46"/>
  <c r="X66" i="46"/>
  <c r="V66" i="46"/>
  <c r="W66" i="46"/>
  <c r="Z84" i="46"/>
  <c r="Z85" i="46"/>
  <c r="Z86" i="46"/>
  <c r="Z87" i="46"/>
  <c r="Z88" i="46"/>
  <c r="R69" i="46"/>
  <c r="R68" i="46"/>
  <c r="R67" i="46"/>
  <c r="R66" i="46"/>
  <c r="R65" i="46"/>
  <c r="R64" i="46"/>
  <c r="R63" i="46"/>
  <c r="R62" i="46"/>
  <c r="R61" i="46"/>
  <c r="R60" i="46"/>
  <c r="T123" i="46"/>
  <c r="T122" i="46"/>
  <c r="T121" i="46"/>
  <c r="T120" i="46"/>
  <c r="N120" i="46"/>
  <c r="L120" i="46"/>
  <c r="J120" i="46"/>
  <c r="H120" i="46"/>
  <c r="F120" i="46"/>
  <c r="T119" i="46"/>
  <c r="N119" i="46"/>
  <c r="L119" i="46"/>
  <c r="J119" i="46"/>
  <c r="H119" i="46"/>
  <c r="F119" i="46"/>
  <c r="T117" i="46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5" i="46"/>
  <c r="P115" i="46"/>
  <c r="N115" i="46"/>
  <c r="L115" i="46"/>
  <c r="J115" i="46"/>
  <c r="H115" i="46"/>
  <c r="F115" i="46"/>
  <c r="T114" i="46"/>
  <c r="P114" i="46"/>
  <c r="N114" i="46"/>
  <c r="L114" i="46"/>
  <c r="J114" i="46"/>
  <c r="H114" i="46"/>
  <c r="F114" i="46"/>
  <c r="T113" i="46"/>
  <c r="P113" i="46"/>
  <c r="N113" i="46"/>
  <c r="L113" i="46"/>
  <c r="J113" i="46"/>
  <c r="H113" i="46"/>
  <c r="F113" i="46"/>
  <c r="T112" i="46"/>
  <c r="P112" i="46"/>
  <c r="N112" i="46"/>
  <c r="L112" i="46"/>
  <c r="J112" i="46"/>
  <c r="H112" i="46"/>
  <c r="F112" i="46"/>
  <c r="T111" i="46"/>
  <c r="P111" i="46"/>
  <c r="N111" i="46"/>
  <c r="L111" i="46"/>
  <c r="J111" i="46"/>
  <c r="H111" i="46"/>
  <c r="F111" i="46"/>
  <c r="T110" i="46"/>
  <c r="P110" i="46"/>
  <c r="N110" i="46"/>
  <c r="L110" i="46"/>
  <c r="J110" i="46"/>
  <c r="H110" i="46"/>
  <c r="F110" i="46"/>
  <c r="T109" i="46"/>
  <c r="P119" i="46" s="1"/>
  <c r="P109" i="46"/>
  <c r="N109" i="46"/>
  <c r="L109" i="46"/>
  <c r="J109" i="46"/>
  <c r="H109" i="46"/>
  <c r="F109" i="46"/>
  <c r="T108" i="46"/>
  <c r="P108" i="46"/>
  <c r="N108" i="46"/>
  <c r="L108" i="46"/>
  <c r="J108" i="46"/>
  <c r="H108" i="46"/>
  <c r="F108" i="46"/>
  <c r="T104" i="46"/>
  <c r="N104" i="46"/>
  <c r="L104" i="46"/>
  <c r="J104" i="46"/>
  <c r="H104" i="46"/>
  <c r="F104" i="46"/>
  <c r="T103" i="46"/>
  <c r="N103" i="46"/>
  <c r="L103" i="46"/>
  <c r="J103" i="46"/>
  <c r="H103" i="46"/>
  <c r="F103" i="46"/>
  <c r="T102" i="46"/>
  <c r="T101" i="46"/>
  <c r="M101" i="46"/>
  <c r="P101" i="46" s="1"/>
  <c r="L101" i="46"/>
  <c r="T100" i="46"/>
  <c r="P104" i="46" s="1"/>
  <c r="N100" i="46"/>
  <c r="L100" i="46"/>
  <c r="N99" i="46"/>
  <c r="L99" i="46"/>
  <c r="W98" i="46"/>
  <c r="V98" i="46"/>
  <c r="T98" i="46" s="1"/>
  <c r="U98" i="46"/>
  <c r="N98" i="46"/>
  <c r="L98" i="46"/>
  <c r="T97" i="46"/>
  <c r="P100" i="46" s="1"/>
  <c r="N97" i="46"/>
  <c r="L97" i="46"/>
  <c r="T96" i="46"/>
  <c r="P99" i="46" s="1"/>
  <c r="P96" i="46"/>
  <c r="N96" i="46"/>
  <c r="L96" i="46"/>
  <c r="T95" i="46"/>
  <c r="P98" i="46" s="1"/>
  <c r="P95" i="46"/>
  <c r="N95" i="46"/>
  <c r="L95" i="46"/>
  <c r="T94" i="46"/>
  <c r="P97" i="46" s="1"/>
  <c r="N94" i="46"/>
  <c r="L94" i="46"/>
  <c r="T93" i="46"/>
  <c r="N93" i="46"/>
  <c r="L93" i="46"/>
  <c r="T92" i="46"/>
  <c r="N92" i="46"/>
  <c r="L92" i="46"/>
  <c r="T91" i="46"/>
  <c r="P94" i="46" s="1"/>
  <c r="T90" i="46"/>
  <c r="P103" i="46" s="1"/>
  <c r="T89" i="46"/>
  <c r="P92" i="46" s="1"/>
  <c r="P88" i="46"/>
  <c r="N88" i="46"/>
  <c r="L88" i="46"/>
  <c r="J88" i="46"/>
  <c r="H88" i="46"/>
  <c r="F88" i="46"/>
  <c r="N87" i="46"/>
  <c r="L87" i="46"/>
  <c r="J87" i="46"/>
  <c r="H87" i="46"/>
  <c r="F87" i="46"/>
  <c r="P85" i="46"/>
  <c r="N85" i="46"/>
  <c r="L85" i="46"/>
  <c r="J85" i="46"/>
  <c r="H85" i="46"/>
  <c r="F85" i="46"/>
  <c r="P84" i="46"/>
  <c r="N84" i="46"/>
  <c r="L84" i="46"/>
  <c r="J84" i="46"/>
  <c r="H84" i="46"/>
  <c r="F84" i="46"/>
  <c r="P83" i="46"/>
  <c r="N83" i="46"/>
  <c r="L83" i="46"/>
  <c r="J83" i="46"/>
  <c r="H83" i="46"/>
  <c r="F83" i="46"/>
  <c r="AC82" i="46"/>
  <c r="AB82" i="46"/>
  <c r="AA82" i="46"/>
  <c r="P82" i="46"/>
  <c r="N82" i="46"/>
  <c r="L82" i="46"/>
  <c r="J82" i="46"/>
  <c r="H82" i="46"/>
  <c r="F82" i="46"/>
  <c r="Z81" i="46"/>
  <c r="P81" i="46"/>
  <c r="N81" i="46"/>
  <c r="L81" i="46"/>
  <c r="J81" i="46"/>
  <c r="H81" i="46"/>
  <c r="F81" i="46"/>
  <c r="Z80" i="46"/>
  <c r="P80" i="46"/>
  <c r="N80" i="46"/>
  <c r="L80" i="46"/>
  <c r="J80" i="46"/>
  <c r="H80" i="46"/>
  <c r="F80" i="46"/>
  <c r="Z79" i="46"/>
  <c r="P79" i="46"/>
  <c r="N79" i="46"/>
  <c r="L79" i="46"/>
  <c r="J79" i="46"/>
  <c r="H79" i="46"/>
  <c r="F79" i="46"/>
  <c r="Z78" i="46"/>
  <c r="P78" i="46"/>
  <c r="N78" i="46"/>
  <c r="L78" i="46"/>
  <c r="J78" i="46"/>
  <c r="H78" i="46"/>
  <c r="F78" i="46"/>
  <c r="Z77" i="46"/>
  <c r="P77" i="46"/>
  <c r="N77" i="46"/>
  <c r="L77" i="46"/>
  <c r="J77" i="46"/>
  <c r="H77" i="46"/>
  <c r="F77" i="46"/>
  <c r="Z76" i="46"/>
  <c r="P76" i="46"/>
  <c r="N76" i="46"/>
  <c r="L76" i="46"/>
  <c r="J76" i="46"/>
  <c r="H76" i="46"/>
  <c r="F76" i="46"/>
  <c r="Z75" i="46"/>
  <c r="Z74" i="46"/>
  <c r="Z73" i="46"/>
  <c r="P72" i="46"/>
  <c r="N72" i="46"/>
  <c r="L72" i="46"/>
  <c r="J72" i="46"/>
  <c r="H72" i="46"/>
  <c r="F72" i="46"/>
  <c r="P71" i="46"/>
  <c r="N71" i="46"/>
  <c r="L71" i="46"/>
  <c r="J71" i="46"/>
  <c r="H71" i="46"/>
  <c r="F71" i="46"/>
  <c r="P69" i="46"/>
  <c r="N69" i="46"/>
  <c r="L69" i="46"/>
  <c r="J69" i="46"/>
  <c r="H69" i="46"/>
  <c r="F69" i="46"/>
  <c r="P68" i="46"/>
  <c r="N68" i="46"/>
  <c r="L68" i="46"/>
  <c r="J68" i="46"/>
  <c r="H68" i="46"/>
  <c r="F68" i="46"/>
  <c r="P67" i="46"/>
  <c r="N67" i="46"/>
  <c r="L67" i="46"/>
  <c r="J67" i="46"/>
  <c r="H67" i="46"/>
  <c r="F67" i="46"/>
  <c r="P66" i="46"/>
  <c r="N66" i="46"/>
  <c r="L66" i="46"/>
  <c r="J66" i="46"/>
  <c r="H66" i="46"/>
  <c r="F66" i="46"/>
  <c r="U65" i="46"/>
  <c r="P65" i="46"/>
  <c r="N65" i="46"/>
  <c r="L65" i="46"/>
  <c r="J65" i="46"/>
  <c r="H65" i="46"/>
  <c r="F65" i="46"/>
  <c r="U64" i="46"/>
  <c r="P64" i="46"/>
  <c r="N64" i="46"/>
  <c r="L64" i="46"/>
  <c r="J64" i="46"/>
  <c r="H64" i="46"/>
  <c r="F64" i="46"/>
  <c r="U63" i="46"/>
  <c r="P63" i="46"/>
  <c r="N63" i="46"/>
  <c r="L63" i="46"/>
  <c r="J63" i="46"/>
  <c r="H63" i="46"/>
  <c r="F63" i="46"/>
  <c r="U62" i="46"/>
  <c r="P62" i="46"/>
  <c r="N62" i="46"/>
  <c r="L62" i="46"/>
  <c r="J62" i="46"/>
  <c r="H62" i="46"/>
  <c r="F62" i="46"/>
  <c r="U61" i="46"/>
  <c r="P61" i="46"/>
  <c r="N61" i="46"/>
  <c r="L61" i="46"/>
  <c r="J61" i="46"/>
  <c r="H61" i="46"/>
  <c r="F61" i="46"/>
  <c r="U60" i="46"/>
  <c r="P60" i="46"/>
  <c r="N60" i="46"/>
  <c r="L60" i="46"/>
  <c r="J60" i="46"/>
  <c r="H60" i="46"/>
  <c r="F60" i="46"/>
  <c r="U59" i="46"/>
  <c r="U58" i="46"/>
  <c r="U57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U66" i="46" l="1"/>
  <c r="N101" i="46"/>
  <c r="P120" i="46"/>
  <c r="P87" i="46"/>
  <c r="Z82" i="46"/>
  <c r="P93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T71" i="43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P106" i="41"/>
  <c r="N106" i="41"/>
  <c r="L106" i="41"/>
  <c r="J106" i="41"/>
  <c r="H106" i="41"/>
  <c r="F106" i="41"/>
  <c r="W104" i="41"/>
  <c r="V104" i="41"/>
  <c r="U104" i="4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  <c r="H29" i="51" l="1"/>
  <c r="J29" i="51"/>
  <c r="L29" i="51"/>
</calcChain>
</file>

<file path=xl/sharedStrings.xml><?xml version="1.0" encoding="utf-8"?>
<sst xmlns="http://schemas.openxmlformats.org/spreadsheetml/2006/main" count="6829" uniqueCount="160">
  <si>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</si>
  <si>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</si>
  <si>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</si>
  <si>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</si>
  <si>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</si>
  <si>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</si>
  <si>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</si>
  <si>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</si>
  <si>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</si>
  <si>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</si>
  <si>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</si>
  <si>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</si>
  <si>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</si>
  <si>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</si>
  <si>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</si>
  <si>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</si>
  <si>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</si>
  <si>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</si>
  <si>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</si>
  <si>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</si>
  <si>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</si>
  <si>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</si>
  <si>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</si>
  <si>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</si>
  <si>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</si>
  <si>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</si>
  <si>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</si>
  <si>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</si>
  <si>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</si>
  <si>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</si>
  <si>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</si>
  <si>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</si>
  <si>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</si>
  <si>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</si>
  <si>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</si>
  <si>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</si>
  <si>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</si>
  <si>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</si>
  <si>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</si>
  <si>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</si>
  <si>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</si>
  <si>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</si>
  <si>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</si>
  <si>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</si>
  <si>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</si>
  <si>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</si>
  <si>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</si>
  <si>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</si>
  <si>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</si>
  <si>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</si>
  <si>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</si>
  <si>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</si>
  <si>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</si>
  <si>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</si>
  <si>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</si>
  <si>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</si>
  <si>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</si>
  <si>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</si>
  <si>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</si>
  <si>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</si>
  <si>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</si>
  <si>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</si>
  <si>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</si>
  <si>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</si>
  <si>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</si>
  <si>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</si>
  <si>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</si>
  <si>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</si>
  <si>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</si>
  <si>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</si>
  <si>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</si>
  <si>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</si>
  <si>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</si>
  <si>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</si>
  <si>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</si>
  <si>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</si>
  <si>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</si>
  <si>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</si>
  <si>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</si>
  <si>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</si>
  <si>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</si>
  <si>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</si>
  <si>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</si>
  <si>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</si>
  <si>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</si>
  <si>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</si>
  <si>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</si>
  <si>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</si>
  <si>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</si>
  <si>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</si>
  <si>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</si>
  <si>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</si>
  <si>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</si>
  <si>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</si>
  <si>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</si>
  <si>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</si>
  <si>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</si>
  <si>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</si>
  <si>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</si>
  <si>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</si>
  <si>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</si>
  <si>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</si>
  <si>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</si>
  <si>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</si>
  <si>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</si>
  <si>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</si>
  <si>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</si>
  <si>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</si>
  <si>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</si>
  <si>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</si>
  <si>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</si>
  <si>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</si>
  <si>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</si>
  <si>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</si>
  <si>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</si>
  <si>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</si>
  <si>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</si>
  <si>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</si>
  <si>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</si>
  <si>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</si>
  <si>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</si>
  <si>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</si>
  <si>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</si>
  <si>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</si>
  <si>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</si>
  <si>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</si>
  <si>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</si>
  <si>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</si>
  <si>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</si>
  <si>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</si>
  <si>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</si>
  <si>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</si>
  <si>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</si>
  <si>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</si>
  <si>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</si>
  <si>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</si>
  <si>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</si>
  <si>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</si>
  <si>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</si>
  <si>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</si>
  <si>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</si>
  <si>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</si>
  <si>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</si>
  <si>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</si>
  <si>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</si>
  <si>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</si>
  <si>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</si>
  <si>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</si>
  <si>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</si>
  <si>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</si>
  <si>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t>７月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</si>
  <si>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（2015年8月31日現在）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</si>
  <si>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（2015年7月30日現在）</t>
    </r>
    <phoneticPr fontId="2"/>
  </si>
  <si>
    <t>８月</t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</si>
  <si>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（2015年9月30日現在）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</si>
  <si>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（2015年10月31日現在）</t>
    </r>
    <phoneticPr fontId="2"/>
  </si>
  <si>
    <t>１１月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</si>
  <si>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（2015年12月31日現在）</t>
    </r>
    <phoneticPr fontId="2"/>
  </si>
  <si>
    <t>１２月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</si>
  <si>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（2015年1１月30日現在）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</si>
</sst>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  <numFmt numFmtId="182" formatCode="0.0_);[Red]\(0.0\)"/>
    <numFmt numFmtId="183" formatCode="0_ 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80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  <xf numFmtId="178" fontId="3" fillId="2" borderId="74" xfId="3" applyNumberFormat="1" applyFill="1" applyBorder="1"/>
    <xf numFmtId="180" fontId="3" fillId="2" borderId="12" xfId="3" applyNumberFormat="1" applyFill="1" applyBorder="1"/>
    <xf numFmtId="178" fontId="3" fillId="2" borderId="75" xfId="3" applyNumberFormat="1" applyFill="1" applyBorder="1"/>
    <xf numFmtId="180" fontId="3" fillId="2" borderId="31" xfId="3" applyNumberFormat="1" applyFill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3" fillId="2" borderId="6" xfId="3" applyFill="1" applyBorder="1" applyAlignment="1">
      <alignment horizontal="right"/>
    </xf>
    <xf numFmtId="176" fontId="6" fillId="2" borderId="6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182" fontId="3" fillId="2" borderId="6" xfId="3" applyNumberFormat="1" applyFill="1" applyBorder="1"/>
    <xf numFmtId="178" fontId="3" fillId="0" borderId="20" xfId="3" applyNumberFormat="1" applyFill="1" applyBorder="1"/>
    <xf numFmtId="180" fontId="3" fillId="0" borderId="52" xfId="3" applyNumberFormat="1" applyFill="1" applyBorder="1"/>
    <xf numFmtId="178" fontId="3" fillId="0" borderId="45" xfId="3" applyNumberFormat="1" applyFill="1" applyBorder="1"/>
    <xf numFmtId="180" fontId="3" fillId="0" borderId="73" xfId="3" applyNumberFormat="1" applyFill="1" applyBorder="1"/>
    <xf numFmtId="178" fontId="3" fillId="0" borderId="33" xfId="3" applyNumberFormat="1" applyFill="1" applyBorder="1"/>
    <xf numFmtId="180" fontId="3" fillId="0" borderId="54" xfId="3" applyNumberFormat="1" applyFill="1" applyBorder="1"/>
    <xf numFmtId="178" fontId="3" fillId="0" borderId="74" xfId="3" applyNumberFormat="1" applyFill="1" applyBorder="1"/>
    <xf numFmtId="180" fontId="3" fillId="0" borderId="12" xfId="3" applyNumberFormat="1" applyFill="1" applyBorder="1"/>
    <xf numFmtId="178" fontId="3" fillId="0" borderId="75" xfId="3" applyNumberFormat="1" applyFill="1" applyBorder="1"/>
    <xf numFmtId="180" fontId="3" fillId="0" borderId="31" xfId="3" applyNumberFormat="1" applyFill="1" applyBorder="1"/>
    <xf numFmtId="180" fontId="3" fillId="0" borderId="43" xfId="3" applyNumberFormat="1" applyBorder="1"/>
    <xf numFmtId="180" fontId="3" fillId="0" borderId="80" xfId="3" applyNumberFormat="1" applyBorder="1"/>
    <xf numFmtId="180" fontId="3" fillId="0" borderId="48" xfId="3" applyNumberFormat="1" applyBorder="1"/>
    <xf numFmtId="180" fontId="3" fillId="0" borderId="29" xfId="3" applyNumberFormat="1" applyBorder="1"/>
    <xf numFmtId="180" fontId="3" fillId="0" borderId="62" xfId="3" applyNumberFormat="1" applyBorder="1"/>
    <xf numFmtId="0" fontId="3" fillId="0" borderId="0" xfId="3" applyFill="1" applyBorder="1"/>
    <xf numFmtId="0" fontId="3" fillId="0" borderId="28" xfId="3" applyFill="1" applyBorder="1"/>
    <xf numFmtId="0" fontId="3" fillId="0" borderId="16" xfId="3" applyBorder="1"/>
    <xf numFmtId="0" fontId="3" fillId="0" borderId="35" xfId="3" applyBorder="1"/>
    <xf numFmtId="0" fontId="3" fillId="0" borderId="16" xfId="3" applyFill="1" applyBorder="1"/>
    <xf numFmtId="0" fontId="3" fillId="0" borderId="35" xfId="3" applyFill="1" applyBorder="1"/>
    <xf numFmtId="180" fontId="7" fillId="0" borderId="51" xfId="3" applyNumberFormat="1" applyFont="1" applyFill="1" applyBorder="1"/>
    <xf numFmtId="180" fontId="7" fillId="0" borderId="54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4" xfId="3" applyFill="1" applyBorder="1"/>
    <xf numFmtId="0" fontId="3" fillId="0" borderId="33" xfId="3" applyFill="1" applyBorder="1"/>
    <xf numFmtId="180" fontId="7" fillId="0" borderId="81" xfId="3" applyNumberFormat="1" applyFont="1" applyBorder="1"/>
    <xf numFmtId="182" fontId="3" fillId="0" borderId="6" xfId="3" applyNumberFormat="1" applyFill="1" applyBorder="1"/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59" xfId="3" applyBorder="1" applyAlignment="1">
      <alignment horizontal="right"/>
    </xf>
    <xf numFmtId="183" fontId="0" fillId="0" borderId="0" xfId="0" applyNumberFormat="1" applyFill="1" applyBorder="1" applyAlignment="1"/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2" borderId="59" xfId="3" applyFill="1" applyBorder="1" applyAlignment="1">
      <alignment horizontal="right"/>
    </xf>
    <xf numFmtId="0" fontId="7" fillId="0" borderId="7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3" fillId="0" borderId="59" xfId="3" applyFill="1" applyBorder="1" applyAlignment="1">
      <alignment horizontal="right"/>
    </xf>
    <xf numFmtId="0" fontId="7" fillId="0" borderId="8" xfId="3" applyFont="1" applyBorder="1" applyAlignment="1">
      <alignment horizont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177" fontId="1" fillId="0" borderId="6" xfId="3" applyNumberFormat="1" applyFont="1" applyFill="1" applyBorder="1" applyAlignment="1">
      <alignment horizontal="right" vertical="center"/>
    </xf>
    <xf numFmtId="0" fontId="6" fillId="0" borderId="6" xfId="3" applyFont="1" applyBorder="1" applyAlignment="1">
      <alignment horizontal="center" vertical="center"/>
    </xf>
    <xf numFmtId="177" fontId="6" fillId="2" borderId="6" xfId="3" applyNumberFormat="1" applyFont="1" applyFill="1" applyBorder="1" applyAlignment="1">
      <alignment horizontal="right" vertical="center"/>
    </xf>
    <xf numFmtId="177" fontId="1" fillId="2" borderId="6" xfId="3" applyNumberFormat="1" applyFont="1" applyFill="1" applyBorder="1" applyAlignment="1">
      <alignment horizontal="right" vertical="center"/>
    </xf>
    <xf numFmtId="0" fontId="3" fillId="0" borderId="79" xfId="3" applyBorder="1" applyAlignment="1">
      <alignment horizontal="center"/>
    </xf>
    <xf numFmtId="0" fontId="3" fillId="0" borderId="71" xfId="3" applyFill="1" applyBorder="1" applyAlignment="1">
      <alignment horizontal="center"/>
    </xf>
    <xf numFmtId="0" fontId="3" fillId="0" borderId="72" xfId="3" applyFill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3" fillId="0" borderId="9" xfId="3" applyFill="1" applyBorder="1" applyAlignment="1">
      <alignment horizontal="center"/>
    </xf>
    <xf numFmtId="0" fontId="3" fillId="0" borderId="10" xfId="3" applyFill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38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89191</v>
      </c>
      <c r="D6" s="486">
        <v>3602</v>
      </c>
      <c r="E6" s="487"/>
      <c r="F6" s="12">
        <f>D6/C6*100</f>
        <v>4.0385240663295621</v>
      </c>
      <c r="K6" s="3"/>
    </row>
    <row r="7" spans="1:11" x14ac:dyDescent="0.15">
      <c r="B7" s="13" t="s">
        <v>6</v>
      </c>
      <c r="C7" s="14">
        <v>104134</v>
      </c>
      <c r="D7" s="488">
        <v>3310</v>
      </c>
      <c r="E7" s="481"/>
      <c r="F7" s="15">
        <f t="shared" ref="F7:F15" si="0">D7/C7*100</f>
        <v>3.1785968079589755</v>
      </c>
      <c r="K7" s="3"/>
    </row>
    <row r="8" spans="1:11" x14ac:dyDescent="0.15">
      <c r="B8" s="13" t="s">
        <v>7</v>
      </c>
      <c r="C8" s="16">
        <v>144314</v>
      </c>
      <c r="D8" s="480">
        <v>4990.875</v>
      </c>
      <c r="E8" s="481"/>
      <c r="F8" s="15">
        <f t="shared" si="0"/>
        <v>3.458344304779855</v>
      </c>
      <c r="K8" s="3"/>
    </row>
    <row r="9" spans="1:11" x14ac:dyDescent="0.15">
      <c r="B9" s="13" t="s">
        <v>8</v>
      </c>
      <c r="C9" s="16">
        <v>108361</v>
      </c>
      <c r="D9" s="480">
        <v>8686</v>
      </c>
      <c r="E9" s="481"/>
      <c r="F9" s="15">
        <f t="shared" si="0"/>
        <v>8.015799042090789</v>
      </c>
      <c r="K9" s="3"/>
    </row>
    <row r="10" spans="1:11" x14ac:dyDescent="0.15">
      <c r="B10" s="13" t="s">
        <v>9</v>
      </c>
      <c r="C10" s="16">
        <v>160330</v>
      </c>
      <c r="D10" s="480">
        <v>10020</v>
      </c>
      <c r="E10" s="481"/>
      <c r="F10" s="15">
        <f t="shared" si="0"/>
        <v>6.2496101790058001</v>
      </c>
      <c r="K10" s="3"/>
    </row>
    <row r="11" spans="1:11" x14ac:dyDescent="0.15">
      <c r="B11" s="13" t="s">
        <v>10</v>
      </c>
      <c r="C11" s="16">
        <v>329031</v>
      </c>
      <c r="D11" s="480">
        <v>169533</v>
      </c>
      <c r="E11" s="481"/>
      <c r="F11" s="15">
        <f t="shared" si="0"/>
        <v>51.524932301211734</v>
      </c>
      <c r="K11" s="3"/>
    </row>
    <row r="12" spans="1:11" x14ac:dyDescent="0.15">
      <c r="B12" s="5" t="s">
        <v>11</v>
      </c>
      <c r="C12" s="93">
        <v>215822</v>
      </c>
      <c r="D12" s="480">
        <v>82821</v>
      </c>
      <c r="E12" s="481"/>
      <c r="F12" s="94">
        <f t="shared" si="0"/>
        <v>38.374679133730574</v>
      </c>
      <c r="K12" s="3"/>
    </row>
    <row r="13" spans="1:11" x14ac:dyDescent="0.15">
      <c r="B13" s="104" t="s">
        <v>35</v>
      </c>
      <c r="C13" s="105">
        <v>157105</v>
      </c>
      <c r="D13" s="482">
        <v>7907</v>
      </c>
      <c r="E13" s="483"/>
      <c r="F13" s="103">
        <f t="shared" si="0"/>
        <v>5.0329397536679288</v>
      </c>
      <c r="K13" s="3"/>
    </row>
    <row r="14" spans="1:11" ht="14.25" thickBot="1" x14ac:dyDescent="0.2">
      <c r="B14" s="107" t="s">
        <v>37</v>
      </c>
      <c r="C14" s="95">
        <v>215533</v>
      </c>
      <c r="D14" s="489">
        <v>43015</v>
      </c>
      <c r="E14" s="490"/>
      <c r="F14" s="108">
        <f t="shared" si="0"/>
        <v>19.957500707548263</v>
      </c>
      <c r="K14" s="3"/>
    </row>
    <row r="15" spans="1:11" x14ac:dyDescent="0.15">
      <c r="B15" s="96" t="s">
        <v>12</v>
      </c>
      <c r="C15" s="97">
        <f>SUM(C6:C14)</f>
        <v>1523821</v>
      </c>
      <c r="D15" s="484">
        <f>SUM(D6:E14)</f>
        <v>333884.875</v>
      </c>
      <c r="E15" s="485"/>
      <c r="F15" s="106">
        <f t="shared" si="0"/>
        <v>21.911029904431032</v>
      </c>
      <c r="K15" s="3"/>
    </row>
    <row r="16" spans="1:11" x14ac:dyDescent="0.15">
      <c r="B16" s="17"/>
      <c r="C16" s="18"/>
      <c r="D16" s="18"/>
      <c r="E16" s="19"/>
      <c r="F16" s="20"/>
      <c r="K16" s="3"/>
    </row>
    <row r="17" spans="1:11" x14ac:dyDescent="0.15">
      <c r="B17" s="21" t="s">
        <v>13</v>
      </c>
      <c r="C17" s="18"/>
      <c r="D17" s="18"/>
      <c r="E17" s="19"/>
      <c r="F17" s="20"/>
      <c r="K17" s="3"/>
    </row>
    <row r="18" spans="1:11" x14ac:dyDescent="0.15">
      <c r="B18" s="21" t="s">
        <v>14</v>
      </c>
      <c r="K18" s="3"/>
    </row>
    <row r="19" spans="1:11" x14ac:dyDescent="0.15">
      <c r="B19" s="21" t="s">
        <v>34</v>
      </c>
      <c r="K19" s="3"/>
    </row>
    <row r="20" spans="1:11" ht="25.5" customHeight="1" x14ac:dyDescent="0.15">
      <c r="K20" s="3"/>
    </row>
    <row r="21" spans="1:11" ht="14.25" x14ac:dyDescent="0.15">
      <c r="A21" s="4" t="s">
        <v>15</v>
      </c>
    </row>
    <row r="22" spans="1:11" x14ac:dyDescent="0.15">
      <c r="K22" s="3" t="s">
        <v>16</v>
      </c>
    </row>
    <row r="23" spans="1:11" ht="18" thickBot="1" x14ac:dyDescent="0.25">
      <c r="B23" s="22" t="s">
        <v>17</v>
      </c>
      <c r="C23" s="22"/>
      <c r="K23" s="3"/>
    </row>
    <row r="24" spans="1:11" ht="18" thickBot="1" x14ac:dyDescent="0.25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 x14ac:dyDescent="0.15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 x14ac:dyDescent="0.15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 x14ac:dyDescent="0.15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 x14ac:dyDescent="0.15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 x14ac:dyDescent="0.15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 x14ac:dyDescent="0.15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 x14ac:dyDescent="0.15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 x14ac:dyDescent="0.15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 x14ac:dyDescent="0.2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 x14ac:dyDescent="0.2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 x14ac:dyDescent="0.2">
      <c r="D35" s="55"/>
      <c r="E35" s="56"/>
      <c r="F35" s="57"/>
      <c r="G35" s="58"/>
      <c r="H35" s="55"/>
      <c r="I35" s="59"/>
      <c r="J35" s="55"/>
      <c r="K35" s="60"/>
    </row>
    <row r="36" spans="2:11" x14ac:dyDescent="0.15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 x14ac:dyDescent="0.2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 x14ac:dyDescent="0.15">
      <c r="D38" s="72"/>
      <c r="E38" s="72"/>
      <c r="F38" s="72"/>
      <c r="G38" s="72"/>
      <c r="H38" s="72"/>
      <c r="I38" s="72"/>
      <c r="J38" s="72"/>
      <c r="K38" s="72"/>
    </row>
    <row r="39" spans="2:11" ht="18" thickBot="1" x14ac:dyDescent="0.25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 x14ac:dyDescent="0.2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 x14ac:dyDescent="0.15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 x14ac:dyDescent="0.15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 x14ac:dyDescent="0.15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 x14ac:dyDescent="0.15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 x14ac:dyDescent="0.15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 x14ac:dyDescent="0.15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 x14ac:dyDescent="0.15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 x14ac:dyDescent="0.15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 x14ac:dyDescent="0.2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 x14ac:dyDescent="0.2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 x14ac:dyDescent="0.2">
      <c r="D51" s="55"/>
      <c r="E51" s="56"/>
      <c r="F51" s="78"/>
      <c r="G51" s="58"/>
      <c r="H51" s="55"/>
      <c r="I51" s="58"/>
      <c r="J51" s="55"/>
      <c r="K51" s="58"/>
    </row>
    <row r="52" spans="2:11" x14ac:dyDescent="0.15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 x14ac:dyDescent="0.2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 x14ac:dyDescent="0.15">
      <c r="D54" s="72"/>
      <c r="E54" s="72"/>
      <c r="F54" s="72"/>
      <c r="G54" s="72"/>
      <c r="H54" s="72"/>
      <c r="I54" s="72"/>
      <c r="J54" s="72"/>
      <c r="K54" s="72"/>
    </row>
    <row r="55" spans="2:11" ht="18" thickBot="1" x14ac:dyDescent="0.25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 x14ac:dyDescent="0.15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 x14ac:dyDescent="0.15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 x14ac:dyDescent="0.15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 x14ac:dyDescent="0.15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 x14ac:dyDescent="0.15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 x14ac:dyDescent="0.15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 x14ac:dyDescent="0.15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 x14ac:dyDescent="0.15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 x14ac:dyDescent="0.2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 x14ac:dyDescent="0.2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 x14ac:dyDescent="0.2">
      <c r="D67" s="55"/>
      <c r="E67" s="56"/>
      <c r="F67" s="78"/>
      <c r="G67" s="58"/>
      <c r="H67" s="55"/>
      <c r="I67" s="58"/>
      <c r="J67" s="55"/>
      <c r="K67" s="58"/>
    </row>
    <row r="68" spans="2:11" x14ac:dyDescent="0.15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 x14ac:dyDescent="0.2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 x14ac:dyDescent="0.15">
      <c r="D70" s="72"/>
      <c r="E70" s="72"/>
      <c r="F70" s="72"/>
      <c r="G70" s="72"/>
      <c r="H70" s="72"/>
      <c r="I70" s="72"/>
      <c r="J70" s="72"/>
      <c r="K70" s="72"/>
    </row>
    <row r="71" spans="2:11" x14ac:dyDescent="0.15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56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 x14ac:dyDescent="0.2">
      <c r="B24" s="150" t="s">
        <v>11</v>
      </c>
      <c r="C24" s="215">
        <v>130297.12239700001</v>
      </c>
      <c r="D24" s="530">
        <v>-10596.267006000002</v>
      </c>
      <c r="E24" s="531"/>
      <c r="F24" s="216">
        <v>-8.1323875854406236</v>
      </c>
      <c r="K24" s="3"/>
      <c r="M24" s="3"/>
    </row>
    <row r="25" spans="1:13" x14ac:dyDescent="0.15">
      <c r="B25" s="96" t="s">
        <v>12</v>
      </c>
      <c r="C25" s="97">
        <f>SUM(C6:C24)</f>
        <v>3681285.0247310004</v>
      </c>
      <c r="D25" s="484">
        <f>SUM(D6:E24)</f>
        <v>593988.21799399995</v>
      </c>
      <c r="E25" s="485"/>
      <c r="F25" s="106">
        <f>D25/C25*100</f>
        <v>16.135349857551549</v>
      </c>
      <c r="K25" s="3"/>
      <c r="M25" s="3"/>
    </row>
    <row r="26" spans="1:13" x14ac:dyDescent="0.15">
      <c r="B26" s="17"/>
      <c r="C26" s="18"/>
      <c r="D26" s="18"/>
      <c r="E26" s="19"/>
      <c r="F26" s="20"/>
      <c r="K26" s="3"/>
      <c r="M26" s="3"/>
    </row>
    <row r="27" spans="1:13" x14ac:dyDescent="0.15">
      <c r="B27" s="21" t="s">
        <v>13</v>
      </c>
      <c r="C27" s="18"/>
      <c r="D27" s="18"/>
      <c r="E27" s="19"/>
      <c r="F27" s="20"/>
      <c r="K27" s="3"/>
      <c r="M27" s="3"/>
    </row>
    <row r="28" spans="1:13" x14ac:dyDescent="0.15">
      <c r="B28" s="21" t="s">
        <v>14</v>
      </c>
      <c r="K28" s="3"/>
      <c r="M28" s="3"/>
    </row>
    <row r="29" spans="1:13" x14ac:dyDescent="0.15">
      <c r="B29" s="21" t="s">
        <v>34</v>
      </c>
      <c r="K29" s="3"/>
      <c r="M29" s="3"/>
    </row>
    <row r="30" spans="1:13" ht="25.5" customHeight="1" x14ac:dyDescent="0.15">
      <c r="K30" s="3"/>
      <c r="M30" s="3"/>
    </row>
    <row r="31" spans="1:13" ht="14.25" x14ac:dyDescent="0.15">
      <c r="A31" s="4" t="s">
        <v>15</v>
      </c>
    </row>
    <row r="32" spans="1:13" x14ac:dyDescent="0.15">
      <c r="K32" s="3"/>
      <c r="M32" s="3" t="s">
        <v>16</v>
      </c>
    </row>
    <row r="33" spans="2:13" ht="18" thickBot="1" x14ac:dyDescent="0.25">
      <c r="B33" s="22" t="s">
        <v>17</v>
      </c>
      <c r="C33" s="22"/>
      <c r="K33" s="3"/>
      <c r="M33" s="3"/>
    </row>
    <row r="34" spans="2:13" ht="18" thickBot="1" x14ac:dyDescent="0.25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529">
        <v>2011</v>
      </c>
      <c r="K34" s="532"/>
      <c r="L34" s="529">
        <v>2012</v>
      </c>
      <c r="M34" s="528"/>
    </row>
    <row r="35" spans="2:13" x14ac:dyDescent="0.15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 x14ac:dyDescent="0.15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 x14ac:dyDescent="0.15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 x14ac:dyDescent="0.15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 x14ac:dyDescent="0.15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 x14ac:dyDescent="0.15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 x14ac:dyDescent="0.15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 x14ac:dyDescent="0.15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 x14ac:dyDescent="0.2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 x14ac:dyDescent="0.2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 x14ac:dyDescent="0.2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 x14ac:dyDescent="0.15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 x14ac:dyDescent="0.2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 x14ac:dyDescent="0.15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 x14ac:dyDescent="0.25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 x14ac:dyDescent="0.2">
      <c r="D50" s="23">
        <v>2008</v>
      </c>
      <c r="E50" s="24"/>
      <c r="F50" s="25">
        <v>2009</v>
      </c>
      <c r="G50" s="24"/>
      <c r="H50" s="25">
        <v>2010</v>
      </c>
      <c r="I50" s="24"/>
      <c r="J50" s="529">
        <v>2011</v>
      </c>
      <c r="K50" s="532"/>
      <c r="L50" s="529">
        <v>2012</v>
      </c>
      <c r="M50" s="528"/>
    </row>
    <row r="51" spans="2:13" x14ac:dyDescent="0.15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 x14ac:dyDescent="0.15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 x14ac:dyDescent="0.15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 x14ac:dyDescent="0.15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 x14ac:dyDescent="0.15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 x14ac:dyDescent="0.15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 x14ac:dyDescent="0.15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 x14ac:dyDescent="0.15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 x14ac:dyDescent="0.2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 x14ac:dyDescent="0.2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 x14ac:dyDescent="0.2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 x14ac:dyDescent="0.15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 x14ac:dyDescent="0.2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 x14ac:dyDescent="0.15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 x14ac:dyDescent="0.25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 x14ac:dyDescent="0.2">
      <c r="B66" s="113"/>
      <c r="C66" s="113"/>
      <c r="D66" s="495">
        <v>2008</v>
      </c>
      <c r="E66" s="492"/>
      <c r="F66" s="491">
        <v>2009</v>
      </c>
      <c r="G66" s="492"/>
      <c r="H66" s="491">
        <v>2010</v>
      </c>
      <c r="I66" s="492"/>
      <c r="J66" s="491">
        <v>2011</v>
      </c>
      <c r="K66" s="493"/>
      <c r="L66" s="195"/>
      <c r="M66" s="188"/>
    </row>
    <row r="67" spans="2:13" x14ac:dyDescent="0.15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 x14ac:dyDescent="0.15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 x14ac:dyDescent="0.15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 x14ac:dyDescent="0.15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 x14ac:dyDescent="0.15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 x14ac:dyDescent="0.15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 x14ac:dyDescent="0.15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 x14ac:dyDescent="0.15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 x14ac:dyDescent="0.2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 x14ac:dyDescent="0.2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 x14ac:dyDescent="0.2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 x14ac:dyDescent="0.15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 x14ac:dyDescent="0.2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 x14ac:dyDescent="0.25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 x14ac:dyDescent="0.2">
      <c r="B82" s="113"/>
      <c r="C82" s="113"/>
      <c r="D82" s="495">
        <v>2008</v>
      </c>
      <c r="E82" s="510"/>
      <c r="F82" s="491">
        <v>2009</v>
      </c>
      <c r="G82" s="510"/>
      <c r="H82" s="491">
        <v>2010</v>
      </c>
      <c r="I82" s="510"/>
      <c r="J82" s="491">
        <v>2011</v>
      </c>
      <c r="K82" s="511"/>
      <c r="L82" s="195"/>
      <c r="M82" s="199"/>
    </row>
    <row r="83" spans="2:13" x14ac:dyDescent="0.15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 x14ac:dyDescent="0.15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 x14ac:dyDescent="0.15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 x14ac:dyDescent="0.15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 x14ac:dyDescent="0.15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 x14ac:dyDescent="0.15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 x14ac:dyDescent="0.15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 x14ac:dyDescent="0.15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 x14ac:dyDescent="0.2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 x14ac:dyDescent="0.2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 x14ac:dyDescent="0.15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 x14ac:dyDescent="0.2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 x14ac:dyDescent="0.15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57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03">
        <v>-8.1323875854406236</v>
      </c>
      <c r="K24" s="3"/>
      <c r="M24" s="3"/>
    </row>
    <row r="25" spans="1:13" ht="14.25" thickBot="1" x14ac:dyDescent="0.2">
      <c r="B25" s="107" t="s">
        <v>58</v>
      </c>
      <c r="C25" s="217">
        <v>150583.44225299999</v>
      </c>
      <c r="D25" s="535">
        <v>17431.741227999999</v>
      </c>
      <c r="E25" s="536"/>
      <c r="F25" s="108">
        <v>11.576134113545088</v>
      </c>
      <c r="K25" s="3"/>
      <c r="M25" s="3"/>
    </row>
    <row r="26" spans="1:13" x14ac:dyDescent="0.15">
      <c r="B26" s="96" t="s">
        <v>12</v>
      </c>
      <c r="C26" s="97">
        <f>SUM(C6:C25)</f>
        <v>3831868.4669840005</v>
      </c>
      <c r="D26" s="484">
        <f>SUM(D6:E25)</f>
        <v>611419.95922199998</v>
      </c>
      <c r="E26" s="485"/>
      <c r="F26" s="106">
        <f>D26/C26*100</f>
        <v>15.956183373466324</v>
      </c>
      <c r="K26" s="3"/>
      <c r="M26" s="3"/>
    </row>
    <row r="27" spans="1:13" x14ac:dyDescent="0.15">
      <c r="B27" s="17"/>
      <c r="C27" s="18"/>
      <c r="D27" s="18"/>
      <c r="E27" s="19"/>
      <c r="F27" s="20"/>
      <c r="K27" s="3"/>
      <c r="M27" s="3"/>
    </row>
    <row r="28" spans="1:13" x14ac:dyDescent="0.15">
      <c r="B28" s="21" t="s">
        <v>13</v>
      </c>
      <c r="C28" s="18"/>
      <c r="D28" s="18"/>
      <c r="E28" s="19"/>
      <c r="F28" s="20"/>
      <c r="K28" s="3"/>
      <c r="M28" s="3"/>
    </row>
    <row r="29" spans="1:13" x14ac:dyDescent="0.15">
      <c r="B29" s="21" t="s">
        <v>14</v>
      </c>
      <c r="K29" s="3"/>
      <c r="M29" s="3"/>
    </row>
    <row r="30" spans="1:13" x14ac:dyDescent="0.15">
      <c r="B30" s="21" t="s">
        <v>34</v>
      </c>
      <c r="K30" s="3"/>
      <c r="M30" s="3"/>
    </row>
    <row r="31" spans="1:13" ht="25.5" customHeight="1" x14ac:dyDescent="0.15">
      <c r="K31" s="3"/>
      <c r="M31" s="3"/>
    </row>
    <row r="32" spans="1:13" ht="14.25" x14ac:dyDescent="0.15">
      <c r="A32" s="4" t="s">
        <v>15</v>
      </c>
    </row>
    <row r="33" spans="2:13" x14ac:dyDescent="0.15">
      <c r="K33" s="3"/>
      <c r="M33" s="3" t="s">
        <v>16</v>
      </c>
    </row>
    <row r="34" spans="2:13" ht="18" thickBot="1" x14ac:dyDescent="0.25">
      <c r="B34" s="22" t="s">
        <v>17</v>
      </c>
      <c r="C34" s="22"/>
      <c r="K34" s="3"/>
      <c r="M34" s="3"/>
    </row>
    <row r="35" spans="2:13" ht="18" thickBot="1" x14ac:dyDescent="0.25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529">
        <v>2011</v>
      </c>
      <c r="K35" s="532"/>
      <c r="L35" s="529">
        <v>2012</v>
      </c>
      <c r="M35" s="528"/>
    </row>
    <row r="36" spans="2:13" x14ac:dyDescent="0.15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 x14ac:dyDescent="0.15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 x14ac:dyDescent="0.15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 x14ac:dyDescent="0.15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 x14ac:dyDescent="0.15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 x14ac:dyDescent="0.15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 x14ac:dyDescent="0.15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 x14ac:dyDescent="0.15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 x14ac:dyDescent="0.2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 x14ac:dyDescent="0.2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 x14ac:dyDescent="0.2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 x14ac:dyDescent="0.15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 x14ac:dyDescent="0.2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 x14ac:dyDescent="0.15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 x14ac:dyDescent="0.25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 x14ac:dyDescent="0.2">
      <c r="D51" s="23">
        <v>2008</v>
      </c>
      <c r="E51" s="24"/>
      <c r="F51" s="25">
        <v>2009</v>
      </c>
      <c r="G51" s="24"/>
      <c r="H51" s="25">
        <v>2010</v>
      </c>
      <c r="I51" s="24"/>
      <c r="J51" s="529">
        <v>2011</v>
      </c>
      <c r="K51" s="532"/>
      <c r="L51" s="529">
        <v>2012</v>
      </c>
      <c r="M51" s="528"/>
    </row>
    <row r="52" spans="2:13" x14ac:dyDescent="0.15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 x14ac:dyDescent="0.15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 x14ac:dyDescent="0.15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 x14ac:dyDescent="0.15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 x14ac:dyDescent="0.15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 x14ac:dyDescent="0.15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 x14ac:dyDescent="0.15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 x14ac:dyDescent="0.15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 x14ac:dyDescent="0.2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 x14ac:dyDescent="0.2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 x14ac:dyDescent="0.2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 x14ac:dyDescent="0.15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 x14ac:dyDescent="0.2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 x14ac:dyDescent="0.15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 x14ac:dyDescent="0.25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 x14ac:dyDescent="0.2">
      <c r="B67" s="113"/>
      <c r="C67" s="113"/>
      <c r="D67" s="495">
        <v>2008</v>
      </c>
      <c r="E67" s="492"/>
      <c r="F67" s="491">
        <v>2009</v>
      </c>
      <c r="G67" s="492"/>
      <c r="H67" s="491">
        <v>2010</v>
      </c>
      <c r="I67" s="492"/>
      <c r="J67" s="491">
        <v>2011</v>
      </c>
      <c r="K67" s="493"/>
      <c r="L67" s="195"/>
      <c r="M67" s="188"/>
    </row>
    <row r="68" spans="2:13" x14ac:dyDescent="0.15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 x14ac:dyDescent="0.15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 x14ac:dyDescent="0.15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 x14ac:dyDescent="0.15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 x14ac:dyDescent="0.15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 x14ac:dyDescent="0.15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 x14ac:dyDescent="0.15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 x14ac:dyDescent="0.15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 x14ac:dyDescent="0.2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 x14ac:dyDescent="0.2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 x14ac:dyDescent="0.2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 x14ac:dyDescent="0.15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 x14ac:dyDescent="0.2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 x14ac:dyDescent="0.25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 x14ac:dyDescent="0.2">
      <c r="B83" s="113"/>
      <c r="C83" s="113"/>
      <c r="D83" s="495">
        <v>2008</v>
      </c>
      <c r="E83" s="510"/>
      <c r="F83" s="491">
        <v>2009</v>
      </c>
      <c r="G83" s="510"/>
      <c r="H83" s="491">
        <v>2010</v>
      </c>
      <c r="I83" s="510"/>
      <c r="J83" s="491">
        <v>2011</v>
      </c>
      <c r="K83" s="511"/>
      <c r="L83" s="195"/>
      <c r="M83" s="199"/>
    </row>
    <row r="84" spans="2:13" x14ac:dyDescent="0.15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 x14ac:dyDescent="0.15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 x14ac:dyDescent="0.15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 x14ac:dyDescent="0.15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 x14ac:dyDescent="0.15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 x14ac:dyDescent="0.15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 x14ac:dyDescent="0.15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 x14ac:dyDescent="0.15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 x14ac:dyDescent="0.2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 x14ac:dyDescent="0.2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 x14ac:dyDescent="0.15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 x14ac:dyDescent="0.2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59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153" t="s">
        <v>11</v>
      </c>
      <c r="C24" s="171">
        <v>130297.12239700001</v>
      </c>
      <c r="D24" s="539">
        <v>-10596.267006000002</v>
      </c>
      <c r="E24" s="539"/>
      <c r="F24" s="155">
        <v>-8.1323875854406236</v>
      </c>
      <c r="K24" s="3"/>
      <c r="M24" s="3"/>
    </row>
    <row r="25" spans="2:13" x14ac:dyDescent="0.15">
      <c r="B25" s="218" t="s">
        <v>58</v>
      </c>
      <c r="C25" s="219">
        <v>150583.44225299999</v>
      </c>
      <c r="D25" s="540">
        <v>17431.741227999999</v>
      </c>
      <c r="E25" s="541"/>
      <c r="F25" s="225">
        <v>11.576134113545088</v>
      </c>
      <c r="K25" s="3"/>
      <c r="M25" s="3"/>
    </row>
    <row r="26" spans="2:13" x14ac:dyDescent="0.15">
      <c r="B26" s="153" t="s">
        <v>64</v>
      </c>
      <c r="C26" s="220">
        <v>263029.70911300002</v>
      </c>
      <c r="D26" s="507">
        <v>26381</v>
      </c>
      <c r="E26" s="509"/>
      <c r="F26" s="155">
        <f>SUM(D26/C26*100)</f>
        <v>10.029665503932286</v>
      </c>
      <c r="K26" s="3"/>
      <c r="M26" s="3"/>
    </row>
    <row r="27" spans="2:13" ht="14.25" thickBot="1" x14ac:dyDescent="0.2">
      <c r="B27" s="107" t="s">
        <v>65</v>
      </c>
      <c r="C27" s="217">
        <v>169236.2650705</v>
      </c>
      <c r="D27" s="535">
        <v>17482.687375000001</v>
      </c>
      <c r="E27" s="536"/>
      <c r="F27" s="108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537">
        <f>SUM(D6:E26)</f>
        <v>637800.95922199998</v>
      </c>
      <c r="E28" s="538"/>
      <c r="F28" s="106">
        <f>D28/C28*100</f>
        <v>14.95733701696734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29">
        <v>2011</v>
      </c>
      <c r="K37" s="532"/>
      <c r="L37" s="529">
        <v>2012</v>
      </c>
      <c r="M37" s="528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29">
        <v>2011</v>
      </c>
      <c r="K53" s="532"/>
      <c r="L53" s="529">
        <v>2012</v>
      </c>
      <c r="M53" s="528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95">
        <v>2008</v>
      </c>
      <c r="E69" s="492"/>
      <c r="F69" s="491">
        <v>2009</v>
      </c>
      <c r="G69" s="492"/>
      <c r="H69" s="491">
        <v>2010</v>
      </c>
      <c r="I69" s="492"/>
      <c r="J69" s="491">
        <v>2011</v>
      </c>
      <c r="K69" s="493"/>
      <c r="L69" s="195"/>
      <c r="M69" s="18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95">
        <v>2008</v>
      </c>
      <c r="E85" s="510"/>
      <c r="F85" s="491">
        <v>2009</v>
      </c>
      <c r="G85" s="510"/>
      <c r="H85" s="491">
        <v>2010</v>
      </c>
      <c r="I85" s="510"/>
      <c r="J85" s="491">
        <v>2011</v>
      </c>
      <c r="K85" s="511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v>10.029629861570701</v>
      </c>
      <c r="K26" s="3"/>
      <c r="M26" s="3"/>
    </row>
    <row r="27" spans="2:13" ht="14.25" thickBot="1" x14ac:dyDescent="0.2">
      <c r="B27" s="150" t="s">
        <v>62</v>
      </c>
      <c r="C27" s="215">
        <v>169236.2650705</v>
      </c>
      <c r="D27" s="535">
        <v>17482.687375000001</v>
      </c>
      <c r="E27" s="536"/>
      <c r="F27" s="152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484">
        <f>SUM(D6:E26)</f>
        <v>637800.86547199998</v>
      </c>
      <c r="E28" s="485"/>
      <c r="F28" s="106">
        <f>D28/C28*100</f>
        <v>14.957334818396884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29">
        <v>2011</v>
      </c>
      <c r="K37" s="532"/>
      <c r="L37" s="529">
        <v>2012</v>
      </c>
      <c r="M37" s="528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29">
        <v>2011</v>
      </c>
      <c r="K53" s="532"/>
      <c r="L53" s="529">
        <v>2012</v>
      </c>
      <c r="M53" s="528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95">
        <v>2008</v>
      </c>
      <c r="E69" s="492"/>
      <c r="F69" s="491">
        <v>2009</v>
      </c>
      <c r="G69" s="492"/>
      <c r="H69" s="491">
        <v>2010</v>
      </c>
      <c r="I69" s="492"/>
      <c r="J69" s="491">
        <v>2011</v>
      </c>
      <c r="K69" s="542"/>
      <c r="L69" s="529">
        <v>2012</v>
      </c>
      <c r="M69" s="52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95">
        <v>2008</v>
      </c>
      <c r="E85" s="510"/>
      <c r="F85" s="491">
        <v>2009</v>
      </c>
      <c r="G85" s="510"/>
      <c r="H85" s="491">
        <v>2010</v>
      </c>
      <c r="I85" s="510"/>
      <c r="J85" s="491">
        <v>2011</v>
      </c>
      <c r="K85" s="511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v>10.330343421202961</v>
      </c>
      <c r="K27" s="3"/>
      <c r="M27" s="3"/>
    </row>
    <row r="28" spans="2:13" ht="14.25" thickBot="1" x14ac:dyDescent="0.2">
      <c r="B28" s="150" t="s">
        <v>66</v>
      </c>
      <c r="C28" s="215">
        <v>270300.45321050001</v>
      </c>
      <c r="D28" s="535">
        <v>31906.866649999996</v>
      </c>
      <c r="E28" s="536"/>
      <c r="F28" s="152">
        <v>11.804222401784916</v>
      </c>
      <c r="K28" s="3"/>
      <c r="M28" s="3"/>
    </row>
    <row r="29" spans="2:13" x14ac:dyDescent="0.15">
      <c r="B29" s="96" t="s">
        <v>12</v>
      </c>
      <c r="C29" s="97">
        <f>SUM(C6:C28)</f>
        <v>4534434.8943780009</v>
      </c>
      <c r="D29" s="484">
        <f>SUM(D6:E28)</f>
        <v>687190.41949699994</v>
      </c>
      <c r="E29" s="485">
        <f>SUM(E6:E28)</f>
        <v>19509.626749999999</v>
      </c>
      <c r="F29" s="106">
        <f>D29/C29*100</f>
        <v>15.154929677102871</v>
      </c>
      <c r="K29" s="3"/>
      <c r="M29" s="3"/>
    </row>
    <row r="30" spans="2:13" x14ac:dyDescent="0.15">
      <c r="B30" s="17"/>
      <c r="C30" s="18"/>
      <c r="D30" s="18"/>
      <c r="E30" s="19"/>
      <c r="F30" s="20"/>
      <c r="K30" s="3"/>
      <c r="M30" s="3"/>
    </row>
    <row r="31" spans="2:13" x14ac:dyDescent="0.15">
      <c r="B31" s="21" t="s">
        <v>13</v>
      </c>
      <c r="C31" s="18"/>
      <c r="D31" s="18"/>
      <c r="E31" s="19"/>
      <c r="F31" s="20"/>
      <c r="K31" s="3"/>
      <c r="M31" s="3"/>
    </row>
    <row r="32" spans="2:13" x14ac:dyDescent="0.15">
      <c r="B32" s="21" t="s">
        <v>14</v>
      </c>
      <c r="K32" s="3"/>
      <c r="M32" s="3"/>
    </row>
    <row r="33" spans="1:13" x14ac:dyDescent="0.15">
      <c r="B33" s="21" t="s">
        <v>34</v>
      </c>
      <c r="K33" s="3"/>
      <c r="M33" s="3"/>
    </row>
    <row r="34" spans="1:13" ht="25.5" customHeight="1" x14ac:dyDescent="0.15">
      <c r="K34" s="3"/>
      <c r="M34" s="3"/>
    </row>
    <row r="35" spans="1:13" ht="14.25" x14ac:dyDescent="0.15">
      <c r="A35" s="4" t="s">
        <v>15</v>
      </c>
    </row>
    <row r="36" spans="1:13" x14ac:dyDescent="0.15">
      <c r="K36" s="3"/>
      <c r="M36" s="3" t="s">
        <v>16</v>
      </c>
    </row>
    <row r="37" spans="1:13" ht="18" thickBot="1" x14ac:dyDescent="0.25">
      <c r="B37" s="22" t="s">
        <v>17</v>
      </c>
      <c r="C37" s="22"/>
      <c r="K37" s="3"/>
      <c r="M37" s="3"/>
    </row>
    <row r="38" spans="1:13" ht="18" thickBot="1" x14ac:dyDescent="0.25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529">
        <v>2011</v>
      </c>
      <c r="K38" s="532"/>
      <c r="L38" s="529">
        <v>2012</v>
      </c>
      <c r="M38" s="528"/>
    </row>
    <row r="39" spans="1:13" x14ac:dyDescent="0.15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 x14ac:dyDescent="0.15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 x14ac:dyDescent="0.15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 x14ac:dyDescent="0.15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 x14ac:dyDescent="0.15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 x14ac:dyDescent="0.15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 x14ac:dyDescent="0.15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 x14ac:dyDescent="0.15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 x14ac:dyDescent="0.2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 x14ac:dyDescent="0.2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 x14ac:dyDescent="0.2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 x14ac:dyDescent="0.15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 x14ac:dyDescent="0.2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 x14ac:dyDescent="0.25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 x14ac:dyDescent="0.2">
      <c r="D54" s="23">
        <v>2008</v>
      </c>
      <c r="E54" s="24"/>
      <c r="F54" s="25">
        <v>2009</v>
      </c>
      <c r="G54" s="24"/>
      <c r="H54" s="25">
        <v>2010</v>
      </c>
      <c r="I54" s="24"/>
      <c r="J54" s="529">
        <v>2011</v>
      </c>
      <c r="K54" s="532"/>
      <c r="L54" s="529">
        <v>2012</v>
      </c>
      <c r="M54" s="528"/>
    </row>
    <row r="55" spans="2:13" x14ac:dyDescent="0.15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 x14ac:dyDescent="0.15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 x14ac:dyDescent="0.15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 x14ac:dyDescent="0.15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 x14ac:dyDescent="0.15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 x14ac:dyDescent="0.15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 x14ac:dyDescent="0.15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 x14ac:dyDescent="0.15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 x14ac:dyDescent="0.2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 x14ac:dyDescent="0.2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 x14ac:dyDescent="0.2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 x14ac:dyDescent="0.15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 x14ac:dyDescent="0.2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 x14ac:dyDescent="0.15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 x14ac:dyDescent="0.25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 x14ac:dyDescent="0.2">
      <c r="B70" s="113"/>
      <c r="C70" s="113"/>
      <c r="D70" s="495">
        <v>2008</v>
      </c>
      <c r="E70" s="492"/>
      <c r="F70" s="491">
        <v>2009</v>
      </c>
      <c r="G70" s="492"/>
      <c r="H70" s="491">
        <v>2010</v>
      </c>
      <c r="I70" s="492"/>
      <c r="J70" s="491">
        <v>2011</v>
      </c>
      <c r="K70" s="542"/>
      <c r="L70" s="529">
        <v>2012</v>
      </c>
      <c r="M70" s="528"/>
    </row>
    <row r="71" spans="2:13" x14ac:dyDescent="0.15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 x14ac:dyDescent="0.15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 x14ac:dyDescent="0.15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 x14ac:dyDescent="0.15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 x14ac:dyDescent="0.15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 x14ac:dyDescent="0.15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 x14ac:dyDescent="0.15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 x14ac:dyDescent="0.15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 x14ac:dyDescent="0.2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 x14ac:dyDescent="0.2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 x14ac:dyDescent="0.2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 x14ac:dyDescent="0.15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 x14ac:dyDescent="0.2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 x14ac:dyDescent="0.25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 x14ac:dyDescent="0.2">
      <c r="B86" s="113"/>
      <c r="C86" s="113"/>
      <c r="D86" s="495">
        <v>2008</v>
      </c>
      <c r="E86" s="510"/>
      <c r="F86" s="491">
        <v>2009</v>
      </c>
      <c r="G86" s="510"/>
      <c r="H86" s="491">
        <v>2010</v>
      </c>
      <c r="I86" s="510"/>
      <c r="J86" s="491">
        <v>2011</v>
      </c>
      <c r="K86" s="511"/>
      <c r="L86" s="195"/>
      <c r="M86" s="199"/>
    </row>
    <row r="87" spans="2:13" x14ac:dyDescent="0.15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 x14ac:dyDescent="0.15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 x14ac:dyDescent="0.15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 x14ac:dyDescent="0.15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 x14ac:dyDescent="0.15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 x14ac:dyDescent="0.15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 x14ac:dyDescent="0.15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 x14ac:dyDescent="0.15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 x14ac:dyDescent="0.2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 x14ac:dyDescent="0.2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 x14ac:dyDescent="0.15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 x14ac:dyDescent="0.2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68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v>11.804222401784916</v>
      </c>
      <c r="K28" s="3"/>
      <c r="M28" s="3"/>
    </row>
    <row r="29" spans="2:13" ht="14.25" thickBot="1" x14ac:dyDescent="0.2">
      <c r="B29" s="150" t="s">
        <v>69</v>
      </c>
      <c r="C29" s="215">
        <v>476340.58362605004</v>
      </c>
      <c r="D29" s="535">
        <v>105378.147138</v>
      </c>
      <c r="E29" s="536"/>
      <c r="F29" s="152">
        <f>SUM(D29/C29)*100</f>
        <v>22.122437340070704</v>
      </c>
      <c r="K29" s="3"/>
      <c r="M29" s="3"/>
    </row>
    <row r="30" spans="2:13" x14ac:dyDescent="0.15">
      <c r="B30" s="96" t="s">
        <v>12</v>
      </c>
      <c r="C30" s="97">
        <f>SUM(C6:C29)</f>
        <v>5010775.4780040514</v>
      </c>
      <c r="D30" s="484">
        <f>SUM(D6:E29)</f>
        <v>792568.56663499994</v>
      </c>
      <c r="E30" s="485">
        <f>SUM(E6:E29)</f>
        <v>19509.626749999999</v>
      </c>
      <c r="F30" s="106">
        <f>D30/C30*100</f>
        <v>15.817283574451929</v>
      </c>
      <c r="K30" s="3"/>
      <c r="M30" s="3"/>
    </row>
    <row r="31" spans="2:13" x14ac:dyDescent="0.15">
      <c r="B31" s="17"/>
      <c r="C31" s="18"/>
      <c r="D31" s="18"/>
      <c r="E31" s="19"/>
      <c r="F31" s="20"/>
      <c r="K31" s="3"/>
      <c r="M31" s="3"/>
    </row>
    <row r="32" spans="2:13" x14ac:dyDescent="0.15">
      <c r="B32" s="21" t="s">
        <v>13</v>
      </c>
      <c r="C32" s="18"/>
      <c r="D32" s="18"/>
      <c r="E32" s="19"/>
      <c r="F32" s="20"/>
      <c r="K32" s="3"/>
      <c r="M32" s="3"/>
    </row>
    <row r="33" spans="1:13" x14ac:dyDescent="0.15">
      <c r="B33" s="21" t="s">
        <v>14</v>
      </c>
      <c r="K33" s="3"/>
      <c r="M33" s="3"/>
    </row>
    <row r="34" spans="1:13" x14ac:dyDescent="0.15">
      <c r="B34" s="21" t="s">
        <v>34</v>
      </c>
      <c r="K34" s="3"/>
      <c r="M34" s="3"/>
    </row>
    <row r="35" spans="1:13" ht="25.5" customHeight="1" x14ac:dyDescent="0.15">
      <c r="K35" s="3"/>
      <c r="M35" s="3"/>
    </row>
    <row r="36" spans="1:13" ht="14.25" x14ac:dyDescent="0.15">
      <c r="A36" s="4" t="s">
        <v>15</v>
      </c>
    </row>
    <row r="37" spans="1:13" x14ac:dyDescent="0.15">
      <c r="K37" s="3"/>
      <c r="M37" s="3" t="s">
        <v>16</v>
      </c>
    </row>
    <row r="38" spans="1:13" ht="18" thickBot="1" x14ac:dyDescent="0.25">
      <c r="B38" s="22" t="s">
        <v>17</v>
      </c>
      <c r="C38" s="22"/>
      <c r="K38" s="3"/>
      <c r="M38" s="3"/>
    </row>
    <row r="39" spans="1:13" ht="18" thickBot="1" x14ac:dyDescent="0.25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529">
        <v>2011</v>
      </c>
      <c r="K39" s="532"/>
      <c r="L39" s="529">
        <v>2012</v>
      </c>
      <c r="M39" s="528"/>
    </row>
    <row r="40" spans="1:13" x14ac:dyDescent="0.15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 x14ac:dyDescent="0.15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 x14ac:dyDescent="0.15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 x14ac:dyDescent="0.15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 x14ac:dyDescent="0.15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 x14ac:dyDescent="0.15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 x14ac:dyDescent="0.15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 x14ac:dyDescent="0.15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 x14ac:dyDescent="0.2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 x14ac:dyDescent="0.2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 x14ac:dyDescent="0.2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 x14ac:dyDescent="0.15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 x14ac:dyDescent="0.2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 x14ac:dyDescent="0.15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 x14ac:dyDescent="0.25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 x14ac:dyDescent="0.2">
      <c r="D55" s="23">
        <v>2008</v>
      </c>
      <c r="E55" s="24"/>
      <c r="F55" s="25">
        <v>2009</v>
      </c>
      <c r="G55" s="24"/>
      <c r="H55" s="25">
        <v>2010</v>
      </c>
      <c r="I55" s="24"/>
      <c r="J55" s="529">
        <v>2011</v>
      </c>
      <c r="K55" s="532"/>
      <c r="L55" s="529">
        <v>2012</v>
      </c>
      <c r="M55" s="528"/>
    </row>
    <row r="56" spans="2:13" x14ac:dyDescent="0.15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 x14ac:dyDescent="0.15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 x14ac:dyDescent="0.15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 x14ac:dyDescent="0.15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 x14ac:dyDescent="0.15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 x14ac:dyDescent="0.15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 x14ac:dyDescent="0.15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 x14ac:dyDescent="0.15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 x14ac:dyDescent="0.2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 x14ac:dyDescent="0.2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 x14ac:dyDescent="0.2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 x14ac:dyDescent="0.15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 x14ac:dyDescent="0.2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 x14ac:dyDescent="0.15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 x14ac:dyDescent="0.25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 x14ac:dyDescent="0.2">
      <c r="B71" s="113"/>
      <c r="C71" s="113"/>
      <c r="D71" s="495">
        <v>2008</v>
      </c>
      <c r="E71" s="492"/>
      <c r="F71" s="491">
        <v>2009</v>
      </c>
      <c r="G71" s="492"/>
      <c r="H71" s="491">
        <v>2010</v>
      </c>
      <c r="I71" s="492"/>
      <c r="J71" s="491">
        <v>2011</v>
      </c>
      <c r="K71" s="542"/>
      <c r="L71" s="529">
        <v>2012</v>
      </c>
      <c r="M71" s="528"/>
    </row>
    <row r="72" spans="2:13" x14ac:dyDescent="0.15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 x14ac:dyDescent="0.15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 x14ac:dyDescent="0.15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 x14ac:dyDescent="0.15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 x14ac:dyDescent="0.15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 x14ac:dyDescent="0.15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 x14ac:dyDescent="0.15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 x14ac:dyDescent="0.15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 x14ac:dyDescent="0.2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 x14ac:dyDescent="0.2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 x14ac:dyDescent="0.2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 x14ac:dyDescent="0.15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 x14ac:dyDescent="0.2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 x14ac:dyDescent="0.15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 x14ac:dyDescent="0.25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 x14ac:dyDescent="0.2">
      <c r="B87" s="113"/>
      <c r="C87" s="113"/>
      <c r="D87" s="495">
        <v>2008</v>
      </c>
      <c r="E87" s="510"/>
      <c r="F87" s="491">
        <v>2009</v>
      </c>
      <c r="G87" s="510"/>
      <c r="H87" s="491">
        <v>2010</v>
      </c>
      <c r="I87" s="510"/>
      <c r="J87" s="491">
        <v>2011</v>
      </c>
      <c r="K87" s="511"/>
      <c r="L87" s="195"/>
      <c r="M87" s="199"/>
    </row>
    <row r="88" spans="2:13" x14ac:dyDescent="0.15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 x14ac:dyDescent="0.15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 x14ac:dyDescent="0.15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 x14ac:dyDescent="0.15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 x14ac:dyDescent="0.15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 x14ac:dyDescent="0.15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 x14ac:dyDescent="0.15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 x14ac:dyDescent="0.15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 x14ac:dyDescent="0.2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 x14ac:dyDescent="0.2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 x14ac:dyDescent="0.2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 x14ac:dyDescent="0.15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 x14ac:dyDescent="0.2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 t="shared" ref="F17:F31" si="1"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1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1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1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1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1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1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1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1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1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1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1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1"/>
        <v>22.122437340070704</v>
      </c>
      <c r="K29" s="3"/>
      <c r="M29" s="3"/>
    </row>
    <row r="30" spans="2:13" ht="14.25" thickBot="1" x14ac:dyDescent="0.2">
      <c r="B30" s="107" t="s">
        <v>70</v>
      </c>
      <c r="C30" s="173">
        <v>120426.276822</v>
      </c>
      <c r="D30" s="535">
        <v>19854.237499999999</v>
      </c>
      <c r="E30" s="536"/>
      <c r="F30" s="108">
        <f t="shared" si="1"/>
        <v>16.486632339673012</v>
      </c>
      <c r="K30" s="3"/>
      <c r="M30" s="3"/>
    </row>
    <row r="31" spans="2:13" ht="12.75" customHeight="1" x14ac:dyDescent="0.15">
      <c r="B31" s="96" t="s">
        <v>12</v>
      </c>
      <c r="C31" s="97">
        <f>SUM(C6:C30)</f>
        <v>5131201.7548260512</v>
      </c>
      <c r="D31" s="484">
        <f>SUM(D6:E30)</f>
        <v>812422.80413499998</v>
      </c>
      <c r="E31" s="485">
        <f>SUM(E6:E29)</f>
        <v>0</v>
      </c>
      <c r="F31" s="106">
        <f t="shared" si="1"/>
        <v>15.832992794931355</v>
      </c>
      <c r="K31" s="3"/>
      <c r="M31" s="3"/>
    </row>
    <row r="32" spans="2:13" x14ac:dyDescent="0.15">
      <c r="B32" s="17"/>
      <c r="C32" s="18"/>
      <c r="D32" s="18"/>
      <c r="E32" s="19"/>
      <c r="F32" s="20"/>
      <c r="K32" s="3"/>
      <c r="M32" s="3"/>
    </row>
    <row r="33" spans="1:13" x14ac:dyDescent="0.15">
      <c r="B33" s="21" t="s">
        <v>13</v>
      </c>
      <c r="C33" s="18"/>
      <c r="D33" s="18"/>
      <c r="E33" s="19"/>
      <c r="F33" s="20"/>
      <c r="K33" s="3"/>
      <c r="M33" s="3"/>
    </row>
    <row r="34" spans="1:13" x14ac:dyDescent="0.15">
      <c r="B34" s="21" t="s">
        <v>14</v>
      </c>
      <c r="K34" s="3"/>
      <c r="M34" s="3"/>
    </row>
    <row r="35" spans="1:13" x14ac:dyDescent="0.15">
      <c r="B35" s="21" t="s">
        <v>34</v>
      </c>
      <c r="K35" s="3"/>
      <c r="M35" s="3"/>
    </row>
    <row r="36" spans="1:13" ht="25.5" customHeight="1" x14ac:dyDescent="0.15">
      <c r="K36" s="3"/>
      <c r="M36" s="3"/>
    </row>
    <row r="37" spans="1:13" ht="14.25" x14ac:dyDescent="0.15">
      <c r="A37" s="4" t="s">
        <v>15</v>
      </c>
    </row>
    <row r="38" spans="1:13" x14ac:dyDescent="0.15">
      <c r="K38" s="3"/>
      <c r="M38" s="3" t="s">
        <v>16</v>
      </c>
    </row>
    <row r="39" spans="1:13" ht="18" thickBot="1" x14ac:dyDescent="0.25">
      <c r="B39" s="22" t="s">
        <v>17</v>
      </c>
      <c r="C39" s="22"/>
      <c r="K39" s="3"/>
      <c r="M39" s="3"/>
    </row>
    <row r="40" spans="1:13" ht="18" thickBot="1" x14ac:dyDescent="0.25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529">
        <v>2011</v>
      </c>
      <c r="K40" s="532"/>
      <c r="L40" s="529">
        <v>2012</v>
      </c>
      <c r="M40" s="528"/>
    </row>
    <row r="41" spans="1:13" x14ac:dyDescent="0.15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 x14ac:dyDescent="0.15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 x14ac:dyDescent="0.15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 x14ac:dyDescent="0.15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 x14ac:dyDescent="0.15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 x14ac:dyDescent="0.15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 x14ac:dyDescent="0.15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 x14ac:dyDescent="0.15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 x14ac:dyDescent="0.2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 x14ac:dyDescent="0.2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 x14ac:dyDescent="0.2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 x14ac:dyDescent="0.15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 x14ac:dyDescent="0.2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 x14ac:dyDescent="0.15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 x14ac:dyDescent="0.25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529">
        <v>2011</v>
      </c>
      <c r="K56" s="532"/>
      <c r="L56" s="529">
        <v>2012</v>
      </c>
      <c r="M56" s="528"/>
    </row>
    <row r="57" spans="2:13" x14ac:dyDescent="0.15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 x14ac:dyDescent="0.15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 x14ac:dyDescent="0.15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 x14ac:dyDescent="0.15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 x14ac:dyDescent="0.15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 x14ac:dyDescent="0.15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 x14ac:dyDescent="0.15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 x14ac:dyDescent="0.15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 x14ac:dyDescent="0.2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 x14ac:dyDescent="0.2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 x14ac:dyDescent="0.2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 x14ac:dyDescent="0.15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 x14ac:dyDescent="0.2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 x14ac:dyDescent="0.15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 x14ac:dyDescent="0.25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 x14ac:dyDescent="0.2">
      <c r="B72" s="113"/>
      <c r="C72" s="113"/>
      <c r="D72" s="495">
        <v>2008</v>
      </c>
      <c r="E72" s="492"/>
      <c r="F72" s="491">
        <v>2009</v>
      </c>
      <c r="G72" s="492"/>
      <c r="H72" s="491">
        <v>2010</v>
      </c>
      <c r="I72" s="492"/>
      <c r="J72" s="491">
        <v>2011</v>
      </c>
      <c r="K72" s="542"/>
      <c r="L72" s="529">
        <v>2012</v>
      </c>
      <c r="M72" s="528"/>
    </row>
    <row r="73" spans="2:13" x14ac:dyDescent="0.15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 x14ac:dyDescent="0.15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 x14ac:dyDescent="0.15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 x14ac:dyDescent="0.15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 x14ac:dyDescent="0.15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 x14ac:dyDescent="0.15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 x14ac:dyDescent="0.15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 x14ac:dyDescent="0.15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 x14ac:dyDescent="0.2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 x14ac:dyDescent="0.2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 x14ac:dyDescent="0.2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 x14ac:dyDescent="0.15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 x14ac:dyDescent="0.2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 x14ac:dyDescent="0.15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 x14ac:dyDescent="0.25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 x14ac:dyDescent="0.2">
      <c r="B88" s="113"/>
      <c r="C88" s="113"/>
      <c r="D88" s="495">
        <v>2008</v>
      </c>
      <c r="E88" s="510"/>
      <c r="F88" s="491">
        <v>2009</v>
      </c>
      <c r="G88" s="510"/>
      <c r="H88" s="491">
        <v>2010</v>
      </c>
      <c r="I88" s="510"/>
      <c r="J88" s="491">
        <v>2011</v>
      </c>
      <c r="K88" s="543"/>
      <c r="L88" s="529">
        <v>2012</v>
      </c>
      <c r="M88" s="528"/>
    </row>
    <row r="89" spans="2:13" x14ac:dyDescent="0.15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 x14ac:dyDescent="0.15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 x14ac:dyDescent="0.15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 x14ac:dyDescent="0.15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 x14ac:dyDescent="0.15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 x14ac:dyDescent="0.15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 x14ac:dyDescent="0.15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 x14ac:dyDescent="0.15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 x14ac:dyDescent="0.2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 x14ac:dyDescent="0.2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 x14ac:dyDescent="0.2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 x14ac:dyDescent="0.15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 x14ac:dyDescent="0.2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72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</row>
    <row r="30" spans="2:13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</row>
    <row r="31" spans="2:13" ht="14.25" thickBot="1" x14ac:dyDescent="0.2">
      <c r="B31" s="107" t="s">
        <v>76</v>
      </c>
      <c r="C31" s="173">
        <v>173015.28534600005</v>
      </c>
      <c r="D31" s="535">
        <v>21248.955841000003</v>
      </c>
      <c r="E31" s="536"/>
      <c r="F31" s="108">
        <f t="shared" si="0"/>
        <v>12.281548302802172</v>
      </c>
      <c r="K31" s="3"/>
      <c r="M31" s="3"/>
    </row>
    <row r="32" spans="2:13" ht="12.75" customHeight="1" x14ac:dyDescent="0.15">
      <c r="B32" s="96" t="s">
        <v>12</v>
      </c>
      <c r="C32" s="97">
        <f>SUM(C6:C31)</f>
        <v>5304217.0401720516</v>
      </c>
      <c r="D32" s="484">
        <f>SUM(D6:E31)</f>
        <v>833671.75997599994</v>
      </c>
      <c r="E32" s="485">
        <f>SUM(E6:E29)</f>
        <v>0</v>
      </c>
      <c r="F32" s="106">
        <f>D32/C32*100</f>
        <v>15.717150215801848</v>
      </c>
      <c r="K32" s="3"/>
      <c r="M32" s="3"/>
    </row>
    <row r="33" spans="1:13" x14ac:dyDescent="0.15">
      <c r="B33" s="17"/>
      <c r="C33" s="18"/>
      <c r="D33" s="18"/>
      <c r="E33" s="19"/>
      <c r="F33" s="20"/>
      <c r="K33" s="3"/>
      <c r="M33" s="3"/>
    </row>
    <row r="34" spans="1:13" x14ac:dyDescent="0.15">
      <c r="B34" s="21" t="s">
        <v>13</v>
      </c>
      <c r="C34" s="18"/>
      <c r="D34" s="18"/>
      <c r="E34" s="19"/>
      <c r="F34" s="20"/>
      <c r="K34" s="3"/>
      <c r="M34" s="3"/>
    </row>
    <row r="35" spans="1:13" x14ac:dyDescent="0.15">
      <c r="B35" s="21" t="s">
        <v>14</v>
      </c>
      <c r="K35" s="3"/>
      <c r="M35" s="3"/>
    </row>
    <row r="36" spans="1:13" x14ac:dyDescent="0.15">
      <c r="B36" s="21" t="s">
        <v>34</v>
      </c>
      <c r="K36" s="3"/>
      <c r="M36" s="3"/>
    </row>
    <row r="37" spans="1:13" ht="25.5" customHeight="1" x14ac:dyDescent="0.15">
      <c r="K37" s="3"/>
      <c r="M37" s="3"/>
    </row>
    <row r="38" spans="1:13" ht="14.25" x14ac:dyDescent="0.15">
      <c r="A38" s="4" t="s">
        <v>15</v>
      </c>
    </row>
    <row r="39" spans="1:13" x14ac:dyDescent="0.15">
      <c r="K39" s="3"/>
      <c r="M39" s="3" t="s">
        <v>16</v>
      </c>
    </row>
    <row r="40" spans="1:13" ht="18" thickBot="1" x14ac:dyDescent="0.25">
      <c r="B40" s="22" t="s">
        <v>17</v>
      </c>
      <c r="C40" s="22"/>
      <c r="K40" s="3"/>
      <c r="M40" s="3"/>
    </row>
    <row r="41" spans="1:13" ht="18" thickBot="1" x14ac:dyDescent="0.25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529">
        <v>2011</v>
      </c>
      <c r="K41" s="532"/>
      <c r="L41" s="529">
        <v>2012</v>
      </c>
      <c r="M41" s="528"/>
    </row>
    <row r="42" spans="1:13" x14ac:dyDescent="0.15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 x14ac:dyDescent="0.15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 x14ac:dyDescent="0.15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 x14ac:dyDescent="0.15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 x14ac:dyDescent="0.15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 x14ac:dyDescent="0.15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 x14ac:dyDescent="0.15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 x14ac:dyDescent="0.15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 x14ac:dyDescent="0.2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 x14ac:dyDescent="0.2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 x14ac:dyDescent="0.2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 x14ac:dyDescent="0.15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 x14ac:dyDescent="0.2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 x14ac:dyDescent="0.15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 x14ac:dyDescent="0.25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 x14ac:dyDescent="0.2">
      <c r="D57" s="23">
        <v>2008</v>
      </c>
      <c r="E57" s="24"/>
      <c r="F57" s="25">
        <v>2009</v>
      </c>
      <c r="G57" s="24"/>
      <c r="H57" s="25">
        <v>2010</v>
      </c>
      <c r="I57" s="24"/>
      <c r="J57" s="529">
        <v>2011</v>
      </c>
      <c r="K57" s="532"/>
      <c r="L57" s="529">
        <v>2012</v>
      </c>
      <c r="M57" s="528"/>
    </row>
    <row r="58" spans="2:13" x14ac:dyDescent="0.15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 x14ac:dyDescent="0.15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 x14ac:dyDescent="0.15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 x14ac:dyDescent="0.15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 x14ac:dyDescent="0.15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 x14ac:dyDescent="0.15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 x14ac:dyDescent="0.15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 x14ac:dyDescent="0.15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 x14ac:dyDescent="0.2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 x14ac:dyDescent="0.2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 x14ac:dyDescent="0.2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 x14ac:dyDescent="0.15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 x14ac:dyDescent="0.2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 x14ac:dyDescent="0.15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 x14ac:dyDescent="0.25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 x14ac:dyDescent="0.2">
      <c r="B73" s="113"/>
      <c r="C73" s="113"/>
      <c r="D73" s="495">
        <v>2008</v>
      </c>
      <c r="E73" s="492"/>
      <c r="F73" s="491">
        <v>2009</v>
      </c>
      <c r="G73" s="492"/>
      <c r="H73" s="491">
        <v>2010</v>
      </c>
      <c r="I73" s="492"/>
      <c r="J73" s="491">
        <v>2011</v>
      </c>
      <c r="K73" s="542"/>
      <c r="L73" s="529">
        <v>2012</v>
      </c>
      <c r="M73" s="528"/>
    </row>
    <row r="74" spans="2:13" x14ac:dyDescent="0.15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 x14ac:dyDescent="0.15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 x14ac:dyDescent="0.15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 x14ac:dyDescent="0.15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 x14ac:dyDescent="0.15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 x14ac:dyDescent="0.15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 x14ac:dyDescent="0.15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 x14ac:dyDescent="0.15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 x14ac:dyDescent="0.2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 x14ac:dyDescent="0.2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 x14ac:dyDescent="0.2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 x14ac:dyDescent="0.15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 x14ac:dyDescent="0.2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 x14ac:dyDescent="0.15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 x14ac:dyDescent="0.25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 x14ac:dyDescent="0.2">
      <c r="B89" s="113"/>
      <c r="C89" s="113"/>
      <c r="D89" s="495">
        <v>2008</v>
      </c>
      <c r="E89" s="510"/>
      <c r="F89" s="491">
        <v>2009</v>
      </c>
      <c r="G89" s="510"/>
      <c r="H89" s="491">
        <v>2010</v>
      </c>
      <c r="I89" s="510"/>
      <c r="J89" s="491">
        <v>2011</v>
      </c>
      <c r="K89" s="543"/>
      <c r="L89" s="529">
        <v>2012</v>
      </c>
      <c r="M89" s="528"/>
    </row>
    <row r="90" spans="2:13" x14ac:dyDescent="0.15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 x14ac:dyDescent="0.15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 x14ac:dyDescent="0.15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 x14ac:dyDescent="0.15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 x14ac:dyDescent="0.15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 x14ac:dyDescent="0.15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 x14ac:dyDescent="0.15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 x14ac:dyDescent="0.15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 x14ac:dyDescent="0.2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 x14ac:dyDescent="0.2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 x14ac:dyDescent="0.2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 x14ac:dyDescent="0.15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 x14ac:dyDescent="0.2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</row>
    <row r="24" spans="1:13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</row>
    <row r="25" spans="1:13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</row>
    <row r="26" spans="1:13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</row>
    <row r="27" spans="1:13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</row>
    <row r="28" spans="1:13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</row>
    <row r="29" spans="1:13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</row>
    <row r="30" spans="1:13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</row>
    <row r="31" spans="1:13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</row>
    <row r="32" spans="1:13" ht="14.25" thickBot="1" x14ac:dyDescent="0.2">
      <c r="B32" s="150" t="s">
        <v>74</v>
      </c>
      <c r="C32" s="227">
        <v>227163.66659400001</v>
      </c>
      <c r="D32" s="530">
        <v>38975.138680999997</v>
      </c>
      <c r="E32" s="531"/>
      <c r="F32" s="152">
        <f>D32/C32*100</f>
        <v>17.157294238721111</v>
      </c>
      <c r="K32" s="3"/>
      <c r="M32" s="3"/>
    </row>
    <row r="33" spans="1:13" ht="12.75" customHeight="1" x14ac:dyDescent="0.15">
      <c r="B33" s="96" t="s">
        <v>12</v>
      </c>
      <c r="C33" s="97">
        <f>SUM(C6:C32)</f>
        <v>5531380.7067660512</v>
      </c>
      <c r="D33" s="484">
        <f>SUM(D6:E32)</f>
        <v>872646.89865699993</v>
      </c>
      <c r="E33" s="485">
        <f>SUM(E6:E29)</f>
        <v>0</v>
      </c>
      <c r="F33" s="106">
        <f>D33/C33*100</f>
        <v>15.776294291036011</v>
      </c>
      <c r="K33" s="3"/>
      <c r="M33" s="3"/>
    </row>
    <row r="34" spans="1:13" x14ac:dyDescent="0.15">
      <c r="B34" s="17"/>
      <c r="C34" s="18"/>
      <c r="D34" s="18"/>
      <c r="E34" s="19"/>
      <c r="F34" s="20"/>
      <c r="K34" s="3"/>
      <c r="M34" s="3"/>
    </row>
    <row r="35" spans="1:13" x14ac:dyDescent="0.15">
      <c r="B35" s="21" t="s">
        <v>13</v>
      </c>
      <c r="C35" s="18"/>
      <c r="D35" s="18"/>
      <c r="E35" s="19"/>
      <c r="F35" s="20"/>
      <c r="K35" s="3"/>
      <c r="M35" s="3"/>
    </row>
    <row r="36" spans="1:13" x14ac:dyDescent="0.15">
      <c r="B36" s="21" t="s">
        <v>14</v>
      </c>
      <c r="K36" s="3"/>
      <c r="M36" s="3"/>
    </row>
    <row r="37" spans="1:13" x14ac:dyDescent="0.15">
      <c r="B37" s="21" t="s">
        <v>34</v>
      </c>
      <c r="K37" s="3"/>
      <c r="M37" s="3"/>
    </row>
    <row r="38" spans="1:13" ht="25.5" customHeight="1" x14ac:dyDescent="0.15">
      <c r="K38" s="3"/>
      <c r="M38" s="3"/>
    </row>
    <row r="39" spans="1:13" ht="14.25" x14ac:dyDescent="0.15">
      <c r="A39" s="4" t="s">
        <v>15</v>
      </c>
    </row>
    <row r="40" spans="1:13" x14ac:dyDescent="0.15">
      <c r="K40" s="3"/>
      <c r="M40" s="3" t="s">
        <v>16</v>
      </c>
    </row>
    <row r="41" spans="1:13" ht="18" thickBot="1" x14ac:dyDescent="0.25">
      <c r="B41" s="22" t="s">
        <v>17</v>
      </c>
      <c r="C41" s="22"/>
      <c r="K41" s="3"/>
      <c r="M41" s="3"/>
    </row>
    <row r="42" spans="1:13" ht="18" thickBot="1" x14ac:dyDescent="0.25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529">
        <v>2011</v>
      </c>
      <c r="K42" s="532"/>
      <c r="L42" s="529">
        <v>2012</v>
      </c>
      <c r="M42" s="528"/>
    </row>
    <row r="43" spans="1:13" x14ac:dyDescent="0.15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 x14ac:dyDescent="0.15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 x14ac:dyDescent="0.15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 x14ac:dyDescent="0.15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 x14ac:dyDescent="0.15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 x14ac:dyDescent="0.15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 x14ac:dyDescent="0.15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 x14ac:dyDescent="0.15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 x14ac:dyDescent="0.2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 x14ac:dyDescent="0.2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 x14ac:dyDescent="0.2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 x14ac:dyDescent="0.15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 x14ac:dyDescent="0.2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 x14ac:dyDescent="0.15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 x14ac:dyDescent="0.25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 x14ac:dyDescent="0.2">
      <c r="D58" s="23">
        <v>2008</v>
      </c>
      <c r="E58" s="24"/>
      <c r="F58" s="25">
        <v>2009</v>
      </c>
      <c r="G58" s="24"/>
      <c r="H58" s="25">
        <v>2010</v>
      </c>
      <c r="I58" s="24"/>
      <c r="J58" s="529">
        <v>2011</v>
      </c>
      <c r="K58" s="532"/>
      <c r="L58" s="529">
        <v>2012</v>
      </c>
      <c r="M58" s="528"/>
    </row>
    <row r="59" spans="2:13" x14ac:dyDescent="0.15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 x14ac:dyDescent="0.15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 x14ac:dyDescent="0.15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 x14ac:dyDescent="0.15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 x14ac:dyDescent="0.15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 x14ac:dyDescent="0.15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 x14ac:dyDescent="0.15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 x14ac:dyDescent="0.15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 x14ac:dyDescent="0.2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 x14ac:dyDescent="0.2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 x14ac:dyDescent="0.2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 x14ac:dyDescent="0.15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 x14ac:dyDescent="0.2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 x14ac:dyDescent="0.15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 x14ac:dyDescent="0.25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 x14ac:dyDescent="0.2">
      <c r="B74" s="113"/>
      <c r="C74" s="113"/>
      <c r="D74" s="495">
        <v>2008</v>
      </c>
      <c r="E74" s="492"/>
      <c r="F74" s="491">
        <v>2009</v>
      </c>
      <c r="G74" s="492"/>
      <c r="H74" s="491">
        <v>2010</v>
      </c>
      <c r="I74" s="492"/>
      <c r="J74" s="491">
        <v>2011</v>
      </c>
      <c r="K74" s="542"/>
      <c r="L74" s="529">
        <v>2012</v>
      </c>
      <c r="M74" s="528"/>
    </row>
    <row r="75" spans="2:13" x14ac:dyDescent="0.15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 x14ac:dyDescent="0.15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 x14ac:dyDescent="0.15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 x14ac:dyDescent="0.15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 x14ac:dyDescent="0.15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 x14ac:dyDescent="0.15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 x14ac:dyDescent="0.15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 x14ac:dyDescent="0.15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 x14ac:dyDescent="0.2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 x14ac:dyDescent="0.2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 x14ac:dyDescent="0.2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 x14ac:dyDescent="0.15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 x14ac:dyDescent="0.2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 x14ac:dyDescent="0.15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 x14ac:dyDescent="0.25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 x14ac:dyDescent="0.2">
      <c r="B90" s="113"/>
      <c r="C90" s="113"/>
      <c r="D90" s="495">
        <v>2008</v>
      </c>
      <c r="E90" s="510"/>
      <c r="F90" s="491">
        <v>2009</v>
      </c>
      <c r="G90" s="510"/>
      <c r="H90" s="491">
        <v>2010</v>
      </c>
      <c r="I90" s="510"/>
      <c r="J90" s="491">
        <v>2011</v>
      </c>
      <c r="K90" s="543"/>
      <c r="L90" s="529">
        <v>2012</v>
      </c>
      <c r="M90" s="528"/>
    </row>
    <row r="91" spans="2:13" x14ac:dyDescent="0.15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 x14ac:dyDescent="0.15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 x14ac:dyDescent="0.15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 x14ac:dyDescent="0.15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 x14ac:dyDescent="0.15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 x14ac:dyDescent="0.15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 x14ac:dyDescent="0.15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 x14ac:dyDescent="0.15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 x14ac:dyDescent="0.2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 x14ac:dyDescent="0.2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 x14ac:dyDescent="0.2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 x14ac:dyDescent="0.15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 x14ac:dyDescent="0.2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78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ht="14.25" thickBot="1" x14ac:dyDescent="0.2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 x14ac:dyDescent="0.15">
      <c r="B34" s="96" t="s">
        <v>12</v>
      </c>
      <c r="C34" s="97">
        <f>SUM(C6:C33)</f>
        <v>5718255.2504799515</v>
      </c>
      <c r="D34" s="484">
        <f>SUM(D6:E33)</f>
        <v>891170.46535099996</v>
      </c>
      <c r="E34" s="485">
        <f>SUM(E6:E29)</f>
        <v>0</v>
      </c>
      <c r="F34" s="106">
        <f>D34/C34*100</f>
        <v>15.584656968158273</v>
      </c>
      <c r="K34" s="3"/>
      <c r="M34" s="3"/>
      <c r="O34" s="3"/>
    </row>
    <row r="35" spans="1:15" x14ac:dyDescent="0.15">
      <c r="B35" s="17"/>
      <c r="C35" s="18"/>
      <c r="D35" s="18"/>
      <c r="E35" s="19"/>
      <c r="F35" s="20"/>
      <c r="K35" s="3"/>
      <c r="M35" s="3"/>
      <c r="O35" s="3"/>
    </row>
    <row r="36" spans="1:15" x14ac:dyDescent="0.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14</v>
      </c>
      <c r="K37" s="3"/>
      <c r="M37" s="3"/>
      <c r="O37" s="3"/>
    </row>
    <row r="38" spans="1:15" x14ac:dyDescent="0.15">
      <c r="B38" s="21" t="s">
        <v>34</v>
      </c>
      <c r="K38" s="3"/>
      <c r="M38" s="3"/>
      <c r="O38" s="3"/>
    </row>
    <row r="39" spans="1:15" ht="25.5" customHeight="1" x14ac:dyDescent="0.15">
      <c r="K39" s="3"/>
      <c r="M39" s="3"/>
      <c r="O39" s="3"/>
    </row>
    <row r="40" spans="1:15" ht="14.25" x14ac:dyDescent="0.15">
      <c r="A40" s="4" t="s">
        <v>15</v>
      </c>
    </row>
    <row r="41" spans="1:15" x14ac:dyDescent="0.15">
      <c r="K41" s="3"/>
      <c r="M41" s="3"/>
      <c r="O41" s="3" t="s">
        <v>16</v>
      </c>
    </row>
    <row r="42" spans="1:15" ht="18" thickBot="1" x14ac:dyDescent="0.25">
      <c r="B42" s="22" t="s">
        <v>17</v>
      </c>
      <c r="C42" s="22"/>
      <c r="K42" s="3"/>
      <c r="M42" s="3"/>
      <c r="O42" s="3"/>
    </row>
    <row r="43" spans="1:15" ht="18" thickBot="1" x14ac:dyDescent="0.25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529">
        <v>2011</v>
      </c>
      <c r="K43" s="532"/>
      <c r="L43" s="529">
        <v>2012</v>
      </c>
      <c r="M43" s="532"/>
      <c r="N43" s="529">
        <v>2013</v>
      </c>
      <c r="O43" s="528"/>
    </row>
    <row r="44" spans="1:15" x14ac:dyDescent="0.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 x14ac:dyDescent="0.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 x14ac:dyDescent="0.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 x14ac:dyDescent="0.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 x14ac:dyDescent="0.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 x14ac:dyDescent="0.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 x14ac:dyDescent="0.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 x14ac:dyDescent="0.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 x14ac:dyDescent="0.2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 x14ac:dyDescent="0.2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 x14ac:dyDescent="0.2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 x14ac:dyDescent="0.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 x14ac:dyDescent="0.2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 x14ac:dyDescent="0.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 x14ac:dyDescent="0.25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 x14ac:dyDescent="0.2">
      <c r="D59" s="23">
        <v>2008</v>
      </c>
      <c r="E59" s="24"/>
      <c r="F59" s="25">
        <v>2009</v>
      </c>
      <c r="G59" s="24"/>
      <c r="H59" s="25">
        <v>2010</v>
      </c>
      <c r="I59" s="24"/>
      <c r="J59" s="529">
        <v>2011</v>
      </c>
      <c r="K59" s="532"/>
      <c r="L59" s="529">
        <v>2012</v>
      </c>
      <c r="M59" s="528"/>
      <c r="N59" s="546"/>
      <c r="O59" s="547"/>
    </row>
    <row r="60" spans="2:15" x14ac:dyDescent="0.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 x14ac:dyDescent="0.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 x14ac:dyDescent="0.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 x14ac:dyDescent="0.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 x14ac:dyDescent="0.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 x14ac:dyDescent="0.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 x14ac:dyDescent="0.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 x14ac:dyDescent="0.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 x14ac:dyDescent="0.2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 x14ac:dyDescent="0.2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 x14ac:dyDescent="0.2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 x14ac:dyDescent="0.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 x14ac:dyDescent="0.2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 x14ac:dyDescent="0.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 x14ac:dyDescent="0.25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 x14ac:dyDescent="0.2">
      <c r="B75" s="113"/>
      <c r="C75" s="113"/>
      <c r="D75" s="495">
        <v>2008</v>
      </c>
      <c r="E75" s="492"/>
      <c r="F75" s="491">
        <v>2009</v>
      </c>
      <c r="G75" s="492"/>
      <c r="H75" s="491">
        <v>2010</v>
      </c>
      <c r="I75" s="492"/>
      <c r="J75" s="491">
        <v>2011</v>
      </c>
      <c r="K75" s="542"/>
      <c r="L75" s="529">
        <v>2012</v>
      </c>
      <c r="M75" s="528"/>
      <c r="N75" s="546"/>
      <c r="O75" s="547"/>
    </row>
    <row r="76" spans="2:15" x14ac:dyDescent="0.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 x14ac:dyDescent="0.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 x14ac:dyDescent="0.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 x14ac:dyDescent="0.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 x14ac:dyDescent="0.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 x14ac:dyDescent="0.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 x14ac:dyDescent="0.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 x14ac:dyDescent="0.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 x14ac:dyDescent="0.2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 x14ac:dyDescent="0.2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 x14ac:dyDescent="0.2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 x14ac:dyDescent="0.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 x14ac:dyDescent="0.2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 x14ac:dyDescent="0.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 x14ac:dyDescent="0.25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 x14ac:dyDescent="0.2">
      <c r="B91" s="113"/>
      <c r="C91" s="113"/>
      <c r="D91" s="495">
        <v>2008</v>
      </c>
      <c r="E91" s="510"/>
      <c r="F91" s="491">
        <v>2009</v>
      </c>
      <c r="G91" s="510"/>
      <c r="H91" s="491">
        <v>2010</v>
      </c>
      <c r="I91" s="510"/>
      <c r="J91" s="491">
        <v>2011</v>
      </c>
      <c r="K91" s="543"/>
      <c r="L91" s="529">
        <v>2012</v>
      </c>
      <c r="M91" s="528"/>
      <c r="N91" s="546"/>
      <c r="O91" s="547"/>
    </row>
    <row r="92" spans="2:15" x14ac:dyDescent="0.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 x14ac:dyDescent="0.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 x14ac:dyDescent="0.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 x14ac:dyDescent="0.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 x14ac:dyDescent="0.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 x14ac:dyDescent="0.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 x14ac:dyDescent="0.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 x14ac:dyDescent="0.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 x14ac:dyDescent="0.2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 x14ac:dyDescent="0.2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 x14ac:dyDescent="0.2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 x14ac:dyDescent="0.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 x14ac:dyDescent="0.2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 x14ac:dyDescent="0.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42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86">
        <v>3602</v>
      </c>
      <c r="E6" s="487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88">
        <v>3310</v>
      </c>
      <c r="E7" s="481"/>
      <c r="F7" s="15">
        <f t="shared" ref="F7:F17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94">
        <v>43015</v>
      </c>
      <c r="E14" s="481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94">
        <v>6992</v>
      </c>
      <c r="E15" s="481"/>
      <c r="F15" s="103">
        <f>D15/C15*100</f>
        <v>4.0817994477428092</v>
      </c>
      <c r="K15" s="3"/>
    </row>
    <row r="16" spans="1:11" ht="14.25" thickBot="1" x14ac:dyDescent="0.2">
      <c r="B16" s="107" t="s">
        <v>41</v>
      </c>
      <c r="C16" s="95">
        <v>242761</v>
      </c>
      <c r="D16" s="489">
        <v>20977</v>
      </c>
      <c r="E16" s="490"/>
      <c r="F16" s="108">
        <f t="shared" si="0"/>
        <v>8.6410090582918997</v>
      </c>
      <c r="K16" s="3"/>
    </row>
    <row r="17" spans="1:11" x14ac:dyDescent="0.15">
      <c r="B17" s="96" t="s">
        <v>12</v>
      </c>
      <c r="C17" s="97">
        <f>SUM(C6:C16)</f>
        <v>1927502</v>
      </c>
      <c r="D17" s="484">
        <f>SUM(D6:E16)</f>
        <v>361853.875</v>
      </c>
      <c r="E17" s="485"/>
      <c r="F17" s="106">
        <f t="shared" si="0"/>
        <v>18.773203607570835</v>
      </c>
      <c r="K17" s="3"/>
    </row>
    <row r="18" spans="1:11" x14ac:dyDescent="0.15">
      <c r="B18" s="17"/>
      <c r="C18" s="18"/>
      <c r="D18" s="18"/>
      <c r="E18" s="19"/>
      <c r="F18" s="20"/>
      <c r="K18" s="3"/>
    </row>
    <row r="19" spans="1:11" x14ac:dyDescent="0.15">
      <c r="B19" s="21" t="s">
        <v>13</v>
      </c>
      <c r="C19" s="18"/>
      <c r="D19" s="18"/>
      <c r="E19" s="19"/>
      <c r="F19" s="20"/>
      <c r="K19" s="3"/>
    </row>
    <row r="20" spans="1:11" x14ac:dyDescent="0.15">
      <c r="B20" s="21" t="s">
        <v>14</v>
      </c>
      <c r="K20" s="3"/>
    </row>
    <row r="21" spans="1:11" x14ac:dyDescent="0.15">
      <c r="B21" s="21" t="s">
        <v>34</v>
      </c>
      <c r="K21" s="3"/>
    </row>
    <row r="22" spans="1:11" ht="25.5" customHeight="1" x14ac:dyDescent="0.15">
      <c r="K22" s="3"/>
    </row>
    <row r="23" spans="1:11" ht="14.25" x14ac:dyDescent="0.15">
      <c r="A23" s="4" t="s">
        <v>15</v>
      </c>
    </row>
    <row r="24" spans="1:11" x14ac:dyDescent="0.15">
      <c r="K24" s="3" t="s">
        <v>16</v>
      </c>
    </row>
    <row r="25" spans="1:11" ht="18" thickBot="1" x14ac:dyDescent="0.25">
      <c r="B25" s="22" t="s">
        <v>17</v>
      </c>
      <c r="C25" s="22"/>
      <c r="K25" s="3"/>
    </row>
    <row r="26" spans="1:11" ht="18" thickBot="1" x14ac:dyDescent="0.25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 x14ac:dyDescent="0.15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 x14ac:dyDescent="0.15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 x14ac:dyDescent="0.15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 x14ac:dyDescent="0.15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 x14ac:dyDescent="0.15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 x14ac:dyDescent="0.15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 x14ac:dyDescent="0.15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 x14ac:dyDescent="0.15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 x14ac:dyDescent="0.2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 x14ac:dyDescent="0.2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 x14ac:dyDescent="0.2">
      <c r="D37" s="55"/>
      <c r="E37" s="56"/>
      <c r="F37" s="57"/>
      <c r="G37" s="58"/>
      <c r="H37" s="55"/>
      <c r="I37" s="59"/>
      <c r="J37" s="55"/>
      <c r="K37" s="60"/>
    </row>
    <row r="38" spans="2:11" x14ac:dyDescent="0.15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 x14ac:dyDescent="0.2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 x14ac:dyDescent="0.15">
      <c r="D40" s="72"/>
      <c r="E40" s="72"/>
      <c r="F40" s="72"/>
      <c r="G40" s="72"/>
      <c r="H40" s="72"/>
      <c r="I40" s="72"/>
      <c r="J40" s="72"/>
      <c r="K40" s="72"/>
    </row>
    <row r="41" spans="2:11" ht="18" thickBot="1" x14ac:dyDescent="0.25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 x14ac:dyDescent="0.2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 x14ac:dyDescent="0.15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 x14ac:dyDescent="0.15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 x14ac:dyDescent="0.15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 x14ac:dyDescent="0.15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 x14ac:dyDescent="0.15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 x14ac:dyDescent="0.15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 x14ac:dyDescent="0.15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 x14ac:dyDescent="0.15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 x14ac:dyDescent="0.2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 x14ac:dyDescent="0.2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 x14ac:dyDescent="0.2">
      <c r="D53" s="55"/>
      <c r="E53" s="56"/>
      <c r="F53" s="78"/>
      <c r="G53" s="58"/>
      <c r="H53" s="55"/>
      <c r="I53" s="58"/>
      <c r="J53" s="55"/>
      <c r="K53" s="58"/>
    </row>
    <row r="54" spans="2:11" x14ac:dyDescent="0.15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 x14ac:dyDescent="0.2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 x14ac:dyDescent="0.15">
      <c r="D56" s="72"/>
      <c r="E56" s="72"/>
      <c r="F56" s="72"/>
      <c r="G56" s="72"/>
      <c r="H56" s="72"/>
      <c r="I56" s="72"/>
      <c r="J56" s="72"/>
      <c r="K56" s="72"/>
    </row>
    <row r="57" spans="2:11" ht="18" thickBot="1" x14ac:dyDescent="0.25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 x14ac:dyDescent="0.2">
      <c r="B58" s="113"/>
      <c r="C58" s="113"/>
      <c r="D58" s="495">
        <v>2008</v>
      </c>
      <c r="E58" s="492"/>
      <c r="F58" s="491">
        <v>2009</v>
      </c>
      <c r="G58" s="492"/>
      <c r="H58" s="491">
        <v>2010</v>
      </c>
      <c r="I58" s="492"/>
      <c r="J58" s="491">
        <v>2011</v>
      </c>
      <c r="K58" s="493"/>
    </row>
    <row r="59" spans="2:11" x14ac:dyDescent="0.15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 x14ac:dyDescent="0.15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 x14ac:dyDescent="0.15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 x14ac:dyDescent="0.15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 x14ac:dyDescent="0.15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 x14ac:dyDescent="0.15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 x14ac:dyDescent="0.15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 x14ac:dyDescent="0.15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 x14ac:dyDescent="0.2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 x14ac:dyDescent="0.2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 x14ac:dyDescent="0.2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 x14ac:dyDescent="0.15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 x14ac:dyDescent="0.2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ht="14.25" thickBot="1" x14ac:dyDescent="0.2">
      <c r="B34" s="230" t="s">
        <v>79</v>
      </c>
      <c r="C34" s="231">
        <v>276792.26555214997</v>
      </c>
      <c r="D34" s="548">
        <v>88782</v>
      </c>
      <c r="E34" s="549"/>
      <c r="F34" s="232">
        <v>32.075318225708415</v>
      </c>
      <c r="K34" s="3"/>
      <c r="M34" s="3"/>
      <c r="O34" s="3"/>
    </row>
    <row r="35" spans="1:15" ht="11.25" customHeight="1" x14ac:dyDescent="0.15">
      <c r="B35" s="96" t="s">
        <v>12</v>
      </c>
      <c r="C35" s="97">
        <f>SUM(C6:C34)</f>
        <v>5995047.5160321016</v>
      </c>
      <c r="D35" s="484">
        <f>SUM(D6:E34)</f>
        <v>979952.46535099996</v>
      </c>
      <c r="E35" s="485">
        <f>SUM(E6:E29)</f>
        <v>0</v>
      </c>
      <c r="F35" s="106">
        <f>D35/C35*100</f>
        <v>16.346033333854106</v>
      </c>
      <c r="K35" s="3"/>
      <c r="M35" s="3"/>
      <c r="O35" s="3"/>
    </row>
    <row r="36" spans="1:15" x14ac:dyDescent="0.15">
      <c r="B36" s="17"/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14</v>
      </c>
      <c r="K38" s="3"/>
      <c r="M38" s="3"/>
      <c r="O38" s="3"/>
    </row>
    <row r="39" spans="1:15" x14ac:dyDescent="0.15">
      <c r="B39" s="21" t="s">
        <v>34</v>
      </c>
      <c r="K39" s="3"/>
      <c r="M39" s="3"/>
      <c r="O39" s="3"/>
    </row>
    <row r="40" spans="1:15" ht="25.5" customHeight="1" x14ac:dyDescent="0.15">
      <c r="K40" s="3"/>
      <c r="M40" s="3"/>
      <c r="O40" s="3"/>
    </row>
    <row r="41" spans="1:15" ht="14.25" x14ac:dyDescent="0.15">
      <c r="A41" s="4" t="s">
        <v>15</v>
      </c>
    </row>
    <row r="42" spans="1:15" x14ac:dyDescent="0.15">
      <c r="K42" s="3"/>
      <c r="M42" s="3"/>
      <c r="O42" s="3" t="s">
        <v>16</v>
      </c>
    </row>
    <row r="43" spans="1:15" ht="18" thickBot="1" x14ac:dyDescent="0.25">
      <c r="B43" s="22" t="s">
        <v>17</v>
      </c>
      <c r="C43" s="22"/>
      <c r="K43" s="3"/>
      <c r="M43" s="3"/>
      <c r="O43" s="3"/>
    </row>
    <row r="44" spans="1:15" ht="18" thickBot="1" x14ac:dyDescent="0.25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529">
        <v>2011</v>
      </c>
      <c r="K44" s="532"/>
      <c r="L44" s="529">
        <v>2012</v>
      </c>
      <c r="M44" s="532"/>
      <c r="N44" s="529">
        <v>2013</v>
      </c>
      <c r="O44" s="528"/>
    </row>
    <row r="45" spans="1:15" x14ac:dyDescent="0.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 x14ac:dyDescent="0.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 x14ac:dyDescent="0.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 x14ac:dyDescent="0.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 x14ac:dyDescent="0.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 x14ac:dyDescent="0.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 x14ac:dyDescent="0.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 x14ac:dyDescent="0.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 x14ac:dyDescent="0.2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 x14ac:dyDescent="0.2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 x14ac:dyDescent="0.2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 x14ac:dyDescent="0.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 x14ac:dyDescent="0.2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 x14ac:dyDescent="0.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 x14ac:dyDescent="0.25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 x14ac:dyDescent="0.2">
      <c r="D60" s="23">
        <v>2008</v>
      </c>
      <c r="E60" s="24"/>
      <c r="F60" s="25">
        <v>2009</v>
      </c>
      <c r="G60" s="24"/>
      <c r="H60" s="25">
        <v>2010</v>
      </c>
      <c r="I60" s="24"/>
      <c r="J60" s="529">
        <v>2011</v>
      </c>
      <c r="K60" s="532"/>
      <c r="L60" s="529">
        <v>2012</v>
      </c>
      <c r="M60" s="528"/>
      <c r="N60" s="546"/>
      <c r="O60" s="547"/>
    </row>
    <row r="61" spans="2:15" x14ac:dyDescent="0.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 x14ac:dyDescent="0.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 x14ac:dyDescent="0.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 x14ac:dyDescent="0.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 x14ac:dyDescent="0.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 x14ac:dyDescent="0.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 x14ac:dyDescent="0.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 x14ac:dyDescent="0.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 x14ac:dyDescent="0.2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 x14ac:dyDescent="0.2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 x14ac:dyDescent="0.2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 x14ac:dyDescent="0.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 x14ac:dyDescent="0.2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 x14ac:dyDescent="0.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 x14ac:dyDescent="0.25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 x14ac:dyDescent="0.2">
      <c r="B76" s="113"/>
      <c r="C76" s="113"/>
      <c r="D76" s="495">
        <v>2008</v>
      </c>
      <c r="E76" s="492"/>
      <c r="F76" s="491">
        <v>2009</v>
      </c>
      <c r="G76" s="492"/>
      <c r="H76" s="491">
        <v>2010</v>
      </c>
      <c r="I76" s="492"/>
      <c r="J76" s="491">
        <v>2011</v>
      </c>
      <c r="K76" s="542"/>
      <c r="L76" s="529">
        <v>2012</v>
      </c>
      <c r="M76" s="528"/>
      <c r="N76" s="546"/>
      <c r="O76" s="547"/>
    </row>
    <row r="77" spans="2:15" x14ac:dyDescent="0.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 x14ac:dyDescent="0.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 x14ac:dyDescent="0.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 x14ac:dyDescent="0.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 x14ac:dyDescent="0.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 x14ac:dyDescent="0.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 x14ac:dyDescent="0.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 x14ac:dyDescent="0.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 x14ac:dyDescent="0.2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 x14ac:dyDescent="0.2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 x14ac:dyDescent="0.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 x14ac:dyDescent="0.2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 x14ac:dyDescent="0.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 x14ac:dyDescent="0.25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 x14ac:dyDescent="0.2">
      <c r="B92" s="113"/>
      <c r="C92" s="113"/>
      <c r="D92" s="495">
        <v>2008</v>
      </c>
      <c r="E92" s="510"/>
      <c r="F92" s="491">
        <v>2009</v>
      </c>
      <c r="G92" s="510"/>
      <c r="H92" s="491">
        <v>2010</v>
      </c>
      <c r="I92" s="510"/>
      <c r="J92" s="491">
        <v>2011</v>
      </c>
      <c r="K92" s="543"/>
      <c r="L92" s="529">
        <v>2012</v>
      </c>
      <c r="M92" s="528"/>
      <c r="N92" s="546"/>
      <c r="O92" s="547"/>
    </row>
    <row r="93" spans="2:15" x14ac:dyDescent="0.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 x14ac:dyDescent="0.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 x14ac:dyDescent="0.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 x14ac:dyDescent="0.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 x14ac:dyDescent="0.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 x14ac:dyDescent="0.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 x14ac:dyDescent="0.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 x14ac:dyDescent="0.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 x14ac:dyDescent="0.2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 x14ac:dyDescent="0.2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 x14ac:dyDescent="0.2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 x14ac:dyDescent="0.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 x14ac:dyDescent="0.2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ht="14.25" thickBot="1" x14ac:dyDescent="0.2">
      <c r="B35" s="107" t="s">
        <v>81</v>
      </c>
      <c r="C35" s="173">
        <v>419277.78164099995</v>
      </c>
      <c r="D35" s="535">
        <v>40815</v>
      </c>
      <c r="E35" s="536"/>
      <c r="F35" s="108">
        <f>SUM(D35/C35*100)</f>
        <v>9.7345964387273938</v>
      </c>
      <c r="K35" s="3"/>
      <c r="M35" s="3"/>
      <c r="O35" s="3"/>
    </row>
    <row r="36" spans="1:15" ht="11.25" customHeight="1" x14ac:dyDescent="0.15">
      <c r="B36" s="96" t="s">
        <v>12</v>
      </c>
      <c r="C36" s="97">
        <f>SUM(C6:C35)</f>
        <v>6414325.2976731015</v>
      </c>
      <c r="D36" s="484">
        <f>SUM(D6:E35)</f>
        <v>1020767.465351</v>
      </c>
      <c r="E36" s="485">
        <f>SUM(E6:E29)</f>
        <v>0</v>
      </c>
      <c r="F36" s="106">
        <f>D36/C36*100</f>
        <v>15.913871186441067</v>
      </c>
      <c r="K36" s="3"/>
      <c r="M36" s="3"/>
      <c r="O36" s="3"/>
    </row>
    <row r="37" spans="1:15" x14ac:dyDescent="0.15">
      <c r="B37" s="17"/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14</v>
      </c>
      <c r="K39" s="3"/>
      <c r="M39" s="3"/>
      <c r="O39" s="3"/>
    </row>
    <row r="40" spans="1:15" x14ac:dyDescent="0.15">
      <c r="B40" s="21" t="s">
        <v>34</v>
      </c>
      <c r="K40" s="3"/>
      <c r="M40" s="3"/>
      <c r="O40" s="3"/>
    </row>
    <row r="41" spans="1:15" ht="25.5" customHeight="1" x14ac:dyDescent="0.15">
      <c r="K41" s="3"/>
      <c r="M41" s="3"/>
      <c r="O41" s="3"/>
    </row>
    <row r="42" spans="1:15" ht="14.25" x14ac:dyDescent="0.15">
      <c r="A42" s="4" t="s">
        <v>15</v>
      </c>
    </row>
    <row r="43" spans="1:15" x14ac:dyDescent="0.15">
      <c r="K43" s="3"/>
      <c r="M43" s="3"/>
      <c r="O43" s="3" t="s">
        <v>16</v>
      </c>
    </row>
    <row r="44" spans="1:15" ht="18" thickBot="1" x14ac:dyDescent="0.25">
      <c r="B44" s="22" t="s">
        <v>17</v>
      </c>
      <c r="C44" s="22"/>
      <c r="K44" s="3"/>
      <c r="M44" s="3"/>
      <c r="O44" s="3"/>
    </row>
    <row r="45" spans="1:15" ht="18" thickBot="1" x14ac:dyDescent="0.25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529">
        <v>2011</v>
      </c>
      <c r="K45" s="532"/>
      <c r="L45" s="529">
        <v>2012</v>
      </c>
      <c r="M45" s="532"/>
      <c r="N45" s="529">
        <v>2013</v>
      </c>
      <c r="O45" s="528"/>
    </row>
    <row r="46" spans="1:15" x14ac:dyDescent="0.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 x14ac:dyDescent="0.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 x14ac:dyDescent="0.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 x14ac:dyDescent="0.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 x14ac:dyDescent="0.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 x14ac:dyDescent="0.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 x14ac:dyDescent="0.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 x14ac:dyDescent="0.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 x14ac:dyDescent="0.2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 x14ac:dyDescent="0.2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 x14ac:dyDescent="0.2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 x14ac:dyDescent="0.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 x14ac:dyDescent="0.2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 x14ac:dyDescent="0.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 x14ac:dyDescent="0.25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 x14ac:dyDescent="0.2">
      <c r="D61" s="23">
        <v>2008</v>
      </c>
      <c r="E61" s="24"/>
      <c r="F61" s="25">
        <v>2009</v>
      </c>
      <c r="G61" s="24"/>
      <c r="H61" s="25">
        <v>2010</v>
      </c>
      <c r="I61" s="24"/>
      <c r="J61" s="529">
        <v>2011</v>
      </c>
      <c r="K61" s="532"/>
      <c r="L61" s="529">
        <v>2012</v>
      </c>
      <c r="M61" s="528"/>
      <c r="N61" s="546"/>
      <c r="O61" s="547"/>
    </row>
    <row r="62" spans="2:15" x14ac:dyDescent="0.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 x14ac:dyDescent="0.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 x14ac:dyDescent="0.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 x14ac:dyDescent="0.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 x14ac:dyDescent="0.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 x14ac:dyDescent="0.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 x14ac:dyDescent="0.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 x14ac:dyDescent="0.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 x14ac:dyDescent="0.2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 x14ac:dyDescent="0.2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 x14ac:dyDescent="0.2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 x14ac:dyDescent="0.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 x14ac:dyDescent="0.2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 x14ac:dyDescent="0.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 x14ac:dyDescent="0.25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 x14ac:dyDescent="0.2">
      <c r="B77" s="113"/>
      <c r="C77" s="113"/>
      <c r="D77" s="495">
        <v>2008</v>
      </c>
      <c r="E77" s="492"/>
      <c r="F77" s="491">
        <v>2009</v>
      </c>
      <c r="G77" s="492"/>
      <c r="H77" s="491">
        <v>2010</v>
      </c>
      <c r="I77" s="492"/>
      <c r="J77" s="491">
        <v>2011</v>
      </c>
      <c r="K77" s="542"/>
      <c r="L77" s="529">
        <v>2012</v>
      </c>
      <c r="M77" s="528"/>
      <c r="N77" s="546"/>
      <c r="O77" s="547"/>
    </row>
    <row r="78" spans="2:15" x14ac:dyDescent="0.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 x14ac:dyDescent="0.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 x14ac:dyDescent="0.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 x14ac:dyDescent="0.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 x14ac:dyDescent="0.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 x14ac:dyDescent="0.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 x14ac:dyDescent="0.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 x14ac:dyDescent="0.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 x14ac:dyDescent="0.2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 x14ac:dyDescent="0.2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 x14ac:dyDescent="0.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 x14ac:dyDescent="0.2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 x14ac:dyDescent="0.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 x14ac:dyDescent="0.25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 x14ac:dyDescent="0.2">
      <c r="B93" s="113"/>
      <c r="C93" s="113"/>
      <c r="D93" s="495">
        <v>2008</v>
      </c>
      <c r="E93" s="510"/>
      <c r="F93" s="491">
        <v>2009</v>
      </c>
      <c r="G93" s="510"/>
      <c r="H93" s="491">
        <v>2010</v>
      </c>
      <c r="I93" s="510"/>
      <c r="J93" s="491">
        <v>2011</v>
      </c>
      <c r="K93" s="543"/>
      <c r="L93" s="529">
        <v>2012</v>
      </c>
      <c r="M93" s="528"/>
      <c r="N93" s="546"/>
      <c r="O93" s="547"/>
    </row>
    <row r="94" spans="2:15" x14ac:dyDescent="0.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 x14ac:dyDescent="0.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 x14ac:dyDescent="0.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 x14ac:dyDescent="0.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 x14ac:dyDescent="0.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 x14ac:dyDescent="0.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 x14ac:dyDescent="0.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 x14ac:dyDescent="0.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 x14ac:dyDescent="0.2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 x14ac:dyDescent="0.2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 x14ac:dyDescent="0.2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 x14ac:dyDescent="0.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 x14ac:dyDescent="0.2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82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>SUM(D35/C35*100)</f>
        <v>9.7345964387273938</v>
      </c>
      <c r="K35" s="3"/>
      <c r="M35" s="3"/>
      <c r="O35" s="3"/>
    </row>
    <row r="36" spans="1:15" ht="14.25" thickBot="1" x14ac:dyDescent="0.2">
      <c r="B36" s="150" t="s">
        <v>83</v>
      </c>
      <c r="C36" s="227">
        <v>204506.98827099998</v>
      </c>
      <c r="D36" s="535">
        <v>22794.838349999998</v>
      </c>
      <c r="E36" s="536"/>
      <c r="F36" s="152">
        <f>SUM(D36/C36*100)</f>
        <v>11.146239325471701</v>
      </c>
      <c r="J36" s="226"/>
      <c r="K36" s="3"/>
      <c r="M36" s="3"/>
      <c r="O36" s="3"/>
    </row>
    <row r="37" spans="1:15" ht="11.25" customHeight="1" x14ac:dyDescent="0.15">
      <c r="B37" s="96" t="s">
        <v>12</v>
      </c>
      <c r="C37" s="97">
        <f>SUM(C6:C36)</f>
        <v>6618832.2859441014</v>
      </c>
      <c r="D37" s="484">
        <f>SUM(D6:E36)</f>
        <v>1043562.3037009999</v>
      </c>
      <c r="E37" s="485">
        <f>SUM(E6:E29)</f>
        <v>0</v>
      </c>
      <c r="F37" s="106">
        <f>D37/C37*100</f>
        <v>15.766562115754645</v>
      </c>
      <c r="K37" s="3"/>
      <c r="M37" s="3"/>
      <c r="O37" s="3"/>
    </row>
    <row r="38" spans="1:15" x14ac:dyDescent="0.15">
      <c r="B38" s="17"/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14</v>
      </c>
      <c r="K40" s="3"/>
      <c r="M40" s="3"/>
      <c r="O40" s="3"/>
    </row>
    <row r="41" spans="1:15" x14ac:dyDescent="0.15">
      <c r="B41" s="21" t="s">
        <v>34</v>
      </c>
      <c r="K41" s="3"/>
      <c r="M41" s="3"/>
      <c r="O41" s="3"/>
    </row>
    <row r="42" spans="1:15" ht="25.5" customHeight="1" x14ac:dyDescent="0.15">
      <c r="K42" s="3"/>
      <c r="M42" s="3"/>
      <c r="O42" s="3"/>
    </row>
    <row r="43" spans="1:15" ht="14.25" x14ac:dyDescent="0.15">
      <c r="A43" s="4" t="s">
        <v>15</v>
      </c>
    </row>
    <row r="44" spans="1:15" x14ac:dyDescent="0.15">
      <c r="K44" s="3"/>
      <c r="M44" s="3"/>
      <c r="O44" s="3" t="s">
        <v>16</v>
      </c>
    </row>
    <row r="45" spans="1:15" ht="18" thickBot="1" x14ac:dyDescent="0.25">
      <c r="B45" s="22" t="s">
        <v>17</v>
      </c>
      <c r="C45" s="22"/>
      <c r="K45" s="3"/>
      <c r="M45" s="3"/>
      <c r="O45" s="3"/>
    </row>
    <row r="46" spans="1:15" ht="18" thickBot="1" x14ac:dyDescent="0.25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529">
        <v>2011</v>
      </c>
      <c r="K46" s="532"/>
      <c r="L46" s="529">
        <v>2012</v>
      </c>
      <c r="M46" s="532"/>
      <c r="N46" s="529">
        <v>2013</v>
      </c>
      <c r="O46" s="528"/>
    </row>
    <row r="47" spans="1:15" x14ac:dyDescent="0.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 x14ac:dyDescent="0.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 x14ac:dyDescent="0.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 x14ac:dyDescent="0.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 x14ac:dyDescent="0.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 x14ac:dyDescent="0.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 x14ac:dyDescent="0.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 x14ac:dyDescent="0.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 x14ac:dyDescent="0.2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 x14ac:dyDescent="0.2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 x14ac:dyDescent="0.2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 x14ac:dyDescent="0.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 x14ac:dyDescent="0.2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 x14ac:dyDescent="0.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 x14ac:dyDescent="0.25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 x14ac:dyDescent="0.2">
      <c r="D62" s="23">
        <v>2008</v>
      </c>
      <c r="E62" s="24"/>
      <c r="F62" s="25">
        <v>2009</v>
      </c>
      <c r="G62" s="24"/>
      <c r="H62" s="25">
        <v>2010</v>
      </c>
      <c r="I62" s="24"/>
      <c r="J62" s="529">
        <v>2011</v>
      </c>
      <c r="K62" s="532"/>
      <c r="L62" s="529">
        <v>2012</v>
      </c>
      <c r="M62" s="532"/>
      <c r="N62" s="529">
        <v>2013</v>
      </c>
      <c r="O62" s="528"/>
    </row>
    <row r="63" spans="2:15" x14ac:dyDescent="0.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 x14ac:dyDescent="0.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 x14ac:dyDescent="0.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 x14ac:dyDescent="0.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 x14ac:dyDescent="0.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 x14ac:dyDescent="0.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 x14ac:dyDescent="0.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 x14ac:dyDescent="0.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 x14ac:dyDescent="0.2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 x14ac:dyDescent="0.2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 x14ac:dyDescent="0.2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 x14ac:dyDescent="0.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 x14ac:dyDescent="0.2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 x14ac:dyDescent="0.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 x14ac:dyDescent="0.25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 x14ac:dyDescent="0.2">
      <c r="B78" s="113"/>
      <c r="C78" s="113"/>
      <c r="D78" s="495">
        <v>2008</v>
      </c>
      <c r="E78" s="492"/>
      <c r="F78" s="491">
        <v>2009</v>
      </c>
      <c r="G78" s="492"/>
      <c r="H78" s="491">
        <v>2010</v>
      </c>
      <c r="I78" s="492"/>
      <c r="J78" s="491">
        <v>2011</v>
      </c>
      <c r="K78" s="542"/>
      <c r="L78" s="529">
        <v>2012</v>
      </c>
      <c r="M78" s="528"/>
      <c r="N78" s="546"/>
      <c r="O78" s="547"/>
    </row>
    <row r="79" spans="2:15" x14ac:dyDescent="0.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 x14ac:dyDescent="0.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 x14ac:dyDescent="0.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 x14ac:dyDescent="0.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 x14ac:dyDescent="0.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 x14ac:dyDescent="0.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 x14ac:dyDescent="0.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 x14ac:dyDescent="0.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 x14ac:dyDescent="0.2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 x14ac:dyDescent="0.2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 x14ac:dyDescent="0.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 x14ac:dyDescent="0.2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 x14ac:dyDescent="0.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 x14ac:dyDescent="0.25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 x14ac:dyDescent="0.2">
      <c r="B94" s="113"/>
      <c r="C94" s="113"/>
      <c r="D94" s="495">
        <v>2008</v>
      </c>
      <c r="E94" s="510"/>
      <c r="F94" s="491">
        <v>2009</v>
      </c>
      <c r="G94" s="510"/>
      <c r="H94" s="491">
        <v>2010</v>
      </c>
      <c r="I94" s="510"/>
      <c r="J94" s="491">
        <v>2011</v>
      </c>
      <c r="K94" s="543"/>
      <c r="L94" s="529">
        <v>2012</v>
      </c>
      <c r="M94" s="528"/>
      <c r="N94" s="546"/>
      <c r="O94" s="547"/>
    </row>
    <row r="95" spans="2:15" x14ac:dyDescent="0.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 x14ac:dyDescent="0.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 x14ac:dyDescent="0.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 x14ac:dyDescent="0.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 x14ac:dyDescent="0.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 x14ac:dyDescent="0.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 x14ac:dyDescent="0.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 x14ac:dyDescent="0.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 x14ac:dyDescent="0.2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 x14ac:dyDescent="0.2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 x14ac:dyDescent="0.2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 x14ac:dyDescent="0.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 x14ac:dyDescent="0.2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84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>SUM(D36/C36*100)</f>
        <v>11.146239325471701</v>
      </c>
      <c r="J36" s="226"/>
      <c r="K36" s="3"/>
      <c r="M36" s="3"/>
      <c r="O36" s="3"/>
    </row>
    <row r="37" spans="1:15" ht="14.25" thickBot="1" x14ac:dyDescent="0.2">
      <c r="B37" s="107" t="s">
        <v>85</v>
      </c>
      <c r="C37" s="173">
        <v>190783.73257199995</v>
      </c>
      <c r="D37" s="535">
        <v>23499.218844000003</v>
      </c>
      <c r="E37" s="536"/>
      <c r="F37" s="108">
        <f>SUM(D37/C37*100)</f>
        <v>12.317202587034837</v>
      </c>
      <c r="J37" s="226"/>
      <c r="K37" s="3"/>
      <c r="M37" s="3"/>
      <c r="O37" s="3"/>
    </row>
    <row r="38" spans="1:15" ht="11.25" customHeight="1" x14ac:dyDescent="0.15">
      <c r="B38" s="96" t="s">
        <v>12</v>
      </c>
      <c r="C38" s="97">
        <f>SUM(C6:C37)</f>
        <v>6809616.0185161009</v>
      </c>
      <c r="D38" s="484">
        <f>SUM(D6:E37)</f>
        <v>1067061.5225449998</v>
      </c>
      <c r="E38" s="485">
        <f>SUM(E6:E29)</f>
        <v>0</v>
      </c>
      <c r="F38" s="106">
        <f>D38/C38*100</f>
        <v>15.669922057918409</v>
      </c>
      <c r="K38" s="3"/>
      <c r="M38" s="3"/>
      <c r="O38" s="3"/>
    </row>
    <row r="39" spans="1:15" x14ac:dyDescent="0.15">
      <c r="B39" s="17"/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14</v>
      </c>
      <c r="K41" s="3"/>
      <c r="M41" s="3"/>
      <c r="O41" s="3"/>
    </row>
    <row r="42" spans="1:15" x14ac:dyDescent="0.15">
      <c r="B42" s="21" t="s">
        <v>34</v>
      </c>
      <c r="K42" s="3"/>
      <c r="M42" s="3"/>
      <c r="O42" s="3"/>
    </row>
    <row r="43" spans="1:15" ht="25.5" customHeight="1" x14ac:dyDescent="0.15">
      <c r="K43" s="3"/>
      <c r="M43" s="3"/>
      <c r="O43" s="3"/>
    </row>
    <row r="44" spans="1:15" ht="14.25" x14ac:dyDescent="0.15">
      <c r="A44" s="4" t="s">
        <v>15</v>
      </c>
    </row>
    <row r="45" spans="1:15" x14ac:dyDescent="0.15">
      <c r="K45" s="3"/>
      <c r="M45" s="3"/>
      <c r="O45" s="3" t="s">
        <v>16</v>
      </c>
    </row>
    <row r="46" spans="1:15" ht="18" thickBot="1" x14ac:dyDescent="0.25">
      <c r="B46" s="22" t="s">
        <v>17</v>
      </c>
      <c r="C46" s="22"/>
      <c r="K46" s="3"/>
      <c r="M46" s="3"/>
      <c r="O46" s="3"/>
    </row>
    <row r="47" spans="1:15" ht="18" thickBot="1" x14ac:dyDescent="0.25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529">
        <v>2011</v>
      </c>
      <c r="K47" s="532"/>
      <c r="L47" s="529">
        <v>2012</v>
      </c>
      <c r="M47" s="532"/>
      <c r="N47" s="529">
        <v>2013</v>
      </c>
      <c r="O47" s="528"/>
    </row>
    <row r="48" spans="1:15" x14ac:dyDescent="0.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 x14ac:dyDescent="0.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 x14ac:dyDescent="0.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 x14ac:dyDescent="0.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 x14ac:dyDescent="0.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 x14ac:dyDescent="0.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 x14ac:dyDescent="0.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 x14ac:dyDescent="0.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 x14ac:dyDescent="0.2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 x14ac:dyDescent="0.2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 x14ac:dyDescent="0.2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 x14ac:dyDescent="0.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 x14ac:dyDescent="0.2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 x14ac:dyDescent="0.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 x14ac:dyDescent="0.25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 x14ac:dyDescent="0.2">
      <c r="D63" s="23">
        <v>2008</v>
      </c>
      <c r="E63" s="24"/>
      <c r="F63" s="25">
        <v>2009</v>
      </c>
      <c r="G63" s="24"/>
      <c r="H63" s="25">
        <v>2010</v>
      </c>
      <c r="I63" s="24"/>
      <c r="J63" s="529">
        <v>2011</v>
      </c>
      <c r="K63" s="532"/>
      <c r="L63" s="529">
        <v>2012</v>
      </c>
      <c r="M63" s="532"/>
      <c r="N63" s="529">
        <v>2013</v>
      </c>
      <c r="O63" s="528"/>
    </row>
    <row r="64" spans="2:15" x14ac:dyDescent="0.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 x14ac:dyDescent="0.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 x14ac:dyDescent="0.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 x14ac:dyDescent="0.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 x14ac:dyDescent="0.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 x14ac:dyDescent="0.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 x14ac:dyDescent="0.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 x14ac:dyDescent="0.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 x14ac:dyDescent="0.2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 x14ac:dyDescent="0.2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 x14ac:dyDescent="0.2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 x14ac:dyDescent="0.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 x14ac:dyDescent="0.2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 x14ac:dyDescent="0.25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 x14ac:dyDescent="0.2">
      <c r="B79" s="113"/>
      <c r="C79" s="113"/>
      <c r="D79" s="495">
        <v>2008</v>
      </c>
      <c r="E79" s="492"/>
      <c r="F79" s="491">
        <v>2009</v>
      </c>
      <c r="G79" s="492"/>
      <c r="H79" s="491">
        <v>2010</v>
      </c>
      <c r="I79" s="492"/>
      <c r="J79" s="491">
        <v>2011</v>
      </c>
      <c r="K79" s="542"/>
      <c r="L79" s="529">
        <v>2012</v>
      </c>
      <c r="M79" s="528"/>
      <c r="N79" s="546"/>
      <c r="O79" s="547"/>
    </row>
    <row r="80" spans="2:15" x14ac:dyDescent="0.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 x14ac:dyDescent="0.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 x14ac:dyDescent="0.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 x14ac:dyDescent="0.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 x14ac:dyDescent="0.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 x14ac:dyDescent="0.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 x14ac:dyDescent="0.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 x14ac:dyDescent="0.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 x14ac:dyDescent="0.2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 x14ac:dyDescent="0.2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 x14ac:dyDescent="0.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 x14ac:dyDescent="0.2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 x14ac:dyDescent="0.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 x14ac:dyDescent="0.25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 x14ac:dyDescent="0.2">
      <c r="B95" s="113"/>
      <c r="C95" s="113"/>
      <c r="D95" s="495">
        <v>2008</v>
      </c>
      <c r="E95" s="510"/>
      <c r="F95" s="491">
        <v>2009</v>
      </c>
      <c r="G95" s="510"/>
      <c r="H95" s="491">
        <v>2010</v>
      </c>
      <c r="I95" s="510"/>
      <c r="J95" s="491">
        <v>2011</v>
      </c>
      <c r="K95" s="543"/>
      <c r="L95" s="529">
        <v>2012</v>
      </c>
      <c r="M95" s="528"/>
      <c r="N95" s="546"/>
      <c r="O95" s="547"/>
    </row>
    <row r="96" spans="2:15" x14ac:dyDescent="0.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 x14ac:dyDescent="0.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 x14ac:dyDescent="0.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 x14ac:dyDescent="0.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 x14ac:dyDescent="0.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 x14ac:dyDescent="0.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 x14ac:dyDescent="0.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 x14ac:dyDescent="0.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 x14ac:dyDescent="0.2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 x14ac:dyDescent="0.2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 x14ac:dyDescent="0.2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 x14ac:dyDescent="0.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 x14ac:dyDescent="0.2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87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>SUM(D37/C37*100)</f>
        <v>12.317202587034837</v>
      </c>
      <c r="J37" s="226"/>
      <c r="K37" s="3"/>
      <c r="M37" s="3"/>
      <c r="O37" s="3"/>
    </row>
    <row r="38" spans="1:15" ht="14.25" thickBot="1" x14ac:dyDescent="0.2">
      <c r="B38" s="107" t="s">
        <v>86</v>
      </c>
      <c r="C38" s="173">
        <v>346452.30836659996</v>
      </c>
      <c r="D38" s="535">
        <v>59730</v>
      </c>
      <c r="E38" s="536"/>
      <c r="F38" s="108">
        <f>SUM(D38/C38*100)</f>
        <v>17.240468184959081</v>
      </c>
      <c r="J38" s="226"/>
      <c r="K38" s="3"/>
      <c r="M38" s="3"/>
      <c r="O38" s="3"/>
    </row>
    <row r="39" spans="1:15" ht="11.25" customHeight="1" x14ac:dyDescent="0.15">
      <c r="B39" s="96" t="s">
        <v>12</v>
      </c>
      <c r="C39" s="97">
        <f>SUM(C6:C38)</f>
        <v>7156068.3268827014</v>
      </c>
      <c r="D39" s="484">
        <f>SUM(D6:E38)</f>
        <v>1126791.5225449998</v>
      </c>
      <c r="E39" s="485">
        <f>SUM(E6:E29)</f>
        <v>0</v>
      </c>
      <c r="F39" s="106">
        <f>D39/C39*100</f>
        <v>15.745958130556984</v>
      </c>
      <c r="K39" s="3"/>
      <c r="M39" s="3"/>
      <c r="O39" s="3"/>
    </row>
    <row r="40" spans="1:15" x14ac:dyDescent="0.15">
      <c r="B40" s="17"/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14</v>
      </c>
      <c r="K42" s="3"/>
      <c r="M42" s="3"/>
      <c r="O42" s="3"/>
    </row>
    <row r="43" spans="1:15" x14ac:dyDescent="0.15">
      <c r="B43" s="21" t="s">
        <v>34</v>
      </c>
      <c r="K43" s="3"/>
      <c r="M43" s="3"/>
      <c r="O43" s="3"/>
    </row>
    <row r="44" spans="1:15" ht="25.5" customHeight="1" x14ac:dyDescent="0.15">
      <c r="K44" s="3"/>
      <c r="M44" s="3"/>
      <c r="O44" s="3"/>
    </row>
    <row r="45" spans="1:15" ht="14.25" x14ac:dyDescent="0.15">
      <c r="A45" s="4" t="s">
        <v>15</v>
      </c>
    </row>
    <row r="46" spans="1:15" x14ac:dyDescent="0.15">
      <c r="K46" s="3"/>
      <c r="M46" s="3"/>
      <c r="O46" s="3" t="s">
        <v>16</v>
      </c>
    </row>
    <row r="47" spans="1:15" ht="18" thickBot="1" x14ac:dyDescent="0.25">
      <c r="B47" s="22" t="s">
        <v>17</v>
      </c>
      <c r="C47" s="22"/>
      <c r="K47" s="3"/>
      <c r="M47" s="3"/>
      <c r="O47" s="3"/>
    </row>
    <row r="48" spans="1:15" ht="18" thickBot="1" x14ac:dyDescent="0.25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529">
        <v>2011</v>
      </c>
      <c r="K48" s="532"/>
      <c r="L48" s="529">
        <v>2012</v>
      </c>
      <c r="M48" s="532"/>
      <c r="N48" s="529">
        <v>2013</v>
      </c>
      <c r="O48" s="528"/>
    </row>
    <row r="49" spans="2:15" x14ac:dyDescent="0.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 x14ac:dyDescent="0.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 x14ac:dyDescent="0.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 x14ac:dyDescent="0.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 x14ac:dyDescent="0.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 x14ac:dyDescent="0.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 x14ac:dyDescent="0.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 x14ac:dyDescent="0.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 x14ac:dyDescent="0.2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 x14ac:dyDescent="0.2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 x14ac:dyDescent="0.2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 x14ac:dyDescent="0.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 x14ac:dyDescent="0.2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 x14ac:dyDescent="0.2">
      <c r="D64" s="23">
        <v>2008</v>
      </c>
      <c r="E64" s="24"/>
      <c r="F64" s="25">
        <v>2009</v>
      </c>
      <c r="G64" s="24"/>
      <c r="H64" s="25">
        <v>2010</v>
      </c>
      <c r="I64" s="24"/>
      <c r="J64" s="529">
        <v>2011</v>
      </c>
      <c r="K64" s="532"/>
      <c r="L64" s="529">
        <v>2012</v>
      </c>
      <c r="M64" s="532"/>
      <c r="N64" s="529">
        <v>2013</v>
      </c>
      <c r="O64" s="528"/>
    </row>
    <row r="65" spans="2:15" x14ac:dyDescent="0.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 x14ac:dyDescent="0.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 x14ac:dyDescent="0.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 x14ac:dyDescent="0.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 x14ac:dyDescent="0.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 x14ac:dyDescent="0.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 x14ac:dyDescent="0.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 x14ac:dyDescent="0.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 x14ac:dyDescent="0.2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 x14ac:dyDescent="0.2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 x14ac:dyDescent="0.2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 x14ac:dyDescent="0.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 x14ac:dyDescent="0.2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 x14ac:dyDescent="0.2">
      <c r="B80" s="113"/>
      <c r="C80" s="113"/>
      <c r="D80" s="495">
        <v>2008</v>
      </c>
      <c r="E80" s="492"/>
      <c r="F80" s="491">
        <v>2009</v>
      </c>
      <c r="G80" s="492"/>
      <c r="H80" s="491">
        <v>2010</v>
      </c>
      <c r="I80" s="492"/>
      <c r="J80" s="491">
        <v>2011</v>
      </c>
      <c r="K80" s="542"/>
      <c r="L80" s="529">
        <v>2012</v>
      </c>
      <c r="M80" s="528"/>
      <c r="N80" s="546"/>
      <c r="O80" s="547"/>
    </row>
    <row r="81" spans="2:15" x14ac:dyDescent="0.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 x14ac:dyDescent="0.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 x14ac:dyDescent="0.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 x14ac:dyDescent="0.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 x14ac:dyDescent="0.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 x14ac:dyDescent="0.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 x14ac:dyDescent="0.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 x14ac:dyDescent="0.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 x14ac:dyDescent="0.2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 x14ac:dyDescent="0.2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 x14ac:dyDescent="0.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 x14ac:dyDescent="0.2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 x14ac:dyDescent="0.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 x14ac:dyDescent="0.2">
      <c r="B96" s="113"/>
      <c r="C96" s="113"/>
      <c r="D96" s="495">
        <v>2008</v>
      </c>
      <c r="E96" s="510"/>
      <c r="F96" s="491">
        <v>2009</v>
      </c>
      <c r="G96" s="510"/>
      <c r="H96" s="491">
        <v>2010</v>
      </c>
      <c r="I96" s="510"/>
      <c r="J96" s="491">
        <v>2011</v>
      </c>
      <c r="K96" s="543"/>
      <c r="L96" s="529">
        <v>2012</v>
      </c>
      <c r="M96" s="528"/>
      <c r="N96" s="546"/>
      <c r="O96" s="547"/>
    </row>
    <row r="97" spans="2:15" x14ac:dyDescent="0.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 x14ac:dyDescent="0.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 x14ac:dyDescent="0.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 x14ac:dyDescent="0.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 x14ac:dyDescent="0.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 x14ac:dyDescent="0.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 x14ac:dyDescent="0.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 x14ac:dyDescent="0.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 x14ac:dyDescent="0.2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 x14ac:dyDescent="0.2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 x14ac:dyDescent="0.2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 x14ac:dyDescent="0.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 x14ac:dyDescent="0.2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>SUM(D37/C37*100)</f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507">
        <v>59730</v>
      </c>
      <c r="E38" s="509"/>
      <c r="F38" s="155">
        <f>SUM(D38/C38*100)</f>
        <v>17.240468184959081</v>
      </c>
      <c r="J38" s="226"/>
      <c r="K38" s="3"/>
      <c r="M38" s="3"/>
      <c r="O38" s="3"/>
    </row>
    <row r="39" spans="1:15" ht="14.25" thickBot="1" x14ac:dyDescent="0.2">
      <c r="B39" s="107" t="s">
        <v>62</v>
      </c>
      <c r="C39" s="173">
        <v>184774.37691000005</v>
      </c>
      <c r="D39" s="535">
        <v>17070.221545</v>
      </c>
      <c r="E39" s="536"/>
      <c r="F39" s="108">
        <v>9.2384138052401976</v>
      </c>
      <c r="J39" s="226"/>
      <c r="K39" s="3"/>
      <c r="M39" s="3"/>
      <c r="O39" s="3"/>
    </row>
    <row r="40" spans="1:15" ht="11.25" customHeight="1" x14ac:dyDescent="0.15">
      <c r="B40" s="96" t="s">
        <v>12</v>
      </c>
      <c r="C40" s="97">
        <f>SUM(C6:C39)</f>
        <v>7340842.7037927015</v>
      </c>
      <c r="D40" s="550">
        <f>SUM(D6:E39)</f>
        <v>1143861.7440899999</v>
      </c>
      <c r="E40" s="551"/>
      <c r="F40" s="106">
        <f>D40/C40*100</f>
        <v>15.582158482962932</v>
      </c>
      <c r="K40" s="3"/>
      <c r="M40" s="3"/>
      <c r="O40" s="3"/>
    </row>
    <row r="41" spans="1:15" x14ac:dyDescent="0.15">
      <c r="B41" s="17"/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14</v>
      </c>
      <c r="K43" s="3"/>
      <c r="M43" s="3"/>
      <c r="O43" s="3"/>
    </row>
    <row r="44" spans="1:15" x14ac:dyDescent="0.15">
      <c r="B44" s="21" t="s">
        <v>34</v>
      </c>
      <c r="K44" s="3"/>
      <c r="M44" s="3"/>
      <c r="O44" s="3"/>
    </row>
    <row r="45" spans="1:15" ht="25.5" customHeight="1" x14ac:dyDescent="0.15">
      <c r="K45" s="3"/>
      <c r="M45" s="3"/>
      <c r="O45" s="3"/>
    </row>
    <row r="46" spans="1:15" ht="14.25" x14ac:dyDescent="0.15">
      <c r="A46" s="4" t="s">
        <v>15</v>
      </c>
    </row>
    <row r="47" spans="1:15" x14ac:dyDescent="0.15">
      <c r="K47" s="3"/>
      <c r="M47" s="3"/>
      <c r="O47" s="3" t="s">
        <v>16</v>
      </c>
    </row>
    <row r="48" spans="1:15" ht="18" thickBot="1" x14ac:dyDescent="0.25">
      <c r="B48" s="22" t="s">
        <v>17</v>
      </c>
      <c r="C48" s="22"/>
      <c r="K48" s="3"/>
      <c r="M48" s="3"/>
      <c r="O48" s="3"/>
    </row>
    <row r="49" spans="2:15" ht="18" thickBot="1" x14ac:dyDescent="0.25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529">
        <v>2011</v>
      </c>
      <c r="K49" s="532"/>
      <c r="L49" s="529">
        <v>2012</v>
      </c>
      <c r="M49" s="532"/>
      <c r="N49" s="529">
        <v>2013</v>
      </c>
      <c r="O49" s="528"/>
    </row>
    <row r="50" spans="2:15" x14ac:dyDescent="0.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 x14ac:dyDescent="0.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 x14ac:dyDescent="0.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 x14ac:dyDescent="0.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 x14ac:dyDescent="0.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 x14ac:dyDescent="0.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 x14ac:dyDescent="0.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 x14ac:dyDescent="0.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 x14ac:dyDescent="0.2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 x14ac:dyDescent="0.2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 x14ac:dyDescent="0.2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 x14ac:dyDescent="0.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 x14ac:dyDescent="0.2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 x14ac:dyDescent="0.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 x14ac:dyDescent="0.25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 x14ac:dyDescent="0.2">
      <c r="D65" s="23">
        <v>2008</v>
      </c>
      <c r="E65" s="24"/>
      <c r="F65" s="25">
        <v>2009</v>
      </c>
      <c r="G65" s="24"/>
      <c r="H65" s="25">
        <v>2010</v>
      </c>
      <c r="I65" s="24"/>
      <c r="J65" s="529">
        <v>2011</v>
      </c>
      <c r="K65" s="532"/>
      <c r="L65" s="529">
        <v>2012</v>
      </c>
      <c r="M65" s="532"/>
      <c r="N65" s="529">
        <v>2013</v>
      </c>
      <c r="O65" s="528"/>
    </row>
    <row r="66" spans="2:15" x14ac:dyDescent="0.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 x14ac:dyDescent="0.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 x14ac:dyDescent="0.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 x14ac:dyDescent="0.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 x14ac:dyDescent="0.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 x14ac:dyDescent="0.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 x14ac:dyDescent="0.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 x14ac:dyDescent="0.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 x14ac:dyDescent="0.2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 x14ac:dyDescent="0.2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 x14ac:dyDescent="0.2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 x14ac:dyDescent="0.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 x14ac:dyDescent="0.2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 x14ac:dyDescent="0.25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 x14ac:dyDescent="0.2">
      <c r="B81" s="113"/>
      <c r="C81" s="113"/>
      <c r="D81" s="495">
        <v>2008</v>
      </c>
      <c r="E81" s="492"/>
      <c r="F81" s="491">
        <v>2009</v>
      </c>
      <c r="G81" s="492"/>
      <c r="H81" s="491">
        <v>2010</v>
      </c>
      <c r="I81" s="492"/>
      <c r="J81" s="491">
        <v>2011</v>
      </c>
      <c r="K81" s="542"/>
      <c r="L81" s="529">
        <v>2012</v>
      </c>
      <c r="M81" s="528"/>
      <c r="N81" s="546"/>
      <c r="O81" s="547"/>
    </row>
    <row r="82" spans="2:15" x14ac:dyDescent="0.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 x14ac:dyDescent="0.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 x14ac:dyDescent="0.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 x14ac:dyDescent="0.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 x14ac:dyDescent="0.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 x14ac:dyDescent="0.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 x14ac:dyDescent="0.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 x14ac:dyDescent="0.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 x14ac:dyDescent="0.2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 x14ac:dyDescent="0.2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 x14ac:dyDescent="0.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 x14ac:dyDescent="0.2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 x14ac:dyDescent="0.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 x14ac:dyDescent="0.25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 x14ac:dyDescent="0.2">
      <c r="B97" s="113"/>
      <c r="C97" s="113"/>
      <c r="D97" s="495">
        <v>2008</v>
      </c>
      <c r="E97" s="510"/>
      <c r="F97" s="491">
        <v>2009</v>
      </c>
      <c r="G97" s="510"/>
      <c r="H97" s="491">
        <v>2010</v>
      </c>
      <c r="I97" s="510"/>
      <c r="J97" s="491">
        <v>2011</v>
      </c>
      <c r="K97" s="543"/>
      <c r="L97" s="529">
        <v>2012</v>
      </c>
      <c r="M97" s="528"/>
      <c r="N97" s="546"/>
      <c r="O97" s="547"/>
    </row>
    <row r="98" spans="2:15" x14ac:dyDescent="0.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 x14ac:dyDescent="0.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 x14ac:dyDescent="0.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 x14ac:dyDescent="0.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 x14ac:dyDescent="0.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 x14ac:dyDescent="0.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 x14ac:dyDescent="0.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 x14ac:dyDescent="0.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 x14ac:dyDescent="0.2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 x14ac:dyDescent="0.2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 x14ac:dyDescent="0.2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 x14ac:dyDescent="0.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 x14ac:dyDescent="0.2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89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507">
        <v>59730</v>
      </c>
      <c r="E38" s="509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62</v>
      </c>
      <c r="C39" s="171">
        <v>184774.37691000005</v>
      </c>
      <c r="D39" s="507">
        <v>17070.221545</v>
      </c>
      <c r="E39" s="509"/>
      <c r="F39" s="155">
        <f t="shared" si="1"/>
        <v>9.2384138052401976</v>
      </c>
      <c r="J39" s="226"/>
      <c r="K39" s="3"/>
      <c r="M39" s="3"/>
      <c r="O39" s="3"/>
    </row>
    <row r="40" spans="1:15" ht="14.25" thickBot="1" x14ac:dyDescent="0.2">
      <c r="B40" s="107" t="s">
        <v>67</v>
      </c>
      <c r="C40" s="173">
        <v>374994.86393499997</v>
      </c>
      <c r="D40" s="535">
        <v>11256.046354</v>
      </c>
      <c r="E40" s="536"/>
      <c r="F40" s="108">
        <f t="shared" si="1"/>
        <v>3.0016534722329093</v>
      </c>
      <c r="J40" s="226"/>
      <c r="K40" s="3"/>
      <c r="M40" s="3"/>
      <c r="O40" s="3"/>
    </row>
    <row r="41" spans="1:15" ht="11.25" customHeight="1" x14ac:dyDescent="0.15">
      <c r="B41" s="96" t="s">
        <v>12</v>
      </c>
      <c r="C41" s="97">
        <f>SUM(C6:C40)</f>
        <v>7715837.5677277017</v>
      </c>
      <c r="D41" s="550">
        <f>SUM(D6:E40)</f>
        <v>1155117.7904439999</v>
      </c>
      <c r="E41" s="551"/>
      <c r="F41" s="106">
        <f>D41/C41*100</f>
        <v>14.970737529200989</v>
      </c>
      <c r="K41" s="3"/>
      <c r="M41" s="3"/>
      <c r="O41" s="3"/>
    </row>
    <row r="42" spans="1:15" x14ac:dyDescent="0.15">
      <c r="B42" s="17"/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14</v>
      </c>
      <c r="K44" s="3"/>
      <c r="M44" s="3"/>
      <c r="O44" s="3"/>
    </row>
    <row r="45" spans="1:15" x14ac:dyDescent="0.15">
      <c r="B45" s="21" t="s">
        <v>34</v>
      </c>
      <c r="K45" s="3"/>
      <c r="M45" s="3"/>
      <c r="O45" s="3"/>
    </row>
    <row r="46" spans="1:15" ht="25.5" customHeight="1" x14ac:dyDescent="0.15">
      <c r="K46" s="3"/>
      <c r="M46" s="3"/>
      <c r="O46" s="3"/>
    </row>
    <row r="47" spans="1:15" ht="14.25" x14ac:dyDescent="0.15">
      <c r="A47" s="4" t="s">
        <v>15</v>
      </c>
    </row>
    <row r="48" spans="1:15" x14ac:dyDescent="0.15">
      <c r="K48" s="3"/>
      <c r="M48" s="3"/>
      <c r="O48" s="3" t="s">
        <v>16</v>
      </c>
    </row>
    <row r="49" spans="2:15" ht="18" thickBot="1" x14ac:dyDescent="0.25">
      <c r="B49" s="22" t="s">
        <v>17</v>
      </c>
      <c r="C49" s="22"/>
      <c r="K49" s="3"/>
      <c r="M49" s="3"/>
      <c r="O49" s="3"/>
    </row>
    <row r="50" spans="2:15" ht="18" thickBot="1" x14ac:dyDescent="0.25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529">
        <v>2011</v>
      </c>
      <c r="K50" s="532"/>
      <c r="L50" s="529">
        <v>2012</v>
      </c>
      <c r="M50" s="532"/>
      <c r="N50" s="529">
        <v>2013</v>
      </c>
      <c r="O50" s="528"/>
    </row>
    <row r="51" spans="2:15" x14ac:dyDescent="0.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 x14ac:dyDescent="0.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 x14ac:dyDescent="0.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 x14ac:dyDescent="0.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 x14ac:dyDescent="0.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 x14ac:dyDescent="0.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 x14ac:dyDescent="0.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 x14ac:dyDescent="0.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 x14ac:dyDescent="0.2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 x14ac:dyDescent="0.2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 x14ac:dyDescent="0.2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 x14ac:dyDescent="0.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 x14ac:dyDescent="0.2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 x14ac:dyDescent="0.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 x14ac:dyDescent="0.25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 x14ac:dyDescent="0.2">
      <c r="D66" s="23">
        <v>2008</v>
      </c>
      <c r="E66" s="24"/>
      <c r="F66" s="25">
        <v>2009</v>
      </c>
      <c r="G66" s="24"/>
      <c r="H66" s="25">
        <v>2010</v>
      </c>
      <c r="I66" s="24"/>
      <c r="J66" s="529">
        <v>2011</v>
      </c>
      <c r="K66" s="532"/>
      <c r="L66" s="529">
        <v>2012</v>
      </c>
      <c r="M66" s="532"/>
      <c r="N66" s="529">
        <v>2013</v>
      </c>
      <c r="O66" s="528"/>
    </row>
    <row r="67" spans="2:15" x14ac:dyDescent="0.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 x14ac:dyDescent="0.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 x14ac:dyDescent="0.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 x14ac:dyDescent="0.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 x14ac:dyDescent="0.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 x14ac:dyDescent="0.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 x14ac:dyDescent="0.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 x14ac:dyDescent="0.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 x14ac:dyDescent="0.2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 x14ac:dyDescent="0.2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 x14ac:dyDescent="0.2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 x14ac:dyDescent="0.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 x14ac:dyDescent="0.2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 x14ac:dyDescent="0.25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 x14ac:dyDescent="0.2">
      <c r="B82" s="113"/>
      <c r="C82" s="113"/>
      <c r="D82" s="495">
        <v>2008</v>
      </c>
      <c r="E82" s="492"/>
      <c r="F82" s="491">
        <v>2009</v>
      </c>
      <c r="G82" s="492"/>
      <c r="H82" s="491">
        <v>2010</v>
      </c>
      <c r="I82" s="492"/>
      <c r="J82" s="491">
        <v>2011</v>
      </c>
      <c r="K82" s="542"/>
      <c r="L82" s="529">
        <v>2012</v>
      </c>
      <c r="M82" s="528"/>
      <c r="N82" s="546"/>
      <c r="O82" s="547"/>
    </row>
    <row r="83" spans="2:15" x14ac:dyDescent="0.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 x14ac:dyDescent="0.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 x14ac:dyDescent="0.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 x14ac:dyDescent="0.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 x14ac:dyDescent="0.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 x14ac:dyDescent="0.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 x14ac:dyDescent="0.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 x14ac:dyDescent="0.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 x14ac:dyDescent="0.2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 x14ac:dyDescent="0.2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 x14ac:dyDescent="0.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 x14ac:dyDescent="0.2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 x14ac:dyDescent="0.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 x14ac:dyDescent="0.25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 x14ac:dyDescent="0.2">
      <c r="B98" s="113"/>
      <c r="C98" s="113"/>
      <c r="D98" s="495">
        <v>2008</v>
      </c>
      <c r="E98" s="510"/>
      <c r="F98" s="491">
        <v>2009</v>
      </c>
      <c r="G98" s="510"/>
      <c r="H98" s="491">
        <v>2010</v>
      </c>
      <c r="I98" s="510"/>
      <c r="J98" s="491">
        <v>2011</v>
      </c>
      <c r="K98" s="543"/>
      <c r="L98" s="529">
        <v>2012</v>
      </c>
      <c r="M98" s="528"/>
      <c r="N98" s="546"/>
      <c r="O98" s="547"/>
    </row>
    <row r="99" spans="2:15" x14ac:dyDescent="0.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 x14ac:dyDescent="0.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 x14ac:dyDescent="0.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 x14ac:dyDescent="0.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 x14ac:dyDescent="0.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 x14ac:dyDescent="0.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 x14ac:dyDescent="0.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 x14ac:dyDescent="0.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 x14ac:dyDescent="0.2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 x14ac:dyDescent="0.2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 x14ac:dyDescent="0.2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 x14ac:dyDescent="0.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 x14ac:dyDescent="0.2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 x14ac:dyDescent="0.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507">
        <v>59730</v>
      </c>
      <c r="E38" s="509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92</v>
      </c>
      <c r="C39" s="171">
        <v>184774.37691000005</v>
      </c>
      <c r="D39" s="507">
        <v>17070.221545</v>
      </c>
      <c r="E39" s="509"/>
      <c r="F39" s="155">
        <f t="shared" si="1"/>
        <v>9.2384138052401976</v>
      </c>
      <c r="J39" s="226"/>
      <c r="K39" s="3"/>
      <c r="M39" s="3"/>
      <c r="O39" s="3"/>
    </row>
    <row r="40" spans="1:15" x14ac:dyDescent="0.15">
      <c r="B40" s="153" t="s">
        <v>67</v>
      </c>
      <c r="C40" s="171">
        <v>374994.86393499997</v>
      </c>
      <c r="D40" s="507">
        <v>11256.046354</v>
      </c>
      <c r="E40" s="509"/>
      <c r="F40" s="155">
        <f t="shared" si="1"/>
        <v>3.0016534722329093</v>
      </c>
      <c r="J40" s="226"/>
      <c r="K40" s="3"/>
      <c r="M40" s="3"/>
      <c r="O40" s="3"/>
    </row>
    <row r="41" spans="1:15" ht="14.25" thickBot="1" x14ac:dyDescent="0.2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 x14ac:dyDescent="0.15">
      <c r="B42" s="96" t="s">
        <v>12</v>
      </c>
      <c r="C42" s="97">
        <f>SUM(C6:C41)</f>
        <v>8388095.3563905014</v>
      </c>
      <c r="D42" s="552">
        <f>SUM(D6:E41)</f>
        <v>1237726.7904439999</v>
      </c>
      <c r="E42" s="553"/>
      <c r="F42" s="106">
        <f>D42/C42*100</f>
        <v>14.755754886608832</v>
      </c>
      <c r="K42" s="3"/>
      <c r="M42" s="3"/>
      <c r="O42" s="3"/>
    </row>
    <row r="43" spans="1:15" x14ac:dyDescent="0.15">
      <c r="B43" s="17"/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 x14ac:dyDescent="0.15">
      <c r="B45" s="21" t="s">
        <v>14</v>
      </c>
      <c r="K45" s="3"/>
      <c r="M45" s="3"/>
      <c r="O45" s="3"/>
    </row>
    <row r="46" spans="1:15" x14ac:dyDescent="0.15">
      <c r="B46" s="21" t="s">
        <v>34</v>
      </c>
      <c r="K46" s="3"/>
      <c r="M46" s="3"/>
      <c r="O46" s="3"/>
    </row>
    <row r="47" spans="1:15" ht="25.5" customHeight="1" x14ac:dyDescent="0.15">
      <c r="K47" s="3"/>
      <c r="M47" s="3"/>
      <c r="O47" s="3"/>
    </row>
    <row r="48" spans="1:15" ht="14.25" x14ac:dyDescent="0.15">
      <c r="A48" s="4" t="s">
        <v>15</v>
      </c>
    </row>
    <row r="49" spans="2:15" x14ac:dyDescent="0.15">
      <c r="K49" s="3"/>
      <c r="M49" s="3"/>
      <c r="O49" s="3" t="s">
        <v>16</v>
      </c>
    </row>
    <row r="50" spans="2:15" ht="18" thickBot="1" x14ac:dyDescent="0.25">
      <c r="B50" s="22" t="s">
        <v>17</v>
      </c>
      <c r="C50" s="22"/>
      <c r="K50" s="3"/>
      <c r="M50" s="3"/>
      <c r="O50" s="3"/>
    </row>
    <row r="51" spans="2:15" ht="18" thickBot="1" x14ac:dyDescent="0.25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529">
        <v>2011</v>
      </c>
      <c r="K51" s="532"/>
      <c r="L51" s="529">
        <v>2012</v>
      </c>
      <c r="M51" s="532"/>
      <c r="N51" s="529">
        <v>2013</v>
      </c>
      <c r="O51" s="528"/>
    </row>
    <row r="52" spans="2:15" x14ac:dyDescent="0.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 x14ac:dyDescent="0.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 x14ac:dyDescent="0.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 x14ac:dyDescent="0.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 x14ac:dyDescent="0.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 x14ac:dyDescent="0.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 x14ac:dyDescent="0.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 x14ac:dyDescent="0.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 x14ac:dyDescent="0.2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 x14ac:dyDescent="0.2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 x14ac:dyDescent="0.2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 x14ac:dyDescent="0.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 x14ac:dyDescent="0.2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 x14ac:dyDescent="0.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 x14ac:dyDescent="0.25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 x14ac:dyDescent="0.2">
      <c r="D67" s="23">
        <v>2008</v>
      </c>
      <c r="E67" s="24"/>
      <c r="F67" s="25">
        <v>2009</v>
      </c>
      <c r="G67" s="24"/>
      <c r="H67" s="25">
        <v>2010</v>
      </c>
      <c r="I67" s="24"/>
      <c r="J67" s="529">
        <v>2011</v>
      </c>
      <c r="K67" s="532"/>
      <c r="L67" s="529">
        <v>2012</v>
      </c>
      <c r="M67" s="532"/>
      <c r="N67" s="529">
        <v>2013</v>
      </c>
      <c r="O67" s="528"/>
    </row>
    <row r="68" spans="2:15" x14ac:dyDescent="0.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 x14ac:dyDescent="0.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 x14ac:dyDescent="0.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 x14ac:dyDescent="0.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 x14ac:dyDescent="0.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 x14ac:dyDescent="0.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 x14ac:dyDescent="0.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 x14ac:dyDescent="0.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 x14ac:dyDescent="0.2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 x14ac:dyDescent="0.2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 x14ac:dyDescent="0.2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 x14ac:dyDescent="0.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 x14ac:dyDescent="0.2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 x14ac:dyDescent="0.25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 x14ac:dyDescent="0.2">
      <c r="B83" s="113"/>
      <c r="C83" s="113"/>
      <c r="D83" s="495">
        <v>2008</v>
      </c>
      <c r="E83" s="492"/>
      <c r="F83" s="491">
        <v>2009</v>
      </c>
      <c r="G83" s="492"/>
      <c r="H83" s="491">
        <v>2010</v>
      </c>
      <c r="I83" s="492"/>
      <c r="J83" s="491">
        <v>2011</v>
      </c>
      <c r="K83" s="542"/>
      <c r="L83" s="529">
        <v>2012</v>
      </c>
      <c r="M83" s="532"/>
      <c r="N83" s="529">
        <v>2013</v>
      </c>
      <c r="O83" s="528"/>
    </row>
    <row r="84" spans="2:15" x14ac:dyDescent="0.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 x14ac:dyDescent="0.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 x14ac:dyDescent="0.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 x14ac:dyDescent="0.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 x14ac:dyDescent="0.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 x14ac:dyDescent="0.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 x14ac:dyDescent="0.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 x14ac:dyDescent="0.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 x14ac:dyDescent="0.2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 x14ac:dyDescent="0.2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 x14ac:dyDescent="0.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 x14ac:dyDescent="0.2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 x14ac:dyDescent="0.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 x14ac:dyDescent="0.25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 x14ac:dyDescent="0.2">
      <c r="B99" s="113"/>
      <c r="C99" s="113"/>
      <c r="D99" s="495">
        <v>2008</v>
      </c>
      <c r="E99" s="510"/>
      <c r="F99" s="491">
        <v>2009</v>
      </c>
      <c r="G99" s="510"/>
      <c r="H99" s="491">
        <v>2010</v>
      </c>
      <c r="I99" s="510"/>
      <c r="J99" s="491">
        <v>2011</v>
      </c>
      <c r="K99" s="543"/>
      <c r="L99" s="529">
        <v>2012</v>
      </c>
      <c r="M99" s="528"/>
      <c r="N99" s="547"/>
      <c r="O99" s="547"/>
    </row>
    <row r="100" spans="2:15" x14ac:dyDescent="0.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 x14ac:dyDescent="0.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 x14ac:dyDescent="0.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 x14ac:dyDescent="0.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 x14ac:dyDescent="0.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 x14ac:dyDescent="0.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 x14ac:dyDescent="0.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 x14ac:dyDescent="0.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 x14ac:dyDescent="0.2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 x14ac:dyDescent="0.2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 x14ac:dyDescent="0.2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 x14ac:dyDescent="0.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 x14ac:dyDescent="0.2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96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507">
        <v>59730</v>
      </c>
      <c r="E38" s="509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507">
        <v>17070.221545</v>
      </c>
      <c r="E39" s="509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507">
        <v>11256.046354</v>
      </c>
      <c r="E40" s="509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507">
        <v>82609</v>
      </c>
      <c r="E41" s="509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 x14ac:dyDescent="0.2">
      <c r="B42" s="150" t="s">
        <v>97</v>
      </c>
      <c r="C42" s="227">
        <v>642877</v>
      </c>
      <c r="D42" s="535">
        <v>12235</v>
      </c>
      <c r="E42" s="536"/>
      <c r="F42" s="152">
        <f t="shared" si="1"/>
        <v>1.903163435618322</v>
      </c>
      <c r="J42" s="226"/>
      <c r="K42" s="3"/>
      <c r="M42" s="3"/>
      <c r="O42" s="3"/>
    </row>
    <row r="43" spans="2:15" ht="16.5" customHeight="1" x14ac:dyDescent="0.15">
      <c r="B43" s="96" t="s">
        <v>12</v>
      </c>
      <c r="C43" s="97">
        <f>SUM(C6:C42)</f>
        <v>9030972.3563905023</v>
      </c>
      <c r="D43" s="552">
        <f>SUM(D6:E42)</f>
        <v>1249961.7904439999</v>
      </c>
      <c r="E43" s="553"/>
      <c r="F43" s="106">
        <f>D43/C43*100</f>
        <v>13.840832870665373</v>
      </c>
      <c r="K43" s="3"/>
      <c r="M43" s="3"/>
      <c r="O43" s="3"/>
    </row>
    <row r="44" spans="2:15" x14ac:dyDescent="0.15">
      <c r="B44" s="17"/>
      <c r="C44" s="18"/>
      <c r="D44" s="18"/>
      <c r="E44" s="19"/>
      <c r="F44" s="20"/>
      <c r="K44" s="3"/>
      <c r="M44" s="3"/>
      <c r="O44" s="3"/>
    </row>
    <row r="45" spans="2:15" x14ac:dyDescent="0.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14</v>
      </c>
      <c r="K46" s="3"/>
      <c r="M46" s="3"/>
      <c r="O46" s="3"/>
    </row>
    <row r="47" spans="2:15" x14ac:dyDescent="0.15">
      <c r="B47" s="21" t="s">
        <v>34</v>
      </c>
      <c r="K47" s="3"/>
      <c r="M47" s="3"/>
      <c r="O47" s="3"/>
    </row>
    <row r="48" spans="2:15" ht="25.5" customHeight="1" x14ac:dyDescent="0.15">
      <c r="K48" s="3"/>
      <c r="M48" s="3"/>
      <c r="O48" s="3"/>
    </row>
    <row r="49" spans="1:15" ht="14.25" x14ac:dyDescent="0.15">
      <c r="A49" s="4" t="s">
        <v>15</v>
      </c>
    </row>
    <row r="50" spans="1:15" x14ac:dyDescent="0.15">
      <c r="K50" s="3"/>
      <c r="M50" s="3"/>
      <c r="O50" s="3" t="s">
        <v>16</v>
      </c>
    </row>
    <row r="51" spans="1:15" ht="18" thickBot="1" x14ac:dyDescent="0.25">
      <c r="B51" s="22" t="s">
        <v>17</v>
      </c>
      <c r="C51" s="22"/>
      <c r="K51" s="3"/>
      <c r="M51" s="3"/>
      <c r="O51" s="3"/>
    </row>
    <row r="52" spans="1:15" ht="18" thickBot="1" x14ac:dyDescent="0.25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529">
        <v>2011</v>
      </c>
      <c r="K52" s="532"/>
      <c r="L52" s="529">
        <v>2012</v>
      </c>
      <c r="M52" s="532"/>
      <c r="N52" s="529">
        <v>2013</v>
      </c>
      <c r="O52" s="528"/>
    </row>
    <row r="53" spans="1:15" x14ac:dyDescent="0.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 x14ac:dyDescent="0.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 x14ac:dyDescent="0.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 x14ac:dyDescent="0.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 x14ac:dyDescent="0.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 x14ac:dyDescent="0.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 x14ac:dyDescent="0.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 x14ac:dyDescent="0.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 x14ac:dyDescent="0.2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 x14ac:dyDescent="0.2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 x14ac:dyDescent="0.2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 x14ac:dyDescent="0.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 x14ac:dyDescent="0.2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 x14ac:dyDescent="0.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 x14ac:dyDescent="0.25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 x14ac:dyDescent="0.2">
      <c r="D68" s="23">
        <v>2008</v>
      </c>
      <c r="E68" s="24"/>
      <c r="F68" s="25">
        <v>2009</v>
      </c>
      <c r="G68" s="24"/>
      <c r="H68" s="25">
        <v>2010</v>
      </c>
      <c r="I68" s="24"/>
      <c r="J68" s="529">
        <v>2011</v>
      </c>
      <c r="K68" s="532"/>
      <c r="L68" s="529">
        <v>2012</v>
      </c>
      <c r="M68" s="532"/>
      <c r="N68" s="529">
        <v>2013</v>
      </c>
      <c r="O68" s="528"/>
    </row>
    <row r="69" spans="2:15" x14ac:dyDescent="0.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 x14ac:dyDescent="0.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 x14ac:dyDescent="0.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 x14ac:dyDescent="0.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 x14ac:dyDescent="0.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 x14ac:dyDescent="0.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 x14ac:dyDescent="0.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 x14ac:dyDescent="0.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 x14ac:dyDescent="0.2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 x14ac:dyDescent="0.2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 x14ac:dyDescent="0.2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 x14ac:dyDescent="0.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 x14ac:dyDescent="0.2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 x14ac:dyDescent="0.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 x14ac:dyDescent="0.25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 x14ac:dyDescent="0.2">
      <c r="B84" s="113"/>
      <c r="C84" s="113"/>
      <c r="D84" s="495">
        <v>2008</v>
      </c>
      <c r="E84" s="492"/>
      <c r="F84" s="491">
        <v>2009</v>
      </c>
      <c r="G84" s="492"/>
      <c r="H84" s="491">
        <v>2010</v>
      </c>
      <c r="I84" s="492"/>
      <c r="J84" s="491">
        <v>2011</v>
      </c>
      <c r="K84" s="542"/>
      <c r="L84" s="529">
        <v>2012</v>
      </c>
      <c r="M84" s="532"/>
      <c r="N84" s="529">
        <v>2013</v>
      </c>
      <c r="O84" s="528"/>
    </row>
    <row r="85" spans="2:15" x14ac:dyDescent="0.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 x14ac:dyDescent="0.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 x14ac:dyDescent="0.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 x14ac:dyDescent="0.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 x14ac:dyDescent="0.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 x14ac:dyDescent="0.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 x14ac:dyDescent="0.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 x14ac:dyDescent="0.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 x14ac:dyDescent="0.2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 x14ac:dyDescent="0.2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 x14ac:dyDescent="0.2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 x14ac:dyDescent="0.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 x14ac:dyDescent="0.2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 x14ac:dyDescent="0.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 x14ac:dyDescent="0.25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 x14ac:dyDescent="0.2">
      <c r="B100" s="113"/>
      <c r="C100" s="113"/>
      <c r="D100" s="495">
        <v>2008</v>
      </c>
      <c r="E100" s="510"/>
      <c r="F100" s="491">
        <v>2009</v>
      </c>
      <c r="G100" s="510"/>
      <c r="H100" s="491">
        <v>2010</v>
      </c>
      <c r="I100" s="510"/>
      <c r="J100" s="491">
        <v>2011</v>
      </c>
      <c r="K100" s="543"/>
      <c r="L100" s="529">
        <v>2012</v>
      </c>
      <c r="M100" s="528"/>
      <c r="N100" s="529">
        <v>2013</v>
      </c>
      <c r="O100" s="528"/>
    </row>
    <row r="101" spans="2:15" x14ac:dyDescent="0.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 x14ac:dyDescent="0.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 x14ac:dyDescent="0.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 x14ac:dyDescent="0.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 x14ac:dyDescent="0.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 x14ac:dyDescent="0.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 x14ac:dyDescent="0.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 x14ac:dyDescent="0.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 x14ac:dyDescent="0.2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 x14ac:dyDescent="0.2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 x14ac:dyDescent="0.2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 x14ac:dyDescent="0.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 x14ac:dyDescent="0.2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100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9">
        <v>3310</v>
      </c>
      <c r="E7" s="520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21">
        <v>78578</v>
      </c>
      <c r="E17" s="522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17">
        <v>14918.8945</v>
      </c>
      <c r="E18" s="518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25">
        <v>51937.764000000003</v>
      </c>
      <c r="E19" s="526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21">
        <v>23633.109750000003</v>
      </c>
      <c r="E20" s="522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21">
        <v>33235.215000000004</v>
      </c>
      <c r="E21" s="522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21">
        <v>20918</v>
      </c>
      <c r="E22" s="522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21">
        <v>19509.626749999999</v>
      </c>
      <c r="E23" s="522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507">
        <v>17482.687375000001</v>
      </c>
      <c r="E27" s="509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507">
        <v>18523.566694000001</v>
      </c>
      <c r="E33" s="509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507">
        <v>88782</v>
      </c>
      <c r="E34" s="509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507">
        <v>40815</v>
      </c>
      <c r="E35" s="509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44">
        <v>22794.838349999998</v>
      </c>
      <c r="E36" s="545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507">
        <v>23499.218844000003</v>
      </c>
      <c r="E37" s="509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507">
        <v>59730</v>
      </c>
      <c r="E38" s="509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507">
        <v>17070.221545</v>
      </c>
      <c r="E39" s="509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507">
        <v>11256.046354</v>
      </c>
      <c r="E40" s="509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507">
        <v>82609</v>
      </c>
      <c r="E41" s="509"/>
      <c r="F41" s="155">
        <f t="shared" si="1"/>
        <v>12.288291990535214</v>
      </c>
      <c r="J41" s="226"/>
      <c r="K41" s="3"/>
      <c r="M41" s="3"/>
      <c r="O41" s="3"/>
    </row>
    <row r="42" spans="2:15" ht="14.25" thickBot="1" x14ac:dyDescent="0.2">
      <c r="B42" s="245" t="s">
        <v>97</v>
      </c>
      <c r="C42" s="246">
        <v>642877</v>
      </c>
      <c r="D42" s="548">
        <v>12235</v>
      </c>
      <c r="E42" s="549"/>
      <c r="F42" s="247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150" t="s">
        <v>99</v>
      </c>
      <c r="C43" s="227">
        <v>269075.36752600002</v>
      </c>
      <c r="D43" s="535">
        <v>84053</v>
      </c>
      <c r="E43" s="536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 x14ac:dyDescent="0.15">
      <c r="B44" s="96" t="s">
        <v>12</v>
      </c>
      <c r="C44" s="97">
        <f>SUM(C6:C43)</f>
        <v>9300047.7239165027</v>
      </c>
      <c r="D44" s="552">
        <f>SUM(D6:E43)</f>
        <v>1334014.7904439999</v>
      </c>
      <c r="E44" s="553"/>
      <c r="F44" s="106">
        <f>D44/C44*100</f>
        <v>14.344171449931121</v>
      </c>
      <c r="K44" s="3"/>
      <c r="M44" s="3"/>
      <c r="O44" s="3"/>
    </row>
    <row r="45" spans="2:15" x14ac:dyDescent="0.15">
      <c r="B45" s="17"/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 x14ac:dyDescent="0.15">
      <c r="B47" s="21" t="s">
        <v>14</v>
      </c>
      <c r="K47" s="3"/>
      <c r="M47" s="3"/>
      <c r="O47" s="3"/>
    </row>
    <row r="48" spans="2:15" x14ac:dyDescent="0.15">
      <c r="B48" s="21" t="s">
        <v>34</v>
      </c>
      <c r="K48" s="3"/>
      <c r="M48" s="3"/>
      <c r="O48" s="3"/>
    </row>
    <row r="49" spans="1:15" ht="25.5" customHeight="1" x14ac:dyDescent="0.15">
      <c r="K49" s="3"/>
      <c r="M49" s="3"/>
      <c r="O49" s="3"/>
    </row>
    <row r="50" spans="1:15" ht="14.25" x14ac:dyDescent="0.15">
      <c r="A50" s="4" t="s">
        <v>15</v>
      </c>
    </row>
    <row r="51" spans="1:15" x14ac:dyDescent="0.15">
      <c r="K51" s="3"/>
      <c r="M51" s="3"/>
      <c r="O51" s="3" t="s">
        <v>16</v>
      </c>
    </row>
    <row r="52" spans="1:15" ht="18" thickBot="1" x14ac:dyDescent="0.25">
      <c r="B52" s="22" t="s">
        <v>17</v>
      </c>
      <c r="C52" s="22"/>
      <c r="K52" s="3"/>
      <c r="M52" s="3"/>
      <c r="O52" s="3"/>
    </row>
    <row r="53" spans="1:15" ht="18" thickBot="1" x14ac:dyDescent="0.25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529">
        <v>2011</v>
      </c>
      <c r="K53" s="532"/>
      <c r="L53" s="529">
        <v>2012</v>
      </c>
      <c r="M53" s="532"/>
      <c r="N53" s="529">
        <v>2013</v>
      </c>
      <c r="O53" s="528"/>
    </row>
    <row r="54" spans="1:15" x14ac:dyDescent="0.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 x14ac:dyDescent="0.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 x14ac:dyDescent="0.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 x14ac:dyDescent="0.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 x14ac:dyDescent="0.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 x14ac:dyDescent="0.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 x14ac:dyDescent="0.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 x14ac:dyDescent="0.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 x14ac:dyDescent="0.2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 x14ac:dyDescent="0.2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 x14ac:dyDescent="0.2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 x14ac:dyDescent="0.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 x14ac:dyDescent="0.2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 x14ac:dyDescent="0.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 x14ac:dyDescent="0.25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 x14ac:dyDescent="0.2">
      <c r="D69" s="23">
        <v>2008</v>
      </c>
      <c r="E69" s="24"/>
      <c r="F69" s="25">
        <v>2009</v>
      </c>
      <c r="G69" s="24"/>
      <c r="H69" s="25">
        <v>2010</v>
      </c>
      <c r="I69" s="24"/>
      <c r="J69" s="529">
        <v>2011</v>
      </c>
      <c r="K69" s="532"/>
      <c r="L69" s="529">
        <v>2012</v>
      </c>
      <c r="M69" s="532"/>
      <c r="N69" s="529">
        <v>2013</v>
      </c>
      <c r="O69" s="528"/>
    </row>
    <row r="70" spans="2:15" x14ac:dyDescent="0.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 x14ac:dyDescent="0.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 x14ac:dyDescent="0.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 x14ac:dyDescent="0.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 x14ac:dyDescent="0.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 x14ac:dyDescent="0.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 x14ac:dyDescent="0.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 x14ac:dyDescent="0.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 x14ac:dyDescent="0.2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 x14ac:dyDescent="0.2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 x14ac:dyDescent="0.2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 x14ac:dyDescent="0.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 x14ac:dyDescent="0.2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 x14ac:dyDescent="0.25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 x14ac:dyDescent="0.2">
      <c r="B85" s="113"/>
      <c r="C85" s="113"/>
      <c r="D85" s="495">
        <v>2008</v>
      </c>
      <c r="E85" s="492"/>
      <c r="F85" s="491">
        <v>2009</v>
      </c>
      <c r="G85" s="492"/>
      <c r="H85" s="491">
        <v>2010</v>
      </c>
      <c r="I85" s="492"/>
      <c r="J85" s="491">
        <v>2011</v>
      </c>
      <c r="K85" s="542"/>
      <c r="L85" s="529">
        <v>2012</v>
      </c>
      <c r="M85" s="532"/>
      <c r="N85" s="529">
        <v>2013</v>
      </c>
      <c r="O85" s="528"/>
    </row>
    <row r="86" spans="2:15" x14ac:dyDescent="0.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 x14ac:dyDescent="0.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 x14ac:dyDescent="0.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 x14ac:dyDescent="0.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 x14ac:dyDescent="0.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 x14ac:dyDescent="0.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 x14ac:dyDescent="0.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 x14ac:dyDescent="0.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 x14ac:dyDescent="0.2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 x14ac:dyDescent="0.2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 x14ac:dyDescent="0.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 x14ac:dyDescent="0.2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 x14ac:dyDescent="0.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 x14ac:dyDescent="0.25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 x14ac:dyDescent="0.2">
      <c r="B101" s="113"/>
      <c r="C101" s="113"/>
      <c r="D101" s="495">
        <v>2008</v>
      </c>
      <c r="E101" s="510"/>
      <c r="F101" s="491">
        <v>2009</v>
      </c>
      <c r="G101" s="510"/>
      <c r="H101" s="491">
        <v>2010</v>
      </c>
      <c r="I101" s="510"/>
      <c r="J101" s="491">
        <v>2011</v>
      </c>
      <c r="K101" s="543"/>
      <c r="L101" s="529">
        <v>2012</v>
      </c>
      <c r="M101" s="528"/>
      <c r="N101" s="529">
        <v>2013</v>
      </c>
      <c r="O101" s="528"/>
    </row>
    <row r="102" spans="2:15" x14ac:dyDescent="0.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 x14ac:dyDescent="0.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 x14ac:dyDescent="0.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 x14ac:dyDescent="0.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 x14ac:dyDescent="0.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 x14ac:dyDescent="0.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 x14ac:dyDescent="0.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 x14ac:dyDescent="0.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 x14ac:dyDescent="0.2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 x14ac:dyDescent="0.2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 x14ac:dyDescent="0.2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 x14ac:dyDescent="0.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 x14ac:dyDescent="0.2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44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86">
        <v>3602</v>
      </c>
      <c r="E6" s="487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88">
        <v>3310</v>
      </c>
      <c r="E7" s="481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94">
        <v>43015</v>
      </c>
      <c r="E14" s="481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94">
        <v>6992</v>
      </c>
      <c r="E15" s="481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96">
        <v>20977</v>
      </c>
      <c r="E16" s="497"/>
      <c r="F16" s="155">
        <f t="shared" si="0"/>
        <v>8.6410090582918997</v>
      </c>
      <c r="K16" s="3"/>
    </row>
    <row r="17" spans="1:11" ht="14.25" thickBot="1" x14ac:dyDescent="0.2">
      <c r="B17" s="150" t="s">
        <v>43</v>
      </c>
      <c r="C17" s="151">
        <v>505797</v>
      </c>
      <c r="D17" s="489">
        <v>78578</v>
      </c>
      <c r="E17" s="498"/>
      <c r="F17" s="152">
        <f>D17/C17*100</f>
        <v>15.535481626027833</v>
      </c>
      <c r="K17" s="3"/>
    </row>
    <row r="18" spans="1:11" x14ac:dyDescent="0.15">
      <c r="B18" s="96" t="s">
        <v>12</v>
      </c>
      <c r="C18" s="97">
        <f>SUM(C6:C17)</f>
        <v>2433299</v>
      </c>
      <c r="D18" s="484">
        <f>SUM(D6:E17)</f>
        <v>440431.875</v>
      </c>
      <c r="E18" s="485"/>
      <c r="F18" s="106">
        <f>D18/C18*100</f>
        <v>18.100195454812582</v>
      </c>
      <c r="K18" s="3"/>
    </row>
    <row r="19" spans="1:11" x14ac:dyDescent="0.15">
      <c r="B19" s="17"/>
      <c r="C19" s="18"/>
      <c r="D19" s="18"/>
      <c r="E19" s="19"/>
      <c r="F19" s="20"/>
      <c r="K19" s="3"/>
    </row>
    <row r="20" spans="1:11" x14ac:dyDescent="0.15">
      <c r="B20" s="21" t="s">
        <v>13</v>
      </c>
      <c r="C20" s="18"/>
      <c r="D20" s="18"/>
      <c r="E20" s="19"/>
      <c r="F20" s="20"/>
      <c r="K20" s="3"/>
    </row>
    <row r="21" spans="1:11" x14ac:dyDescent="0.15">
      <c r="B21" s="21" t="s">
        <v>14</v>
      </c>
      <c r="K21" s="3"/>
    </row>
    <row r="22" spans="1:11" x14ac:dyDescent="0.15">
      <c r="B22" s="21" t="s">
        <v>34</v>
      </c>
      <c r="K22" s="3"/>
    </row>
    <row r="23" spans="1:11" ht="25.5" customHeight="1" x14ac:dyDescent="0.15">
      <c r="K23" s="3"/>
    </row>
    <row r="24" spans="1:11" ht="14.25" x14ac:dyDescent="0.15">
      <c r="A24" s="4" t="s">
        <v>15</v>
      </c>
    </row>
    <row r="25" spans="1:11" x14ac:dyDescent="0.15">
      <c r="K25" s="3" t="s">
        <v>16</v>
      </c>
    </row>
    <row r="26" spans="1:11" ht="18" thickBot="1" x14ac:dyDescent="0.25">
      <c r="B26" s="22" t="s">
        <v>17</v>
      </c>
      <c r="C26" s="22"/>
      <c r="K26" s="3"/>
    </row>
    <row r="27" spans="1:11" ht="18" thickBot="1" x14ac:dyDescent="0.25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 x14ac:dyDescent="0.15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 x14ac:dyDescent="0.15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 x14ac:dyDescent="0.15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 x14ac:dyDescent="0.15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 x14ac:dyDescent="0.15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 x14ac:dyDescent="0.15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 x14ac:dyDescent="0.15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 x14ac:dyDescent="0.15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 x14ac:dyDescent="0.2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 x14ac:dyDescent="0.2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 x14ac:dyDescent="0.2">
      <c r="D38" s="55"/>
      <c r="E38" s="56"/>
      <c r="F38" s="57"/>
      <c r="G38" s="58"/>
      <c r="H38" s="55"/>
      <c r="I38" s="59"/>
      <c r="J38" s="55"/>
      <c r="K38" s="60"/>
    </row>
    <row r="39" spans="2:11" x14ac:dyDescent="0.15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 x14ac:dyDescent="0.2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 x14ac:dyDescent="0.15">
      <c r="D41" s="72"/>
      <c r="E41" s="72"/>
      <c r="F41" s="72"/>
      <c r="G41" s="72"/>
      <c r="H41" s="72"/>
      <c r="I41" s="72"/>
      <c r="J41" s="72"/>
      <c r="K41" s="72"/>
    </row>
    <row r="42" spans="2:11" ht="18" thickBot="1" x14ac:dyDescent="0.25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 x14ac:dyDescent="0.2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 x14ac:dyDescent="0.15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 x14ac:dyDescent="0.15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 x14ac:dyDescent="0.15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 x14ac:dyDescent="0.15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 x14ac:dyDescent="0.15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 x14ac:dyDescent="0.15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 x14ac:dyDescent="0.15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 x14ac:dyDescent="0.15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 x14ac:dyDescent="0.2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 x14ac:dyDescent="0.2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 x14ac:dyDescent="0.2">
      <c r="D54" s="55"/>
      <c r="E54" s="56"/>
      <c r="F54" s="78"/>
      <c r="G54" s="58"/>
      <c r="H54" s="55"/>
      <c r="I54" s="58"/>
      <c r="J54" s="55"/>
      <c r="K54" s="58"/>
    </row>
    <row r="55" spans="2:11" x14ac:dyDescent="0.15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 x14ac:dyDescent="0.2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 x14ac:dyDescent="0.15">
      <c r="D57" s="72"/>
      <c r="E57" s="72"/>
      <c r="F57" s="72"/>
      <c r="G57" s="72"/>
      <c r="H57" s="72"/>
      <c r="I57" s="72"/>
      <c r="J57" s="72"/>
      <c r="K57" s="72"/>
    </row>
    <row r="58" spans="2:11" ht="18" thickBot="1" x14ac:dyDescent="0.25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 x14ac:dyDescent="0.2">
      <c r="B59" s="113"/>
      <c r="C59" s="113"/>
      <c r="D59" s="495">
        <v>2008</v>
      </c>
      <c r="E59" s="492"/>
      <c r="F59" s="491">
        <v>2009</v>
      </c>
      <c r="G59" s="492"/>
      <c r="H59" s="491">
        <v>2010</v>
      </c>
      <c r="I59" s="492"/>
      <c r="J59" s="491">
        <v>2011</v>
      </c>
      <c r="K59" s="493"/>
    </row>
    <row r="60" spans="2:11" x14ac:dyDescent="0.15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 x14ac:dyDescent="0.15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 x14ac:dyDescent="0.15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 x14ac:dyDescent="0.15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 x14ac:dyDescent="0.15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 x14ac:dyDescent="0.15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 x14ac:dyDescent="0.15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 x14ac:dyDescent="0.15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 x14ac:dyDescent="0.2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 x14ac:dyDescent="0.2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 x14ac:dyDescent="0.2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 x14ac:dyDescent="0.15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 x14ac:dyDescent="0.2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 x14ac:dyDescent="0.2">
      <c r="A1" s="1" t="s">
        <v>101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110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 x14ac:dyDescent="0.15">
      <c r="B6" s="160" t="s">
        <v>111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  <c r="O6" s="3"/>
    </row>
    <row r="7" spans="1:15" x14ac:dyDescent="0.15">
      <c r="B7" s="163" t="s">
        <v>6</v>
      </c>
      <c r="C7" s="164">
        <v>103959</v>
      </c>
      <c r="D7" s="501">
        <v>3310</v>
      </c>
      <c r="E7" s="554"/>
      <c r="F7" s="165">
        <f t="shared" ref="F7:F31" si="0">D7/C7*100</f>
        <v>3.1839475177714291</v>
      </c>
      <c r="K7" s="3"/>
      <c r="M7" s="3"/>
      <c r="O7" s="3"/>
    </row>
    <row r="8" spans="1:15" x14ac:dyDescent="0.15">
      <c r="B8" s="163" t="s">
        <v>7</v>
      </c>
      <c r="C8" s="166">
        <v>144317</v>
      </c>
      <c r="D8" s="503">
        <v>4990.875</v>
      </c>
      <c r="E8" s="555"/>
      <c r="F8" s="165">
        <f t="shared" si="0"/>
        <v>3.4582724141992975</v>
      </c>
      <c r="K8" s="3"/>
      <c r="M8" s="3"/>
      <c r="O8" s="3"/>
    </row>
    <row r="9" spans="1:15" x14ac:dyDescent="0.15">
      <c r="B9" s="163" t="s">
        <v>8</v>
      </c>
      <c r="C9" s="166">
        <v>110280</v>
      </c>
      <c r="D9" s="503">
        <v>8686</v>
      </c>
      <c r="E9" s="555"/>
      <c r="F9" s="165">
        <f t="shared" si="0"/>
        <v>7.8763148349655419</v>
      </c>
      <c r="K9" s="3"/>
      <c r="M9" s="3"/>
      <c r="O9" s="3"/>
    </row>
    <row r="10" spans="1:15" x14ac:dyDescent="0.15">
      <c r="B10" s="163" t="s">
        <v>9</v>
      </c>
      <c r="C10" s="110">
        <v>148424</v>
      </c>
      <c r="D10" s="503">
        <v>10020</v>
      </c>
      <c r="E10" s="555"/>
      <c r="F10" s="165">
        <f t="shared" si="0"/>
        <v>6.7509297687705487</v>
      </c>
      <c r="K10" s="3"/>
      <c r="M10" s="3"/>
      <c r="O10" s="3"/>
    </row>
    <row r="11" spans="1:15" x14ac:dyDescent="0.15">
      <c r="B11" s="163" t="s">
        <v>10</v>
      </c>
      <c r="C11" s="166">
        <v>328965</v>
      </c>
      <c r="D11" s="503">
        <v>169533</v>
      </c>
      <c r="E11" s="555"/>
      <c r="F11" s="165">
        <f t="shared" si="0"/>
        <v>51.535269709543563</v>
      </c>
      <c r="K11" s="3"/>
      <c r="M11" s="3"/>
      <c r="O11" s="3"/>
    </row>
    <row r="12" spans="1:15" x14ac:dyDescent="0.15">
      <c r="B12" s="156" t="s">
        <v>11</v>
      </c>
      <c r="C12" s="167">
        <v>215799</v>
      </c>
      <c r="D12" s="503">
        <v>82821</v>
      </c>
      <c r="E12" s="555"/>
      <c r="F12" s="168">
        <f t="shared" si="0"/>
        <v>38.378769132387077</v>
      </c>
      <c r="K12" s="3"/>
      <c r="M12" s="3"/>
      <c r="N12" s="235"/>
      <c r="O12" s="3"/>
    </row>
    <row r="13" spans="1:15" x14ac:dyDescent="0.15">
      <c r="B13" s="109" t="s">
        <v>35</v>
      </c>
      <c r="C13" s="169">
        <v>157114</v>
      </c>
      <c r="D13" s="556">
        <v>7907</v>
      </c>
      <c r="E13" s="557"/>
      <c r="F13" s="170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69">
        <v>215533</v>
      </c>
      <c r="D14" s="506">
        <v>43015</v>
      </c>
      <c r="E14" s="508"/>
      <c r="F14" s="170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69">
        <v>171297</v>
      </c>
      <c r="D15" s="506">
        <v>6992</v>
      </c>
      <c r="E15" s="508"/>
      <c r="F15" s="170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71">
        <v>242761</v>
      </c>
      <c r="D16" s="507">
        <v>20977</v>
      </c>
      <c r="E16" s="509"/>
      <c r="F16" s="172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71">
        <v>505797</v>
      </c>
      <c r="D17" s="507">
        <v>78578</v>
      </c>
      <c r="E17" s="509"/>
      <c r="F17" s="172">
        <f t="shared" si="0"/>
        <v>15.535481626027833</v>
      </c>
      <c r="K17" s="3"/>
      <c r="M17" s="3"/>
      <c r="O17" s="3"/>
    </row>
    <row r="18" spans="1:15" x14ac:dyDescent="0.15">
      <c r="B18" s="153" t="s">
        <v>112</v>
      </c>
      <c r="C18" s="171">
        <v>108431.670455</v>
      </c>
      <c r="D18" s="556">
        <v>14918.8945</v>
      </c>
      <c r="E18" s="557"/>
      <c r="F18" s="172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69">
        <v>131244.32708700001</v>
      </c>
      <c r="D19" s="544">
        <v>51937.764000000003</v>
      </c>
      <c r="E19" s="545"/>
      <c r="F19" s="172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69">
        <v>201687.73335900001</v>
      </c>
      <c r="D20" s="507">
        <v>23633.109750000003</v>
      </c>
      <c r="E20" s="509"/>
      <c r="F20" s="172">
        <f t="shared" si="0"/>
        <v>11.7176733341207</v>
      </c>
      <c r="K20" s="3"/>
      <c r="M20" s="3"/>
      <c r="O20" s="3"/>
    </row>
    <row r="21" spans="1:15" x14ac:dyDescent="0.15">
      <c r="B21" s="109" t="s">
        <v>113</v>
      </c>
      <c r="C21" s="169">
        <v>179524.82289299998</v>
      </c>
      <c r="D21" s="507">
        <v>33235.215000000004</v>
      </c>
      <c r="E21" s="509"/>
      <c r="F21" s="172">
        <f t="shared" si="0"/>
        <v>18.512879981955916</v>
      </c>
      <c r="K21" s="3"/>
      <c r="M21" s="3"/>
      <c r="O21" s="3"/>
    </row>
    <row r="22" spans="1:15" x14ac:dyDescent="0.15">
      <c r="B22" s="153" t="s">
        <v>114</v>
      </c>
      <c r="C22" s="171">
        <v>221975</v>
      </c>
      <c r="D22" s="507">
        <v>20918</v>
      </c>
      <c r="E22" s="509"/>
      <c r="F22" s="172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71">
        <v>274825.34853999998</v>
      </c>
      <c r="D23" s="507">
        <v>19509.626749999999</v>
      </c>
      <c r="E23" s="509"/>
      <c r="F23" s="172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33">
        <v>-10596.267006000002</v>
      </c>
      <c r="E24" s="534"/>
      <c r="F24" s="172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507">
        <v>17431.741227999999</v>
      </c>
      <c r="E25" s="509"/>
      <c r="F25" s="172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507">
        <v>26380.90625</v>
      </c>
      <c r="E26" s="509"/>
      <c r="F26" s="172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507">
        <v>17482.687375000001</v>
      </c>
      <c r="E27" s="509"/>
      <c r="F27" s="172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507">
        <v>31906.866649999996</v>
      </c>
      <c r="E28" s="509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39">
        <v>105378.147138</v>
      </c>
      <c r="E29" s="539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44">
        <v>19854.237499999999</v>
      </c>
      <c r="E30" s="545"/>
      <c r="F30" s="170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507">
        <v>21248.955841000003</v>
      </c>
      <c r="E31" s="509"/>
      <c r="F31" s="172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507">
        <v>38975.138680999997</v>
      </c>
      <c r="E32" s="509"/>
      <c r="F32" s="172">
        <f>D32/C32*100</f>
        <v>17.157294238721111</v>
      </c>
      <c r="K32" s="3"/>
      <c r="M32" s="3"/>
      <c r="O32" s="3"/>
    </row>
    <row r="33" spans="2:15" x14ac:dyDescent="0.15">
      <c r="B33" s="153" t="s">
        <v>115</v>
      </c>
      <c r="C33" s="171">
        <v>186874.54371389997</v>
      </c>
      <c r="D33" s="507">
        <v>18523.566694000001</v>
      </c>
      <c r="E33" s="509"/>
      <c r="F33" s="172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507">
        <v>88782</v>
      </c>
      <c r="E34" s="509"/>
      <c r="F34" s="172">
        <v>32.075318225708415</v>
      </c>
      <c r="K34" s="3"/>
      <c r="M34" s="3"/>
      <c r="O34" s="3"/>
    </row>
    <row r="35" spans="2:15" x14ac:dyDescent="0.15">
      <c r="B35" s="153" t="s">
        <v>116</v>
      </c>
      <c r="C35" s="171">
        <v>419277.78164099995</v>
      </c>
      <c r="D35" s="507">
        <v>40815</v>
      </c>
      <c r="E35" s="509"/>
      <c r="F35" s="172">
        <f t="shared" ref="F35:F44" si="1">SUM(D35/C35*100)</f>
        <v>9.7345964387273938</v>
      </c>
      <c r="K35" s="3"/>
      <c r="M35" s="3"/>
      <c r="O35" s="3"/>
    </row>
    <row r="36" spans="2:15" x14ac:dyDescent="0.15">
      <c r="B36" s="218" t="s">
        <v>117</v>
      </c>
      <c r="C36" s="233">
        <v>204506.98827099998</v>
      </c>
      <c r="D36" s="544">
        <v>22794.838349999998</v>
      </c>
      <c r="E36" s="545"/>
      <c r="F36" s="283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118</v>
      </c>
      <c r="C37" s="171">
        <v>190783.73257199995</v>
      </c>
      <c r="D37" s="507">
        <v>23499.218844000003</v>
      </c>
      <c r="E37" s="509"/>
      <c r="F37" s="172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507">
        <v>59730</v>
      </c>
      <c r="E38" s="509"/>
      <c r="F38" s="172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507">
        <v>17070.221545</v>
      </c>
      <c r="E39" s="509"/>
      <c r="F39" s="172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507">
        <v>11256.046354</v>
      </c>
      <c r="E40" s="509"/>
      <c r="F40" s="172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119</v>
      </c>
      <c r="C41" s="171">
        <v>672257.78866279998</v>
      </c>
      <c r="D41" s="507">
        <v>82609</v>
      </c>
      <c r="E41" s="509"/>
      <c r="F41" s="172">
        <f t="shared" si="1"/>
        <v>12.288291990535214</v>
      </c>
      <c r="J41" s="226"/>
      <c r="K41" s="3"/>
      <c r="M41" s="3"/>
      <c r="O41" s="3"/>
    </row>
    <row r="42" spans="2:15" x14ac:dyDescent="0.15">
      <c r="B42" s="218" t="s">
        <v>120</v>
      </c>
      <c r="C42" s="233">
        <v>642877</v>
      </c>
      <c r="D42" s="544">
        <v>12235</v>
      </c>
      <c r="E42" s="545"/>
      <c r="F42" s="283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230" t="s">
        <v>121</v>
      </c>
      <c r="C43" s="231">
        <v>269075.36752600002</v>
      </c>
      <c r="D43" s="548">
        <v>84053</v>
      </c>
      <c r="E43" s="549"/>
      <c r="F43" s="284">
        <f t="shared" si="1"/>
        <v>31.23771632194396</v>
      </c>
      <c r="J43" s="226"/>
      <c r="K43" s="3"/>
      <c r="M43" s="3"/>
      <c r="O43" s="3"/>
    </row>
    <row r="44" spans="2:15" ht="14.25" thickBot="1" x14ac:dyDescent="0.2">
      <c r="B44" s="248" t="s">
        <v>102</v>
      </c>
      <c r="C44" s="249">
        <v>375139</v>
      </c>
      <c r="D44" s="558">
        <v>58195</v>
      </c>
      <c r="E44" s="559"/>
      <c r="F44" s="285">
        <f t="shared" si="1"/>
        <v>15.512916545600429</v>
      </c>
      <c r="J44" s="226"/>
      <c r="K44" s="3"/>
      <c r="M44" s="3"/>
      <c r="O44" s="3"/>
    </row>
    <row r="45" spans="2:15" ht="16.5" customHeight="1" x14ac:dyDescent="0.15">
      <c r="B45" s="175" t="s">
        <v>12</v>
      </c>
      <c r="C45" s="176">
        <f>SUM(C6:C44)</f>
        <v>9675186.7239165027</v>
      </c>
      <c r="D45" s="560">
        <f>SUM(D6:E44)</f>
        <v>1392209.7904439999</v>
      </c>
      <c r="E45" s="561"/>
      <c r="F45" s="177">
        <f>D45/C45*100</f>
        <v>14.389487564126672</v>
      </c>
      <c r="K45" s="3"/>
      <c r="M45" s="3"/>
      <c r="O45" s="3"/>
    </row>
    <row r="46" spans="2:15" x14ac:dyDescent="0.15">
      <c r="B46" s="178"/>
      <c r="C46" s="179"/>
      <c r="D46" s="179"/>
      <c r="E46" s="19"/>
      <c r="F46" s="180"/>
      <c r="K46" s="3"/>
      <c r="M46" s="3"/>
      <c r="O46" s="3"/>
    </row>
    <row r="47" spans="2:15" x14ac:dyDescent="0.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 x14ac:dyDescent="0.15">
      <c r="B48" s="21" t="s">
        <v>14</v>
      </c>
      <c r="K48" s="3"/>
      <c r="M48" s="3"/>
      <c r="O48" s="3"/>
    </row>
    <row r="49" spans="1:23" x14ac:dyDescent="0.15">
      <c r="B49" s="21" t="s">
        <v>122</v>
      </c>
      <c r="K49" s="3"/>
      <c r="M49" s="3"/>
      <c r="O49" s="3"/>
    </row>
    <row r="50" spans="1:23" ht="25.5" customHeight="1" x14ac:dyDescent="0.15">
      <c r="K50" s="3"/>
      <c r="M50" s="3"/>
      <c r="O50" s="3"/>
    </row>
    <row r="51" spans="1:23" ht="14.25" x14ac:dyDescent="0.15">
      <c r="A51" s="4" t="s">
        <v>15</v>
      </c>
    </row>
    <row r="52" spans="1:23" x14ac:dyDescent="0.15">
      <c r="K52" s="3"/>
      <c r="M52" s="3"/>
      <c r="O52" s="3" t="s">
        <v>16</v>
      </c>
    </row>
    <row r="53" spans="1:23" ht="18" thickBot="1" x14ac:dyDescent="0.25">
      <c r="B53" s="22" t="s">
        <v>17</v>
      </c>
      <c r="C53" s="22"/>
      <c r="K53" s="3"/>
      <c r="M53" s="3"/>
      <c r="O53" s="3"/>
    </row>
    <row r="54" spans="1:23" ht="18" thickBot="1" x14ac:dyDescent="0.25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529">
        <v>2011</v>
      </c>
      <c r="K54" s="532"/>
      <c r="L54" s="529">
        <v>2012</v>
      </c>
      <c r="M54" s="532"/>
      <c r="N54" s="529">
        <v>2013</v>
      </c>
      <c r="O54" s="528"/>
      <c r="U54" s="2">
        <v>4</v>
      </c>
      <c r="V54" s="2">
        <v>5</v>
      </c>
      <c r="W54" s="2">
        <v>6</v>
      </c>
    </row>
    <row r="55" spans="1:23" x14ac:dyDescent="0.15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 x14ac:dyDescent="0.15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 x14ac:dyDescent="0.15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 x14ac:dyDescent="0.15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 x14ac:dyDescent="0.15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 x14ac:dyDescent="0.15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 x14ac:dyDescent="0.15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 x14ac:dyDescent="0.15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 x14ac:dyDescent="0.2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 x14ac:dyDescent="0.2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 x14ac:dyDescent="0.2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 x14ac:dyDescent="0.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 x14ac:dyDescent="0.2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 x14ac:dyDescent="0.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 x14ac:dyDescent="0.25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 x14ac:dyDescent="0.2">
      <c r="D70" s="23">
        <v>2008</v>
      </c>
      <c r="E70" s="24"/>
      <c r="F70" s="25">
        <v>2009</v>
      </c>
      <c r="G70" s="24"/>
      <c r="H70" s="25">
        <v>2010</v>
      </c>
      <c r="I70" s="24"/>
      <c r="J70" s="529">
        <v>2011</v>
      </c>
      <c r="K70" s="532"/>
      <c r="L70" s="529">
        <v>2012</v>
      </c>
      <c r="M70" s="532"/>
      <c r="N70" s="529">
        <v>2013</v>
      </c>
      <c r="O70" s="528"/>
    </row>
    <row r="71" spans="2:15" x14ac:dyDescent="0.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 x14ac:dyDescent="0.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 x14ac:dyDescent="0.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 x14ac:dyDescent="0.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 x14ac:dyDescent="0.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 x14ac:dyDescent="0.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 x14ac:dyDescent="0.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 x14ac:dyDescent="0.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 x14ac:dyDescent="0.2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 x14ac:dyDescent="0.2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 x14ac:dyDescent="0.2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 x14ac:dyDescent="0.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 x14ac:dyDescent="0.2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 x14ac:dyDescent="0.25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 x14ac:dyDescent="0.2">
      <c r="B86" s="113"/>
      <c r="C86" s="113"/>
      <c r="D86" s="495">
        <v>2008</v>
      </c>
      <c r="E86" s="492"/>
      <c r="F86" s="491">
        <v>2009</v>
      </c>
      <c r="G86" s="492"/>
      <c r="H86" s="491">
        <v>2010</v>
      </c>
      <c r="I86" s="492"/>
      <c r="J86" s="491">
        <v>2011</v>
      </c>
      <c r="K86" s="542"/>
      <c r="L86" s="529">
        <v>2012</v>
      </c>
      <c r="M86" s="532"/>
      <c r="N86" s="529">
        <v>2013</v>
      </c>
      <c r="O86" s="528"/>
    </row>
    <row r="87" spans="2:15" x14ac:dyDescent="0.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 x14ac:dyDescent="0.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 x14ac:dyDescent="0.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 x14ac:dyDescent="0.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 x14ac:dyDescent="0.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 x14ac:dyDescent="0.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 x14ac:dyDescent="0.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 x14ac:dyDescent="0.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 x14ac:dyDescent="0.2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 x14ac:dyDescent="0.2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 x14ac:dyDescent="0.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 x14ac:dyDescent="0.2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 x14ac:dyDescent="0.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 x14ac:dyDescent="0.25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 x14ac:dyDescent="0.2">
      <c r="B102" s="113"/>
      <c r="C102" s="113"/>
      <c r="D102" s="495">
        <v>2008</v>
      </c>
      <c r="E102" s="510"/>
      <c r="F102" s="491">
        <v>2009</v>
      </c>
      <c r="G102" s="510"/>
      <c r="H102" s="491">
        <v>2010</v>
      </c>
      <c r="I102" s="510"/>
      <c r="J102" s="491">
        <v>2011</v>
      </c>
      <c r="K102" s="543"/>
      <c r="L102" s="529">
        <v>2012</v>
      </c>
      <c r="M102" s="528"/>
      <c r="N102" s="529">
        <v>2013</v>
      </c>
      <c r="O102" s="528"/>
    </row>
    <row r="103" spans="2:15" x14ac:dyDescent="0.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 x14ac:dyDescent="0.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 x14ac:dyDescent="0.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 x14ac:dyDescent="0.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 x14ac:dyDescent="0.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 x14ac:dyDescent="0.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 x14ac:dyDescent="0.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 x14ac:dyDescent="0.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 x14ac:dyDescent="0.2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 x14ac:dyDescent="0.2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 x14ac:dyDescent="0.2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 x14ac:dyDescent="0.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 x14ac:dyDescent="0.2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 x14ac:dyDescent="0.2">
      <c r="A1" s="1" t="s">
        <v>109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 x14ac:dyDescent="0.2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 x14ac:dyDescent="0.15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 x14ac:dyDescent="0.15">
      <c r="B47" s="17"/>
      <c r="C47" s="18"/>
      <c r="D47" s="18"/>
      <c r="E47" s="20"/>
      <c r="J47" s="3"/>
      <c r="L47" s="3"/>
      <c r="N47" s="3"/>
    </row>
    <row r="48" spans="2:14" x14ac:dyDescent="0.15">
      <c r="B48" s="21" t="s">
        <v>13</v>
      </c>
      <c r="C48" s="18"/>
      <c r="D48" s="18"/>
      <c r="E48" s="20"/>
      <c r="J48" s="3"/>
      <c r="L48" s="3"/>
      <c r="N48" s="3"/>
    </row>
    <row r="49" spans="1:23" x14ac:dyDescent="0.15">
      <c r="B49" s="21" t="s">
        <v>14</v>
      </c>
      <c r="J49" s="3"/>
      <c r="L49" s="3"/>
      <c r="N49" s="3"/>
    </row>
    <row r="50" spans="1:23" x14ac:dyDescent="0.15">
      <c r="B50" s="21" t="s">
        <v>34</v>
      </c>
      <c r="J50" s="3"/>
      <c r="L50" s="3"/>
      <c r="N50" s="3"/>
    </row>
    <row r="51" spans="1:23" ht="25.5" customHeight="1" x14ac:dyDescent="0.15">
      <c r="J51" s="3"/>
      <c r="L51" s="3"/>
      <c r="N51" s="3"/>
    </row>
    <row r="52" spans="1:23" ht="14.25" x14ac:dyDescent="0.15">
      <c r="A52" s="4" t="s">
        <v>15</v>
      </c>
      <c r="U52" s="2">
        <v>4</v>
      </c>
      <c r="V52" s="2">
        <v>5</v>
      </c>
      <c r="W52" s="2">
        <v>6</v>
      </c>
    </row>
    <row r="53" spans="1:23" x14ac:dyDescent="0.15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 x14ac:dyDescent="0.25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 x14ac:dyDescent="0.25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529">
        <v>2011</v>
      </c>
      <c r="J55" s="532"/>
      <c r="K55" s="529">
        <v>2012</v>
      </c>
      <c r="L55" s="532"/>
      <c r="M55" s="529">
        <v>2013</v>
      </c>
      <c r="N55" s="532"/>
      <c r="O55" s="562">
        <v>2014</v>
      </c>
      <c r="P55" s="563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 x14ac:dyDescent="0.15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 x14ac:dyDescent="0.15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 x14ac:dyDescent="0.15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 x14ac:dyDescent="0.15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 x14ac:dyDescent="0.15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 x14ac:dyDescent="0.15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 x14ac:dyDescent="0.15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 x14ac:dyDescent="0.15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 x14ac:dyDescent="0.2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 x14ac:dyDescent="0.2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 x14ac:dyDescent="0.2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 x14ac:dyDescent="0.15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 x14ac:dyDescent="0.2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 x14ac:dyDescent="0.15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 x14ac:dyDescent="0.25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 x14ac:dyDescent="0.2">
      <c r="D71" s="23">
        <v>2008</v>
      </c>
      <c r="E71" s="25">
        <v>2009</v>
      </c>
      <c r="F71" s="24"/>
      <c r="G71" s="25">
        <v>2010</v>
      </c>
      <c r="H71" s="24"/>
      <c r="I71" s="529">
        <v>2011</v>
      </c>
      <c r="J71" s="532"/>
      <c r="K71" s="529">
        <v>2012</v>
      </c>
      <c r="L71" s="532"/>
      <c r="M71" s="529">
        <v>2013</v>
      </c>
      <c r="N71" s="528"/>
    </row>
    <row r="72" spans="2:23" x14ac:dyDescent="0.15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 x14ac:dyDescent="0.15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 x14ac:dyDescent="0.15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 x14ac:dyDescent="0.15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 x14ac:dyDescent="0.15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 x14ac:dyDescent="0.15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 x14ac:dyDescent="0.15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 x14ac:dyDescent="0.15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 x14ac:dyDescent="0.2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 x14ac:dyDescent="0.2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 x14ac:dyDescent="0.2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 x14ac:dyDescent="0.15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 x14ac:dyDescent="0.2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 x14ac:dyDescent="0.15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 x14ac:dyDescent="0.25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 x14ac:dyDescent="0.2">
      <c r="B87" s="113"/>
      <c r="C87" s="113"/>
      <c r="D87" s="251">
        <v>2008</v>
      </c>
      <c r="E87" s="491">
        <v>2009</v>
      </c>
      <c r="F87" s="492"/>
      <c r="G87" s="491">
        <v>2010</v>
      </c>
      <c r="H87" s="492"/>
      <c r="I87" s="491">
        <v>2011</v>
      </c>
      <c r="J87" s="542"/>
      <c r="K87" s="529">
        <v>2012</v>
      </c>
      <c r="L87" s="532"/>
      <c r="M87" s="529">
        <v>2013</v>
      </c>
      <c r="N87" s="528"/>
    </row>
    <row r="88" spans="2:14" x14ac:dyDescent="0.15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 x14ac:dyDescent="0.15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 x14ac:dyDescent="0.15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 x14ac:dyDescent="0.15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 x14ac:dyDescent="0.15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 x14ac:dyDescent="0.15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 x14ac:dyDescent="0.15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 x14ac:dyDescent="0.15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 x14ac:dyDescent="0.2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 x14ac:dyDescent="0.2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 x14ac:dyDescent="0.2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 x14ac:dyDescent="0.15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 x14ac:dyDescent="0.2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 x14ac:dyDescent="0.15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 x14ac:dyDescent="0.25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 x14ac:dyDescent="0.2">
      <c r="B103" s="113"/>
      <c r="C103" s="113"/>
      <c r="D103" s="251">
        <v>2008</v>
      </c>
      <c r="E103" s="491">
        <v>2009</v>
      </c>
      <c r="F103" s="510"/>
      <c r="G103" s="491">
        <v>2010</v>
      </c>
      <c r="H103" s="510"/>
      <c r="I103" s="491">
        <v>2011</v>
      </c>
      <c r="J103" s="543"/>
      <c r="K103" s="529">
        <v>2012</v>
      </c>
      <c r="L103" s="528"/>
      <c r="M103" s="529">
        <v>2013</v>
      </c>
      <c r="N103" s="528"/>
    </row>
    <row r="104" spans="2:14" x14ac:dyDescent="0.15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 x14ac:dyDescent="0.15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 x14ac:dyDescent="0.15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 x14ac:dyDescent="0.15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 x14ac:dyDescent="0.15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 x14ac:dyDescent="0.15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 x14ac:dyDescent="0.15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 x14ac:dyDescent="0.15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 x14ac:dyDescent="0.2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 x14ac:dyDescent="0.2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 x14ac:dyDescent="0.2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 x14ac:dyDescent="0.15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 x14ac:dyDescent="0.2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15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6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 x14ac:dyDescent="0.2">
      <c r="A1" s="1" t="s">
        <v>126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 x14ac:dyDescent="0.15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 x14ac:dyDescent="0.15">
      <c r="B48" s="17"/>
      <c r="C48" s="18"/>
      <c r="D48" s="18"/>
      <c r="E48" s="20"/>
      <c r="J48" s="3"/>
      <c r="L48" s="3"/>
      <c r="N48" s="3"/>
    </row>
    <row r="49" spans="1:23" x14ac:dyDescent="0.15">
      <c r="B49" s="21" t="s">
        <v>13</v>
      </c>
      <c r="C49" s="18"/>
      <c r="D49" s="18"/>
      <c r="E49" s="20"/>
      <c r="J49" s="3"/>
      <c r="L49" s="3"/>
      <c r="N49" s="3"/>
    </row>
    <row r="50" spans="1:23" x14ac:dyDescent="0.15">
      <c r="B50" s="21" t="s">
        <v>14</v>
      </c>
      <c r="J50" s="3"/>
      <c r="L50" s="3"/>
      <c r="N50" s="3"/>
    </row>
    <row r="51" spans="1:23" x14ac:dyDescent="0.15">
      <c r="B51" s="21" t="s">
        <v>34</v>
      </c>
      <c r="J51" s="3"/>
      <c r="L51" s="3"/>
      <c r="N51" s="3"/>
    </row>
    <row r="52" spans="1:23" ht="25.5" customHeight="1" x14ac:dyDescent="0.15">
      <c r="J52" s="3"/>
      <c r="L52" s="3"/>
      <c r="N52" s="3"/>
    </row>
    <row r="53" spans="1:23" ht="14.25" x14ac:dyDescent="0.15">
      <c r="A53" s="4" t="s">
        <v>15</v>
      </c>
      <c r="U53" s="2">
        <v>4</v>
      </c>
      <c r="V53" s="2">
        <v>5</v>
      </c>
      <c r="W53" s="2">
        <v>6</v>
      </c>
    </row>
    <row r="54" spans="1:23" x14ac:dyDescent="0.15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 x14ac:dyDescent="0.25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 x14ac:dyDescent="0.25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529">
        <v>2011</v>
      </c>
      <c r="J56" s="532"/>
      <c r="K56" s="529">
        <v>2012</v>
      </c>
      <c r="L56" s="532"/>
      <c r="M56" s="529">
        <v>2013</v>
      </c>
      <c r="N56" s="532"/>
      <c r="O56" s="562">
        <v>2014</v>
      </c>
      <c r="P56" s="563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 x14ac:dyDescent="0.15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 x14ac:dyDescent="0.15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 x14ac:dyDescent="0.15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 x14ac:dyDescent="0.15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 x14ac:dyDescent="0.15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 x14ac:dyDescent="0.15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 x14ac:dyDescent="0.15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 x14ac:dyDescent="0.15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 x14ac:dyDescent="0.2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 x14ac:dyDescent="0.2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 x14ac:dyDescent="0.2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 x14ac:dyDescent="0.15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 x14ac:dyDescent="0.2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 x14ac:dyDescent="0.15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 x14ac:dyDescent="0.25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 x14ac:dyDescent="0.2">
      <c r="D72" s="23">
        <v>2008</v>
      </c>
      <c r="E72" s="25">
        <v>2009</v>
      </c>
      <c r="F72" s="24"/>
      <c r="G72" s="25">
        <v>2010</v>
      </c>
      <c r="H72" s="24"/>
      <c r="I72" s="529">
        <v>2011</v>
      </c>
      <c r="J72" s="532"/>
      <c r="K72" s="529">
        <v>2012</v>
      </c>
      <c r="L72" s="532"/>
      <c r="M72" s="529">
        <v>2013</v>
      </c>
      <c r="N72" s="528"/>
    </row>
    <row r="73" spans="2:23" x14ac:dyDescent="0.15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 x14ac:dyDescent="0.15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 x14ac:dyDescent="0.15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 x14ac:dyDescent="0.15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 x14ac:dyDescent="0.15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 x14ac:dyDescent="0.15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 x14ac:dyDescent="0.15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 x14ac:dyDescent="0.15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 x14ac:dyDescent="0.2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 x14ac:dyDescent="0.2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 x14ac:dyDescent="0.2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 x14ac:dyDescent="0.15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 x14ac:dyDescent="0.2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 x14ac:dyDescent="0.15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 x14ac:dyDescent="0.25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 x14ac:dyDescent="0.2">
      <c r="B88" s="113"/>
      <c r="C88" s="113"/>
      <c r="D88" s="260">
        <v>2008</v>
      </c>
      <c r="E88" s="491">
        <v>2009</v>
      </c>
      <c r="F88" s="492"/>
      <c r="G88" s="491">
        <v>2010</v>
      </c>
      <c r="H88" s="492"/>
      <c r="I88" s="491">
        <v>2011</v>
      </c>
      <c r="J88" s="542"/>
      <c r="K88" s="529">
        <v>2012</v>
      </c>
      <c r="L88" s="532"/>
      <c r="M88" s="529">
        <v>2013</v>
      </c>
      <c r="N88" s="528"/>
    </row>
    <row r="89" spans="2:14" x14ac:dyDescent="0.15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 x14ac:dyDescent="0.15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 x14ac:dyDescent="0.15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 x14ac:dyDescent="0.15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 x14ac:dyDescent="0.15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 x14ac:dyDescent="0.15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 x14ac:dyDescent="0.15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 x14ac:dyDescent="0.15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 x14ac:dyDescent="0.2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 x14ac:dyDescent="0.2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 x14ac:dyDescent="0.2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 x14ac:dyDescent="0.15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 x14ac:dyDescent="0.2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 x14ac:dyDescent="0.15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 x14ac:dyDescent="0.25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 x14ac:dyDescent="0.2">
      <c r="B104" s="113"/>
      <c r="C104" s="113"/>
      <c r="D104" s="260">
        <v>2008</v>
      </c>
      <c r="E104" s="491">
        <v>2009</v>
      </c>
      <c r="F104" s="510"/>
      <c r="G104" s="491">
        <v>2010</v>
      </c>
      <c r="H104" s="510"/>
      <c r="I104" s="491">
        <v>2011</v>
      </c>
      <c r="J104" s="543"/>
      <c r="K104" s="529">
        <v>2012</v>
      </c>
      <c r="L104" s="528"/>
      <c r="M104" s="529">
        <v>2013</v>
      </c>
      <c r="N104" s="528"/>
    </row>
    <row r="105" spans="2:14" x14ac:dyDescent="0.15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 x14ac:dyDescent="0.15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 x14ac:dyDescent="0.15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 x14ac:dyDescent="0.15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 x14ac:dyDescent="0.15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 x14ac:dyDescent="0.15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 x14ac:dyDescent="0.15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 x14ac:dyDescent="0.15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 x14ac:dyDescent="0.2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 x14ac:dyDescent="0.2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 x14ac:dyDescent="0.2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 x14ac:dyDescent="0.15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 x14ac:dyDescent="0.2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55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 x14ac:dyDescent="0.2">
      <c r="A1" s="1" t="s">
        <v>127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 x14ac:dyDescent="0.15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 x14ac:dyDescent="0.15">
      <c r="B49" s="17"/>
      <c r="C49" s="18"/>
      <c r="D49" s="18"/>
      <c r="E49" s="20"/>
      <c r="J49" s="3"/>
      <c r="L49" s="3"/>
      <c r="N49" s="3"/>
    </row>
    <row r="50" spans="1:25" x14ac:dyDescent="0.15">
      <c r="B50" s="21" t="s">
        <v>13</v>
      </c>
      <c r="C50" s="18"/>
      <c r="D50" s="18"/>
      <c r="E50" s="20"/>
      <c r="J50" s="3"/>
      <c r="L50" s="3"/>
      <c r="N50" s="3"/>
    </row>
    <row r="51" spans="1:25" x14ac:dyDescent="0.15">
      <c r="B51" s="21" t="s">
        <v>14</v>
      </c>
      <c r="J51" s="3"/>
      <c r="L51" s="3"/>
      <c r="N51" s="3"/>
    </row>
    <row r="52" spans="1:25" x14ac:dyDescent="0.15">
      <c r="B52" s="21" t="s">
        <v>34</v>
      </c>
      <c r="J52" s="3"/>
      <c r="L52" s="3"/>
      <c r="N52" s="3"/>
    </row>
    <row r="53" spans="1:25" ht="25.5" customHeight="1" x14ac:dyDescent="0.15">
      <c r="J53" s="3"/>
      <c r="L53" s="3"/>
      <c r="N53" s="3"/>
    </row>
    <row r="54" spans="1:25" ht="14.25" x14ac:dyDescent="0.1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 x14ac:dyDescent="0.1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 x14ac:dyDescent="0.25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 x14ac:dyDescent="0.25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529">
        <v>2011</v>
      </c>
      <c r="J57" s="532"/>
      <c r="K57" s="529">
        <v>2012</v>
      </c>
      <c r="L57" s="532"/>
      <c r="M57" s="529">
        <v>2013</v>
      </c>
      <c r="N57" s="532"/>
      <c r="O57" s="562">
        <v>2014</v>
      </c>
      <c r="P57" s="563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 x14ac:dyDescent="0.1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 x14ac:dyDescent="0.1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 x14ac:dyDescent="0.1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 x14ac:dyDescent="0.1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 x14ac:dyDescent="0.1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 x14ac:dyDescent="0.1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 x14ac:dyDescent="0.1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 x14ac:dyDescent="0.15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 x14ac:dyDescent="0.2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 x14ac:dyDescent="0.2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 x14ac:dyDescent="0.2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 x14ac:dyDescent="0.15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 x14ac:dyDescent="0.2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 x14ac:dyDescent="0.15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 x14ac:dyDescent="0.25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 x14ac:dyDescent="0.2">
      <c r="D73" s="23">
        <v>2008</v>
      </c>
      <c r="E73" s="25">
        <v>2009</v>
      </c>
      <c r="F73" s="24"/>
      <c r="G73" s="25">
        <v>2010</v>
      </c>
      <c r="H73" s="24"/>
      <c r="I73" s="529">
        <v>2011</v>
      </c>
      <c r="J73" s="532"/>
      <c r="K73" s="529">
        <v>2012</v>
      </c>
      <c r="L73" s="532"/>
      <c r="M73" s="529">
        <v>2013</v>
      </c>
      <c r="N73" s="528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 x14ac:dyDescent="0.15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 x14ac:dyDescent="0.15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 x14ac:dyDescent="0.15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 x14ac:dyDescent="0.15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 x14ac:dyDescent="0.15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 x14ac:dyDescent="0.15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 x14ac:dyDescent="0.15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 x14ac:dyDescent="0.15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 x14ac:dyDescent="0.2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 x14ac:dyDescent="0.2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 x14ac:dyDescent="0.2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 x14ac:dyDescent="0.15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 x14ac:dyDescent="0.2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 x14ac:dyDescent="0.15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 x14ac:dyDescent="0.25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 x14ac:dyDescent="0.2">
      <c r="B89" s="113"/>
      <c r="C89" s="113"/>
      <c r="D89" s="287">
        <v>2008</v>
      </c>
      <c r="E89" s="491">
        <v>2009</v>
      </c>
      <c r="F89" s="492"/>
      <c r="G89" s="491">
        <v>2010</v>
      </c>
      <c r="H89" s="492"/>
      <c r="I89" s="491">
        <v>2011</v>
      </c>
      <c r="J89" s="542"/>
      <c r="K89" s="529">
        <v>2012</v>
      </c>
      <c r="L89" s="532"/>
      <c r="M89" s="529">
        <v>2013</v>
      </c>
      <c r="N89" s="528"/>
    </row>
    <row r="90" spans="2:29" x14ac:dyDescent="0.15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 x14ac:dyDescent="0.15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 x14ac:dyDescent="0.15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 x14ac:dyDescent="0.15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 x14ac:dyDescent="0.15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 x14ac:dyDescent="0.15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 x14ac:dyDescent="0.15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 x14ac:dyDescent="0.15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 x14ac:dyDescent="0.2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 x14ac:dyDescent="0.2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 x14ac:dyDescent="0.2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 x14ac:dyDescent="0.15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 x14ac:dyDescent="0.2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 x14ac:dyDescent="0.15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 x14ac:dyDescent="0.25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 x14ac:dyDescent="0.2">
      <c r="B105" s="113"/>
      <c r="C105" s="113"/>
      <c r="D105" s="287">
        <v>2008</v>
      </c>
      <c r="E105" s="491">
        <v>2009</v>
      </c>
      <c r="F105" s="510"/>
      <c r="G105" s="491">
        <v>2010</v>
      </c>
      <c r="H105" s="510"/>
      <c r="I105" s="491">
        <v>2011</v>
      </c>
      <c r="J105" s="543"/>
      <c r="K105" s="529">
        <v>2012</v>
      </c>
      <c r="L105" s="528"/>
      <c r="M105" s="529">
        <v>2013</v>
      </c>
      <c r="N105" s="528"/>
    </row>
    <row r="106" spans="2:14" x14ac:dyDescent="0.15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 x14ac:dyDescent="0.15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 x14ac:dyDescent="0.15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 x14ac:dyDescent="0.15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 x14ac:dyDescent="0.15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 x14ac:dyDescent="0.15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 x14ac:dyDescent="0.15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 x14ac:dyDescent="0.15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 x14ac:dyDescent="0.2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 x14ac:dyDescent="0.2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 x14ac:dyDescent="0.2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 x14ac:dyDescent="0.15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 x14ac:dyDescent="0.2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82" workbookViewId="0">
      <selection activeCell="P99" sqref="P99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 x14ac:dyDescent="0.15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 x14ac:dyDescent="0.15">
      <c r="B50" s="17"/>
      <c r="C50" s="18"/>
      <c r="D50" s="18"/>
      <c r="E50" s="20"/>
      <c r="J50" s="3"/>
      <c r="L50" s="3"/>
      <c r="N50" s="3"/>
    </row>
    <row r="51" spans="1:25" x14ac:dyDescent="0.15">
      <c r="B51" s="21" t="s">
        <v>13</v>
      </c>
      <c r="C51" s="18"/>
      <c r="D51" s="18"/>
      <c r="E51" s="20"/>
      <c r="J51" s="3"/>
      <c r="L51" s="3"/>
      <c r="N51" s="3"/>
    </row>
    <row r="52" spans="1:25" x14ac:dyDescent="0.15">
      <c r="B52" s="21" t="s">
        <v>14</v>
      </c>
      <c r="J52" s="3"/>
      <c r="L52" s="3"/>
      <c r="N52" s="3"/>
    </row>
    <row r="53" spans="1:25" x14ac:dyDescent="0.15">
      <c r="B53" s="21" t="s">
        <v>34</v>
      </c>
      <c r="J53" s="3"/>
      <c r="L53" s="3"/>
      <c r="N53" s="3"/>
    </row>
    <row r="54" spans="1:25" ht="25.5" customHeight="1" x14ac:dyDescent="0.15">
      <c r="J54" s="3"/>
      <c r="L54" s="3"/>
      <c r="N54" s="3"/>
    </row>
    <row r="55" spans="1:25" ht="14.25" x14ac:dyDescent="0.1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 x14ac:dyDescent="0.1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 x14ac:dyDescent="0.25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 x14ac:dyDescent="0.25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529">
        <v>2011</v>
      </c>
      <c r="J58" s="532"/>
      <c r="K58" s="529">
        <v>2012</v>
      </c>
      <c r="L58" s="532"/>
      <c r="M58" s="529">
        <v>2013</v>
      </c>
      <c r="N58" s="532"/>
      <c r="O58" s="562">
        <v>2014</v>
      </c>
      <c r="P58" s="563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 x14ac:dyDescent="0.1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 x14ac:dyDescent="0.1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 x14ac:dyDescent="0.1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 x14ac:dyDescent="0.1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 x14ac:dyDescent="0.1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 x14ac:dyDescent="0.1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 x14ac:dyDescent="0.15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 x14ac:dyDescent="0.15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 x14ac:dyDescent="0.2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 x14ac:dyDescent="0.2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 x14ac:dyDescent="0.2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 x14ac:dyDescent="0.15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 x14ac:dyDescent="0.2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 x14ac:dyDescent="0.15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 x14ac:dyDescent="0.25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 x14ac:dyDescent="0.2">
      <c r="D74" s="23">
        <v>2008</v>
      </c>
      <c r="E74" s="25">
        <v>2009</v>
      </c>
      <c r="F74" s="24"/>
      <c r="G74" s="25">
        <v>2010</v>
      </c>
      <c r="H74" s="24"/>
      <c r="I74" s="529">
        <v>2011</v>
      </c>
      <c r="J74" s="532"/>
      <c r="K74" s="529">
        <v>2012</v>
      </c>
      <c r="L74" s="532"/>
      <c r="M74" s="529">
        <v>2013</v>
      </c>
      <c r="N74" s="528"/>
      <c r="O74" s="529">
        <v>2014</v>
      </c>
      <c r="P74" s="528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 x14ac:dyDescent="0.15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 x14ac:dyDescent="0.15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 x14ac:dyDescent="0.15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 x14ac:dyDescent="0.15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 x14ac:dyDescent="0.15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 x14ac:dyDescent="0.15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 x14ac:dyDescent="0.15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 x14ac:dyDescent="0.15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 x14ac:dyDescent="0.2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 x14ac:dyDescent="0.2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 x14ac:dyDescent="0.2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 x14ac:dyDescent="0.15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 x14ac:dyDescent="0.2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 x14ac:dyDescent="0.15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 x14ac:dyDescent="0.25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  <c r="O89" s="192"/>
    </row>
    <row r="90" spans="2:29" ht="14.25" thickBot="1" x14ac:dyDescent="0.2">
      <c r="B90" s="113"/>
      <c r="C90" s="113"/>
      <c r="D90" s="297">
        <v>2008</v>
      </c>
      <c r="E90" s="491">
        <v>2009</v>
      </c>
      <c r="F90" s="492"/>
      <c r="G90" s="491">
        <v>2010</v>
      </c>
      <c r="H90" s="492"/>
      <c r="I90" s="491">
        <v>2011</v>
      </c>
      <c r="J90" s="542"/>
      <c r="K90" s="529">
        <v>2012</v>
      </c>
      <c r="L90" s="532"/>
      <c r="M90" s="529">
        <v>2013</v>
      </c>
      <c r="N90" s="528"/>
    </row>
    <row r="91" spans="2:29" x14ac:dyDescent="0.15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 x14ac:dyDescent="0.15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 x14ac:dyDescent="0.15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 x14ac:dyDescent="0.15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 x14ac:dyDescent="0.15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 x14ac:dyDescent="0.15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 x14ac:dyDescent="0.15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 x14ac:dyDescent="0.15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 x14ac:dyDescent="0.2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 x14ac:dyDescent="0.2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 x14ac:dyDescent="0.2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 x14ac:dyDescent="0.15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 x14ac:dyDescent="0.2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 x14ac:dyDescent="0.15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 x14ac:dyDescent="0.25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 x14ac:dyDescent="0.2">
      <c r="B106" s="113"/>
      <c r="C106" s="113"/>
      <c r="D106" s="297">
        <v>2008</v>
      </c>
      <c r="E106" s="491">
        <v>2009</v>
      </c>
      <c r="F106" s="510"/>
      <c r="G106" s="491">
        <v>2010</v>
      </c>
      <c r="H106" s="510"/>
      <c r="I106" s="491">
        <v>2011</v>
      </c>
      <c r="J106" s="543"/>
      <c r="K106" s="529">
        <v>2012</v>
      </c>
      <c r="L106" s="528"/>
      <c r="M106" s="529">
        <v>2013</v>
      </c>
      <c r="N106" s="528"/>
    </row>
    <row r="107" spans="2:14" x14ac:dyDescent="0.15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 x14ac:dyDescent="0.15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 x14ac:dyDescent="0.15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 x14ac:dyDescent="0.15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 x14ac:dyDescent="0.15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 x14ac:dyDescent="0.15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 x14ac:dyDescent="0.15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 x14ac:dyDescent="0.15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 x14ac:dyDescent="0.2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 x14ac:dyDescent="0.2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 x14ac:dyDescent="0.2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 x14ac:dyDescent="0.15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 x14ac:dyDescent="0.2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 x14ac:dyDescent="0.2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 x14ac:dyDescent="0.15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 x14ac:dyDescent="0.15">
      <c r="B51" s="17"/>
      <c r="C51" s="18"/>
      <c r="D51" s="18"/>
      <c r="E51" s="20"/>
      <c r="J51" s="3"/>
      <c r="L51" s="3"/>
      <c r="N51" s="3"/>
    </row>
    <row r="52" spans="1:25" x14ac:dyDescent="0.15">
      <c r="B52" s="21" t="s">
        <v>13</v>
      </c>
      <c r="C52" s="18"/>
      <c r="D52" s="18"/>
      <c r="E52" s="20"/>
      <c r="J52" s="3"/>
      <c r="L52" s="3"/>
      <c r="N52" s="3"/>
    </row>
    <row r="53" spans="1:25" x14ac:dyDescent="0.15">
      <c r="B53" s="21" t="s">
        <v>14</v>
      </c>
      <c r="J53" s="3"/>
      <c r="L53" s="3"/>
      <c r="N53" s="3"/>
    </row>
    <row r="54" spans="1:25" x14ac:dyDescent="0.15">
      <c r="B54" s="21" t="s">
        <v>34</v>
      </c>
      <c r="J54" s="3"/>
      <c r="L54" s="3"/>
      <c r="N54" s="3"/>
    </row>
    <row r="55" spans="1:25" ht="25.5" customHeight="1" x14ac:dyDescent="0.15">
      <c r="J55" s="3"/>
      <c r="L55" s="3"/>
      <c r="N55" s="3"/>
    </row>
    <row r="56" spans="1:25" ht="14.25" x14ac:dyDescent="0.1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 x14ac:dyDescent="0.1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 x14ac:dyDescent="0.25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29">
        <v>2011</v>
      </c>
      <c r="J59" s="532"/>
      <c r="K59" s="529">
        <v>2012</v>
      </c>
      <c r="L59" s="532"/>
      <c r="M59" s="529">
        <v>2013</v>
      </c>
      <c r="N59" s="532"/>
      <c r="O59" s="562">
        <v>2014</v>
      </c>
      <c r="P59" s="563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29">
        <v>2011</v>
      </c>
      <c r="J75" s="532"/>
      <c r="K75" s="529">
        <v>2012</v>
      </c>
      <c r="L75" s="532"/>
      <c r="M75" s="529">
        <v>2013</v>
      </c>
      <c r="N75" s="528"/>
      <c r="O75" s="529">
        <v>2014</v>
      </c>
      <c r="P75" s="528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 x14ac:dyDescent="0.2">
      <c r="B91" s="113"/>
      <c r="C91" s="113"/>
      <c r="D91" s="305">
        <v>2008</v>
      </c>
      <c r="E91" s="491">
        <v>2009</v>
      </c>
      <c r="F91" s="492"/>
      <c r="G91" s="491">
        <v>2010</v>
      </c>
      <c r="H91" s="492"/>
      <c r="I91" s="491">
        <v>2011</v>
      </c>
      <c r="J91" s="542"/>
      <c r="K91" s="529">
        <v>2012</v>
      </c>
      <c r="L91" s="532"/>
      <c r="M91" s="529">
        <v>2013</v>
      </c>
      <c r="N91" s="528"/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 x14ac:dyDescent="0.2">
      <c r="B107" s="113"/>
      <c r="C107" s="113"/>
      <c r="D107" s="305">
        <v>2008</v>
      </c>
      <c r="E107" s="491">
        <v>2009</v>
      </c>
      <c r="F107" s="510"/>
      <c r="G107" s="491">
        <v>2010</v>
      </c>
      <c r="H107" s="510"/>
      <c r="I107" s="491">
        <v>2011</v>
      </c>
      <c r="J107" s="543"/>
      <c r="K107" s="529">
        <v>2012</v>
      </c>
      <c r="L107" s="528"/>
      <c r="M107" s="529">
        <v>2013</v>
      </c>
      <c r="N107" s="528"/>
    </row>
    <row r="108" spans="2:14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 x14ac:dyDescent="0.2">
      <c r="A1" s="1" t="s">
        <v>138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 x14ac:dyDescent="0.2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 x14ac:dyDescent="0.15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 x14ac:dyDescent="0.15">
      <c r="B52" s="17"/>
      <c r="C52" s="18"/>
      <c r="D52" s="18"/>
      <c r="E52" s="20"/>
      <c r="J52" s="3"/>
      <c r="L52" s="3"/>
      <c r="N52" s="3"/>
    </row>
    <row r="53" spans="1:23" x14ac:dyDescent="0.15">
      <c r="B53" s="21" t="s">
        <v>13</v>
      </c>
      <c r="C53" s="18"/>
      <c r="D53" s="18"/>
      <c r="E53" s="20"/>
      <c r="J53" s="3"/>
      <c r="L53" s="3"/>
      <c r="N53" s="3"/>
    </row>
    <row r="54" spans="1:23" x14ac:dyDescent="0.15">
      <c r="B54" s="21" t="s">
        <v>14</v>
      </c>
      <c r="J54" s="3"/>
      <c r="L54" s="3"/>
      <c r="N54" s="3"/>
    </row>
    <row r="55" spans="1:23" x14ac:dyDescent="0.15">
      <c r="B55" s="21" t="s">
        <v>34</v>
      </c>
      <c r="J55" s="3"/>
      <c r="L55" s="3"/>
      <c r="N55" s="3"/>
    </row>
    <row r="56" spans="1:23" ht="25.5" customHeight="1" x14ac:dyDescent="0.15">
      <c r="J56" s="3"/>
      <c r="L56" s="3"/>
      <c r="N56" s="3"/>
    </row>
    <row r="57" spans="1:23" ht="14.25" x14ac:dyDescent="0.15">
      <c r="A57" s="4" t="s">
        <v>15</v>
      </c>
      <c r="U57" s="2">
        <v>4</v>
      </c>
      <c r="V57" s="2">
        <v>5</v>
      </c>
      <c r="W57" s="2">
        <v>6</v>
      </c>
    </row>
    <row r="58" spans="1:23" x14ac:dyDescent="0.15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 x14ac:dyDescent="0.25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 x14ac:dyDescent="0.25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529">
        <v>2011</v>
      </c>
      <c r="J60" s="532"/>
      <c r="K60" s="529">
        <v>2012</v>
      </c>
      <c r="L60" s="532"/>
      <c r="M60" s="529">
        <v>2013</v>
      </c>
      <c r="N60" s="532"/>
      <c r="O60" s="562">
        <v>2014</v>
      </c>
      <c r="P60" s="563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 x14ac:dyDescent="0.15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 x14ac:dyDescent="0.15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 x14ac:dyDescent="0.15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 x14ac:dyDescent="0.15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 x14ac:dyDescent="0.15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 x14ac:dyDescent="0.15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 x14ac:dyDescent="0.15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 x14ac:dyDescent="0.15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 x14ac:dyDescent="0.2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 x14ac:dyDescent="0.2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 x14ac:dyDescent="0.2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 x14ac:dyDescent="0.15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 x14ac:dyDescent="0.2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 x14ac:dyDescent="0.15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 x14ac:dyDescent="0.25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 x14ac:dyDescent="0.2">
      <c r="D76" s="23">
        <v>2008</v>
      </c>
      <c r="E76" s="25">
        <v>2009</v>
      </c>
      <c r="F76" s="24"/>
      <c r="G76" s="25">
        <v>2010</v>
      </c>
      <c r="H76" s="24"/>
      <c r="I76" s="529">
        <v>2011</v>
      </c>
      <c r="J76" s="532"/>
      <c r="K76" s="529">
        <v>2012</v>
      </c>
      <c r="L76" s="532"/>
      <c r="M76" s="529">
        <v>2013</v>
      </c>
      <c r="N76" s="528"/>
      <c r="O76" s="529">
        <v>2014</v>
      </c>
      <c r="P76" s="528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 x14ac:dyDescent="0.15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 x14ac:dyDescent="0.15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 x14ac:dyDescent="0.15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 x14ac:dyDescent="0.15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 x14ac:dyDescent="0.15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 x14ac:dyDescent="0.15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 x14ac:dyDescent="0.15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 x14ac:dyDescent="0.15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 x14ac:dyDescent="0.2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 x14ac:dyDescent="0.2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 x14ac:dyDescent="0.2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 x14ac:dyDescent="0.15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 x14ac:dyDescent="0.2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 x14ac:dyDescent="0.15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 x14ac:dyDescent="0.25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 x14ac:dyDescent="0.2">
      <c r="B92" s="113"/>
      <c r="C92" s="113"/>
      <c r="D92" s="314">
        <v>2008</v>
      </c>
      <c r="E92" s="491">
        <v>2009</v>
      </c>
      <c r="F92" s="492"/>
      <c r="G92" s="491">
        <v>2010</v>
      </c>
      <c r="H92" s="492"/>
      <c r="I92" s="491">
        <v>2011</v>
      </c>
      <c r="J92" s="542"/>
      <c r="K92" s="529">
        <v>2012</v>
      </c>
      <c r="L92" s="532"/>
      <c r="M92" s="529">
        <v>2013</v>
      </c>
      <c r="N92" s="532"/>
      <c r="O92" s="564"/>
      <c r="P92" s="547"/>
      <c r="T92" s="2" t="s">
        <v>131</v>
      </c>
      <c r="U92" s="2">
        <v>10</v>
      </c>
      <c r="V92" s="2">
        <v>11</v>
      </c>
      <c r="W92" s="2">
        <v>12</v>
      </c>
    </row>
    <row r="93" spans="2:29" x14ac:dyDescent="0.15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 x14ac:dyDescent="0.15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 x14ac:dyDescent="0.15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 x14ac:dyDescent="0.15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 x14ac:dyDescent="0.15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 x14ac:dyDescent="0.15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 x14ac:dyDescent="0.15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 x14ac:dyDescent="0.15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 x14ac:dyDescent="0.2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 x14ac:dyDescent="0.2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 x14ac:dyDescent="0.2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 x14ac:dyDescent="0.15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 x14ac:dyDescent="0.2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 x14ac:dyDescent="0.15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 x14ac:dyDescent="0.25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 x14ac:dyDescent="0.2">
      <c r="B108" s="113"/>
      <c r="C108" s="113"/>
      <c r="D108" s="314">
        <v>2008</v>
      </c>
      <c r="E108" s="491">
        <v>2009</v>
      </c>
      <c r="F108" s="510"/>
      <c r="G108" s="491">
        <v>2010</v>
      </c>
      <c r="H108" s="510"/>
      <c r="I108" s="491">
        <v>2011</v>
      </c>
      <c r="J108" s="543"/>
      <c r="K108" s="529">
        <v>2012</v>
      </c>
      <c r="L108" s="528"/>
      <c r="M108" s="529">
        <v>2013</v>
      </c>
      <c r="N108" s="528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 x14ac:dyDescent="0.15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 x14ac:dyDescent="0.15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 x14ac:dyDescent="0.15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 x14ac:dyDescent="0.15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 x14ac:dyDescent="0.15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 x14ac:dyDescent="0.15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 x14ac:dyDescent="0.15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 x14ac:dyDescent="0.15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 x14ac:dyDescent="0.2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 x14ac:dyDescent="0.2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 x14ac:dyDescent="0.2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 x14ac:dyDescent="0.15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 x14ac:dyDescent="0.2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9"/>
  <sheetViews>
    <sheetView topLeftCell="C88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1" width="9" style="2" customWidth="1"/>
    <col min="32" max="16384" width="9" style="2"/>
  </cols>
  <sheetData>
    <row r="1" spans="1:14" ht="21" x14ac:dyDescent="0.2">
      <c r="A1" s="1" t="s">
        <v>140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 x14ac:dyDescent="0.15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 x14ac:dyDescent="0.15">
      <c r="B53" s="17"/>
      <c r="C53" s="18"/>
      <c r="D53" s="18"/>
      <c r="E53" s="20"/>
      <c r="J53" s="3"/>
      <c r="L53" s="3"/>
      <c r="N53" s="3"/>
    </row>
    <row r="54" spans="1:23" x14ac:dyDescent="0.15">
      <c r="B54" s="21" t="s">
        <v>13</v>
      </c>
      <c r="C54" s="18"/>
      <c r="D54" s="18"/>
      <c r="E54" s="20"/>
      <c r="J54" s="3"/>
      <c r="L54" s="3"/>
      <c r="N54" s="3"/>
    </row>
    <row r="55" spans="1:23" x14ac:dyDescent="0.15">
      <c r="B55" s="21" t="s">
        <v>14</v>
      </c>
      <c r="J55" s="3"/>
      <c r="L55" s="3"/>
      <c r="N55" s="3"/>
    </row>
    <row r="56" spans="1:23" x14ac:dyDescent="0.15">
      <c r="B56" s="21" t="s">
        <v>34</v>
      </c>
      <c r="J56" s="3"/>
      <c r="L56" s="3"/>
      <c r="N56" s="3"/>
    </row>
    <row r="57" spans="1:23" ht="25.5" customHeight="1" x14ac:dyDescent="0.15">
      <c r="J57" s="3"/>
      <c r="L57" s="3"/>
      <c r="N57" s="3"/>
    </row>
    <row r="58" spans="1:23" ht="14.25" x14ac:dyDescent="0.15">
      <c r="A58" s="4" t="s">
        <v>15</v>
      </c>
      <c r="U58" s="2">
        <v>4</v>
      </c>
      <c r="V58" s="2">
        <v>5</v>
      </c>
      <c r="W58" s="2">
        <v>6</v>
      </c>
    </row>
    <row r="59" spans="1:23" x14ac:dyDescent="0.15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 x14ac:dyDescent="0.25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 x14ac:dyDescent="0.25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529">
        <v>2011</v>
      </c>
      <c r="J61" s="532"/>
      <c r="K61" s="529">
        <v>2012</v>
      </c>
      <c r="L61" s="532"/>
      <c r="M61" s="529">
        <v>2013</v>
      </c>
      <c r="N61" s="532"/>
      <c r="O61" s="562">
        <v>2014</v>
      </c>
      <c r="P61" s="563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 x14ac:dyDescent="0.15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 x14ac:dyDescent="0.15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 x14ac:dyDescent="0.15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 x14ac:dyDescent="0.15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 x14ac:dyDescent="0.15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 x14ac:dyDescent="0.15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 x14ac:dyDescent="0.15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 x14ac:dyDescent="0.15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 x14ac:dyDescent="0.2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 x14ac:dyDescent="0.2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 x14ac:dyDescent="0.2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 x14ac:dyDescent="0.15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 x14ac:dyDescent="0.2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 x14ac:dyDescent="0.15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 x14ac:dyDescent="0.25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 x14ac:dyDescent="0.2">
      <c r="D77" s="23">
        <v>2008</v>
      </c>
      <c r="E77" s="25">
        <v>2009</v>
      </c>
      <c r="F77" s="24"/>
      <c r="G77" s="25">
        <v>2010</v>
      </c>
      <c r="H77" s="24"/>
      <c r="I77" s="529">
        <v>2011</v>
      </c>
      <c r="J77" s="532"/>
      <c r="K77" s="529">
        <v>2012</v>
      </c>
      <c r="L77" s="532"/>
      <c r="M77" s="529">
        <v>2013</v>
      </c>
      <c r="N77" s="528"/>
      <c r="O77" s="529">
        <v>2014</v>
      </c>
      <c r="P77" s="528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 x14ac:dyDescent="0.15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 x14ac:dyDescent="0.15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 x14ac:dyDescent="0.15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 x14ac:dyDescent="0.15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 x14ac:dyDescent="0.15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 x14ac:dyDescent="0.15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 x14ac:dyDescent="0.15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 x14ac:dyDescent="0.15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 x14ac:dyDescent="0.2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 x14ac:dyDescent="0.2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 x14ac:dyDescent="0.2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 x14ac:dyDescent="0.15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 x14ac:dyDescent="0.2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 x14ac:dyDescent="0.15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 x14ac:dyDescent="0.25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 x14ac:dyDescent="0.2">
      <c r="B93" s="113"/>
      <c r="C93" s="113"/>
      <c r="D93" s="321">
        <v>2008</v>
      </c>
      <c r="E93" s="491">
        <v>2009</v>
      </c>
      <c r="F93" s="492"/>
      <c r="G93" s="491">
        <v>2010</v>
      </c>
      <c r="H93" s="492"/>
      <c r="I93" s="491">
        <v>2011</v>
      </c>
      <c r="J93" s="542"/>
      <c r="K93" s="529">
        <v>2012</v>
      </c>
      <c r="L93" s="532"/>
      <c r="M93" s="529">
        <v>2013</v>
      </c>
      <c r="N93" s="532"/>
      <c r="O93" s="565">
        <v>2014</v>
      </c>
      <c r="P93" s="566"/>
      <c r="T93" s="2" t="s">
        <v>131</v>
      </c>
      <c r="U93" s="2">
        <v>10</v>
      </c>
      <c r="V93" s="2">
        <v>11</v>
      </c>
      <c r="W93" s="2">
        <v>12</v>
      </c>
    </row>
    <row r="94" spans="2:29" x14ac:dyDescent="0.15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x14ac:dyDescent="0.15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 x14ac:dyDescent="0.15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 x14ac:dyDescent="0.2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 x14ac:dyDescent="0.2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f>SUM(O94:O102)</f>
        <v>2931689</v>
      </c>
      <c r="P103" s="343">
        <f>(O103/M103-1)*100</f>
        <v>10.413030722332994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 x14ac:dyDescent="0.2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 x14ac:dyDescent="0.15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 x14ac:dyDescent="0.2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 x14ac:dyDescent="0.15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 x14ac:dyDescent="0.25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113"/>
      <c r="C109" s="113"/>
      <c r="D109" s="321">
        <v>2008</v>
      </c>
      <c r="E109" s="491">
        <v>2009</v>
      </c>
      <c r="F109" s="510"/>
      <c r="G109" s="491">
        <v>2010</v>
      </c>
      <c r="H109" s="510"/>
      <c r="I109" s="491">
        <v>2011</v>
      </c>
      <c r="J109" s="543"/>
      <c r="K109" s="529">
        <v>2012</v>
      </c>
      <c r="L109" s="528"/>
      <c r="M109" s="529">
        <v>2013</v>
      </c>
      <c r="N109" s="528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 x14ac:dyDescent="0.15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 x14ac:dyDescent="0.15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6" x14ac:dyDescent="0.15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  <c r="O113" s="98"/>
      <c r="P113" s="98"/>
    </row>
    <row r="114" spans="2:16" x14ac:dyDescent="0.15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  <c r="O114" s="98"/>
      <c r="P114" s="98"/>
    </row>
    <row r="115" spans="2:16" x14ac:dyDescent="0.15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  <c r="O115" s="98"/>
      <c r="P115" s="98"/>
    </row>
    <row r="116" spans="2:16" x14ac:dyDescent="0.15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  <c r="O116" s="98"/>
      <c r="P116" s="98"/>
    </row>
    <row r="117" spans="2:16" x14ac:dyDescent="0.15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  <c r="O117" s="98"/>
      <c r="P117" s="98"/>
    </row>
    <row r="118" spans="2:16" ht="14.25" thickBot="1" x14ac:dyDescent="0.2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  <c r="O118" s="98"/>
      <c r="P118" s="98"/>
    </row>
    <row r="119" spans="2:16" ht="15" thickTop="1" thickBot="1" x14ac:dyDescent="0.2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  <c r="O119" s="98"/>
      <c r="P119" s="98"/>
    </row>
    <row r="120" spans="2:16" ht="14.25" thickBot="1" x14ac:dyDescent="0.2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  <c r="O120" s="98"/>
      <c r="P120" s="98"/>
    </row>
    <row r="121" spans="2:16" x14ac:dyDescent="0.15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  <c r="O121" s="98"/>
      <c r="P121" s="98"/>
    </row>
    <row r="122" spans="2:16" ht="14.25" thickBot="1" x14ac:dyDescent="0.2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  <c r="O122" s="98"/>
      <c r="P122" s="98"/>
    </row>
    <row r="123" spans="2:16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</row>
    <row r="124" spans="2:16" x14ac:dyDescent="0.15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2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2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2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0"/>
  <sheetViews>
    <sheetView topLeftCell="M100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1" width="9" style="2" customWidth="1"/>
    <col min="32" max="16384" width="9" style="2"/>
  </cols>
  <sheetData>
    <row r="1" spans="1:14" ht="21" x14ac:dyDescent="0.2">
      <c r="A1" s="1" t="s">
        <v>144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 x14ac:dyDescent="0.15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 x14ac:dyDescent="0.15">
      <c r="B54" s="17"/>
      <c r="C54" s="18"/>
      <c r="D54" s="18"/>
      <c r="E54" s="20"/>
      <c r="J54" s="3"/>
      <c r="L54" s="3"/>
      <c r="N54" s="3"/>
    </row>
    <row r="55" spans="1:23" x14ac:dyDescent="0.15">
      <c r="B55" s="21" t="s">
        <v>13</v>
      </c>
      <c r="C55" s="18"/>
      <c r="D55" s="18"/>
      <c r="E55" s="20"/>
      <c r="J55" s="3"/>
      <c r="L55" s="3"/>
      <c r="N55" s="3"/>
    </row>
    <row r="56" spans="1:23" x14ac:dyDescent="0.15">
      <c r="B56" s="21" t="s">
        <v>14</v>
      </c>
      <c r="J56" s="3"/>
      <c r="L56" s="3"/>
      <c r="N56" s="3"/>
    </row>
    <row r="57" spans="1:23" x14ac:dyDescent="0.15">
      <c r="B57" s="21" t="s">
        <v>34</v>
      </c>
      <c r="J57" s="3"/>
      <c r="L57" s="3"/>
      <c r="N57" s="3"/>
    </row>
    <row r="58" spans="1:23" ht="25.5" customHeight="1" x14ac:dyDescent="0.15">
      <c r="J58" s="3"/>
      <c r="L58" s="3"/>
      <c r="N58" s="3"/>
    </row>
    <row r="59" spans="1:23" ht="14.25" x14ac:dyDescent="0.15">
      <c r="A59" s="4" t="s">
        <v>15</v>
      </c>
      <c r="U59" s="2">
        <v>4</v>
      </c>
      <c r="V59" s="2">
        <v>5</v>
      </c>
      <c r="W59" s="2">
        <v>6</v>
      </c>
    </row>
    <row r="60" spans="1:23" x14ac:dyDescent="0.15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 x14ac:dyDescent="0.25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 x14ac:dyDescent="0.25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529">
        <v>2011</v>
      </c>
      <c r="J62" s="532"/>
      <c r="K62" s="529">
        <v>2012</v>
      </c>
      <c r="L62" s="532"/>
      <c r="M62" s="529">
        <v>2013</v>
      </c>
      <c r="N62" s="532"/>
      <c r="O62" s="562">
        <v>2014</v>
      </c>
      <c r="P62" s="563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 x14ac:dyDescent="0.15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 x14ac:dyDescent="0.15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 x14ac:dyDescent="0.15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 x14ac:dyDescent="0.15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 x14ac:dyDescent="0.15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 x14ac:dyDescent="0.15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 x14ac:dyDescent="0.15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 x14ac:dyDescent="0.15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 x14ac:dyDescent="0.2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 x14ac:dyDescent="0.2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 x14ac:dyDescent="0.2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 x14ac:dyDescent="0.15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 x14ac:dyDescent="0.2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 x14ac:dyDescent="0.15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 x14ac:dyDescent="0.25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 x14ac:dyDescent="0.2">
      <c r="D78" s="23">
        <v>2008</v>
      </c>
      <c r="E78" s="25">
        <v>2009</v>
      </c>
      <c r="F78" s="24"/>
      <c r="G78" s="25">
        <v>2010</v>
      </c>
      <c r="H78" s="24"/>
      <c r="I78" s="529">
        <v>2011</v>
      </c>
      <c r="J78" s="532"/>
      <c r="K78" s="529">
        <v>2012</v>
      </c>
      <c r="L78" s="532"/>
      <c r="M78" s="529">
        <v>2013</v>
      </c>
      <c r="N78" s="528"/>
      <c r="O78" s="529">
        <v>2014</v>
      </c>
      <c r="P78" s="528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 x14ac:dyDescent="0.15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 x14ac:dyDescent="0.15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 x14ac:dyDescent="0.15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 x14ac:dyDescent="0.15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 x14ac:dyDescent="0.15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 x14ac:dyDescent="0.15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 x14ac:dyDescent="0.15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 x14ac:dyDescent="0.15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 x14ac:dyDescent="0.2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 x14ac:dyDescent="0.2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 x14ac:dyDescent="0.2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 x14ac:dyDescent="0.15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 x14ac:dyDescent="0.2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 x14ac:dyDescent="0.15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 x14ac:dyDescent="0.25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 x14ac:dyDescent="0.2">
      <c r="B94" s="113"/>
      <c r="C94" s="113"/>
      <c r="D94" s="330">
        <v>2008</v>
      </c>
      <c r="E94" s="491">
        <v>2009</v>
      </c>
      <c r="F94" s="492"/>
      <c r="G94" s="491">
        <v>2010</v>
      </c>
      <c r="H94" s="492"/>
      <c r="I94" s="491">
        <v>2011</v>
      </c>
      <c r="J94" s="542"/>
      <c r="K94" s="529">
        <v>2012</v>
      </c>
      <c r="L94" s="532"/>
      <c r="M94" s="529">
        <v>2013</v>
      </c>
      <c r="N94" s="532"/>
      <c r="O94" s="567">
        <v>2014</v>
      </c>
      <c r="P94" s="511"/>
      <c r="T94" s="2" t="s">
        <v>131</v>
      </c>
      <c r="U94" s="2">
        <v>10</v>
      </c>
      <c r="V94" s="2">
        <v>11</v>
      </c>
      <c r="W94" s="2">
        <v>12</v>
      </c>
    </row>
    <row r="95" spans="2:29" x14ac:dyDescent="0.15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x14ac:dyDescent="0.15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2" si="21">SUM(U96:W96)</f>
        <v>377756</v>
      </c>
      <c r="U96" s="2">
        <v>115913</v>
      </c>
      <c r="V96" s="2">
        <v>136978</v>
      </c>
      <c r="W96" s="2">
        <v>124865</v>
      </c>
    </row>
    <row r="97" spans="2:23" x14ac:dyDescent="0.15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 x14ac:dyDescent="0.2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 x14ac:dyDescent="0.2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f>SUM(O95:O103)</f>
        <v>2931689</v>
      </c>
      <c r="P104" s="357">
        <f>(O104/M104-1)*100</f>
        <v>10.413030722332994</v>
      </c>
      <c r="T104" s="2">
        <f>SUM(U104:W104)</f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 x14ac:dyDescent="0.2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 x14ac:dyDescent="0.15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 x14ac:dyDescent="0.2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x14ac:dyDescent="0.15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 x14ac:dyDescent="0.25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113"/>
      <c r="C110" s="113"/>
      <c r="D110" s="330">
        <v>2008</v>
      </c>
      <c r="E110" s="491">
        <v>2009</v>
      </c>
      <c r="F110" s="510"/>
      <c r="G110" s="491">
        <v>2010</v>
      </c>
      <c r="H110" s="510"/>
      <c r="I110" s="491">
        <v>2011</v>
      </c>
      <c r="J110" s="543"/>
      <c r="K110" s="529">
        <v>2012</v>
      </c>
      <c r="L110" s="528"/>
      <c r="M110" s="529">
        <v>2013</v>
      </c>
      <c r="N110" s="528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 x14ac:dyDescent="0.15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6" x14ac:dyDescent="0.15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  <c r="O113" s="98"/>
      <c r="P113" s="98"/>
    </row>
    <row r="114" spans="2:16" x14ac:dyDescent="0.15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  <c r="O114" s="98"/>
      <c r="P114" s="98"/>
    </row>
    <row r="115" spans="2:16" x14ac:dyDescent="0.15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  <c r="O115" s="98"/>
      <c r="P115" s="98"/>
    </row>
    <row r="116" spans="2:16" x14ac:dyDescent="0.15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  <c r="O116" s="98"/>
      <c r="P116" s="98"/>
    </row>
    <row r="117" spans="2:16" x14ac:dyDescent="0.15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  <c r="O117" s="98"/>
      <c r="P117" s="98"/>
    </row>
    <row r="118" spans="2:16" x14ac:dyDescent="0.15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  <c r="O118" s="98"/>
      <c r="P118" s="98"/>
    </row>
    <row r="119" spans="2:16" ht="14.25" thickBot="1" x14ac:dyDescent="0.2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  <c r="O119" s="98"/>
      <c r="P119" s="98"/>
    </row>
    <row r="120" spans="2:16" ht="15" thickTop="1" thickBot="1" x14ac:dyDescent="0.2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  <c r="O120" s="98"/>
      <c r="P120" s="98"/>
    </row>
    <row r="121" spans="2:16" ht="14.25" thickBot="1" x14ac:dyDescent="0.2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  <c r="O121" s="98"/>
      <c r="P121" s="98"/>
    </row>
    <row r="122" spans="2:16" x14ac:dyDescent="0.15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  <c r="O122" s="98"/>
      <c r="P122" s="98"/>
    </row>
    <row r="123" spans="2:16" ht="14.25" thickBot="1" x14ac:dyDescent="0.2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  <c r="O123" s="113"/>
      <c r="P123" s="113"/>
    </row>
    <row r="124" spans="2:16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2:16" x14ac:dyDescent="0.15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2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2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1"/>
  <sheetViews>
    <sheetView topLeftCell="K91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1" width="9" style="2" customWidth="1"/>
    <col min="32" max="16384" width="9" style="2"/>
  </cols>
  <sheetData>
    <row r="1" spans="1:14" ht="21" x14ac:dyDescent="0.2">
      <c r="A1" s="1" t="s">
        <v>145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 x14ac:dyDescent="0.15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 x14ac:dyDescent="0.15">
      <c r="B55" s="17"/>
      <c r="C55" s="18"/>
      <c r="D55" s="18"/>
      <c r="E55" s="20"/>
      <c r="J55" s="3"/>
      <c r="L55" s="3"/>
      <c r="N55" s="3"/>
    </row>
    <row r="56" spans="1:23" x14ac:dyDescent="0.15">
      <c r="B56" s="21" t="s">
        <v>13</v>
      </c>
      <c r="C56" s="18"/>
      <c r="D56" s="18"/>
      <c r="E56" s="20"/>
      <c r="J56" s="3"/>
      <c r="L56" s="3"/>
      <c r="N56" s="3"/>
    </row>
    <row r="57" spans="1:23" x14ac:dyDescent="0.15">
      <c r="B57" s="21" t="s">
        <v>14</v>
      </c>
      <c r="J57" s="3"/>
      <c r="L57" s="3"/>
      <c r="N57" s="3"/>
    </row>
    <row r="58" spans="1:23" x14ac:dyDescent="0.15">
      <c r="B58" s="21" t="s">
        <v>34</v>
      </c>
      <c r="J58" s="3"/>
      <c r="L58" s="3"/>
      <c r="N58" s="3"/>
    </row>
    <row r="59" spans="1:23" ht="25.5" customHeight="1" x14ac:dyDescent="0.15">
      <c r="J59" s="3"/>
      <c r="L59" s="3"/>
      <c r="N59" s="3"/>
    </row>
    <row r="60" spans="1:23" ht="14.25" x14ac:dyDescent="0.15">
      <c r="A60" s="4" t="s">
        <v>15</v>
      </c>
      <c r="U60" s="2">
        <v>4</v>
      </c>
      <c r="V60" s="2">
        <v>5</v>
      </c>
      <c r="W60" s="2">
        <v>6</v>
      </c>
    </row>
    <row r="61" spans="1:23" x14ac:dyDescent="0.15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 x14ac:dyDescent="0.25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 x14ac:dyDescent="0.25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529">
        <v>2011</v>
      </c>
      <c r="J63" s="532"/>
      <c r="K63" s="529">
        <v>2012</v>
      </c>
      <c r="L63" s="532"/>
      <c r="M63" s="529">
        <v>2013</v>
      </c>
      <c r="N63" s="532"/>
      <c r="O63" s="562">
        <v>2014</v>
      </c>
      <c r="P63" s="563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 x14ac:dyDescent="0.15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 x14ac:dyDescent="0.15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 x14ac:dyDescent="0.15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 x14ac:dyDescent="0.15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 x14ac:dyDescent="0.15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 x14ac:dyDescent="0.15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 x14ac:dyDescent="0.15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 x14ac:dyDescent="0.15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 x14ac:dyDescent="0.2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 x14ac:dyDescent="0.2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 x14ac:dyDescent="0.2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 x14ac:dyDescent="0.15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 x14ac:dyDescent="0.2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 x14ac:dyDescent="0.15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 x14ac:dyDescent="0.25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 x14ac:dyDescent="0.2">
      <c r="D79" s="23">
        <v>2008</v>
      </c>
      <c r="E79" s="25">
        <v>2009</v>
      </c>
      <c r="F79" s="24"/>
      <c r="G79" s="25">
        <v>2010</v>
      </c>
      <c r="H79" s="24"/>
      <c r="I79" s="529">
        <v>2011</v>
      </c>
      <c r="J79" s="532"/>
      <c r="K79" s="529">
        <v>2012</v>
      </c>
      <c r="L79" s="532"/>
      <c r="M79" s="529">
        <v>2013</v>
      </c>
      <c r="N79" s="528"/>
      <c r="O79" s="529">
        <v>2014</v>
      </c>
      <c r="P79" s="528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 x14ac:dyDescent="0.15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 x14ac:dyDescent="0.15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 x14ac:dyDescent="0.15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 x14ac:dyDescent="0.15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 x14ac:dyDescent="0.15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 x14ac:dyDescent="0.15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 x14ac:dyDescent="0.15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 x14ac:dyDescent="0.15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 x14ac:dyDescent="0.2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 x14ac:dyDescent="0.2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 x14ac:dyDescent="0.2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 x14ac:dyDescent="0.15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 x14ac:dyDescent="0.2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 x14ac:dyDescent="0.15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 x14ac:dyDescent="0.25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 x14ac:dyDescent="0.2">
      <c r="B95" s="113"/>
      <c r="C95" s="113"/>
      <c r="D95" s="347">
        <v>2008</v>
      </c>
      <c r="E95" s="491">
        <v>2009</v>
      </c>
      <c r="F95" s="492"/>
      <c r="G95" s="491">
        <v>2010</v>
      </c>
      <c r="H95" s="492"/>
      <c r="I95" s="491">
        <v>2011</v>
      </c>
      <c r="J95" s="542"/>
      <c r="K95" s="529">
        <v>2012</v>
      </c>
      <c r="L95" s="532"/>
      <c r="M95" s="529">
        <v>2013</v>
      </c>
      <c r="N95" s="532"/>
      <c r="O95" s="567">
        <v>2014</v>
      </c>
      <c r="P95" s="511"/>
      <c r="T95" s="2" t="s">
        <v>131</v>
      </c>
      <c r="U95" s="2">
        <v>10</v>
      </c>
      <c r="V95" s="2">
        <v>11</v>
      </c>
      <c r="W95" s="2">
        <v>12</v>
      </c>
    </row>
    <row r="96" spans="2:29" x14ac:dyDescent="0.15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x14ac:dyDescent="0.15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 x14ac:dyDescent="0.15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 x14ac:dyDescent="0.2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 x14ac:dyDescent="0.2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f>SUM(O96:O104)</f>
        <v>2931689</v>
      </c>
      <c r="P105" s="357">
        <f>(O105/M105-1)*100</f>
        <v>10.413030722332994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 x14ac:dyDescent="0.2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 x14ac:dyDescent="0.15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 x14ac:dyDescent="0.2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x14ac:dyDescent="0.15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 x14ac:dyDescent="0.25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113"/>
      <c r="C111" s="113"/>
      <c r="D111" s="347">
        <v>2008</v>
      </c>
      <c r="E111" s="491">
        <v>2009</v>
      </c>
      <c r="F111" s="510"/>
      <c r="G111" s="491">
        <v>2010</v>
      </c>
      <c r="H111" s="510"/>
      <c r="I111" s="491">
        <v>2011</v>
      </c>
      <c r="J111" s="543"/>
      <c r="K111" s="529">
        <v>2012</v>
      </c>
      <c r="L111" s="528"/>
      <c r="M111" s="529">
        <v>2013</v>
      </c>
      <c r="N111" s="528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6" x14ac:dyDescent="0.15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  <c r="O113" s="98"/>
      <c r="P113" s="98"/>
    </row>
    <row r="114" spans="2:16" x14ac:dyDescent="0.15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  <c r="O114" s="98"/>
      <c r="P114" s="98"/>
    </row>
    <row r="115" spans="2:16" x14ac:dyDescent="0.15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  <c r="O115" s="98"/>
      <c r="P115" s="98"/>
    </row>
    <row r="116" spans="2:16" x14ac:dyDescent="0.15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  <c r="O116" s="98"/>
      <c r="P116" s="98"/>
    </row>
    <row r="117" spans="2:16" x14ac:dyDescent="0.15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  <c r="O117" s="98"/>
      <c r="P117" s="98"/>
    </row>
    <row r="118" spans="2:16" x14ac:dyDescent="0.15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  <c r="O118" s="98"/>
      <c r="P118" s="98"/>
    </row>
    <row r="119" spans="2:16" x14ac:dyDescent="0.15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  <c r="O119" s="98"/>
      <c r="P119" s="98"/>
    </row>
    <row r="120" spans="2:16" ht="14.25" thickBot="1" x14ac:dyDescent="0.2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  <c r="O120" s="98"/>
      <c r="P120" s="98"/>
    </row>
    <row r="121" spans="2:16" ht="15" thickTop="1" thickBot="1" x14ac:dyDescent="0.2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  <c r="O121" s="98"/>
      <c r="P121" s="98"/>
    </row>
    <row r="122" spans="2:16" ht="14.25" thickBot="1" x14ac:dyDescent="0.2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  <c r="O122" s="98"/>
      <c r="P122" s="98"/>
    </row>
    <row r="123" spans="2:16" x14ac:dyDescent="0.15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  <c r="O123" s="113"/>
      <c r="P123" s="113"/>
    </row>
    <row r="124" spans="2:16" ht="14.25" thickBot="1" x14ac:dyDescent="0.2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  <c r="O124" s="98"/>
      <c r="P124" s="98"/>
    </row>
    <row r="125" spans="2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2:16" x14ac:dyDescent="0.15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2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45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</row>
    <row r="7" spans="1:11" x14ac:dyDescent="0.15">
      <c r="B7" s="163" t="s">
        <v>6</v>
      </c>
      <c r="C7" s="164">
        <v>103959</v>
      </c>
      <c r="D7" s="501">
        <v>3310</v>
      </c>
      <c r="E7" s="502"/>
      <c r="F7" s="165">
        <f t="shared" ref="F7:F16" si="0">D7/C7*100</f>
        <v>3.1839475177714291</v>
      </c>
      <c r="K7" s="3"/>
    </row>
    <row r="8" spans="1:11" x14ac:dyDescent="0.15">
      <c r="B8" s="163" t="s">
        <v>7</v>
      </c>
      <c r="C8" s="166">
        <v>144317</v>
      </c>
      <c r="D8" s="503">
        <v>4990.875</v>
      </c>
      <c r="E8" s="502"/>
      <c r="F8" s="165">
        <f t="shared" si="0"/>
        <v>3.4582724141992975</v>
      </c>
      <c r="K8" s="3"/>
    </row>
    <row r="9" spans="1:11" x14ac:dyDescent="0.15">
      <c r="B9" s="163" t="s">
        <v>8</v>
      </c>
      <c r="C9" s="166">
        <v>110280</v>
      </c>
      <c r="D9" s="503">
        <v>8686</v>
      </c>
      <c r="E9" s="502"/>
      <c r="F9" s="165">
        <f t="shared" si="0"/>
        <v>7.8763148349655419</v>
      </c>
      <c r="K9" s="3"/>
    </row>
    <row r="10" spans="1:11" x14ac:dyDescent="0.15">
      <c r="B10" s="163" t="s">
        <v>9</v>
      </c>
      <c r="C10" s="110">
        <v>148424</v>
      </c>
      <c r="D10" s="503">
        <v>10020</v>
      </c>
      <c r="E10" s="502"/>
      <c r="F10" s="165">
        <f t="shared" si="0"/>
        <v>6.7509297687705487</v>
      </c>
      <c r="K10" s="3"/>
    </row>
    <row r="11" spans="1:11" x14ac:dyDescent="0.15">
      <c r="B11" s="163" t="s">
        <v>10</v>
      </c>
      <c r="C11" s="166">
        <v>328965</v>
      </c>
      <c r="D11" s="503">
        <v>169533</v>
      </c>
      <c r="E11" s="502"/>
      <c r="F11" s="165">
        <f t="shared" si="0"/>
        <v>51.535269709543563</v>
      </c>
      <c r="K11" s="3"/>
    </row>
    <row r="12" spans="1:11" x14ac:dyDescent="0.15">
      <c r="B12" s="156" t="s">
        <v>11</v>
      </c>
      <c r="C12" s="167">
        <v>215799</v>
      </c>
      <c r="D12" s="503">
        <v>82821</v>
      </c>
      <c r="E12" s="502"/>
      <c r="F12" s="168">
        <f t="shared" si="0"/>
        <v>38.378769132387077</v>
      </c>
      <c r="K12" s="3"/>
    </row>
    <row r="13" spans="1:11" x14ac:dyDescent="0.15">
      <c r="B13" s="109" t="s">
        <v>35</v>
      </c>
      <c r="C13" s="169">
        <v>157114</v>
      </c>
      <c r="D13" s="504">
        <v>7907</v>
      </c>
      <c r="E13" s="505"/>
      <c r="F13" s="170">
        <f t="shared" si="0"/>
        <v>5.0326514505390989</v>
      </c>
      <c r="K13" s="3"/>
    </row>
    <row r="14" spans="1:11" x14ac:dyDescent="0.15">
      <c r="B14" s="109" t="s">
        <v>37</v>
      </c>
      <c r="C14" s="169">
        <v>215533</v>
      </c>
      <c r="D14" s="506">
        <v>43015</v>
      </c>
      <c r="E14" s="502"/>
      <c r="F14" s="170">
        <f>D14/C14*100</f>
        <v>19.957500707548263</v>
      </c>
      <c r="K14" s="3"/>
    </row>
    <row r="15" spans="1:11" x14ac:dyDescent="0.15">
      <c r="B15" s="109" t="s">
        <v>39</v>
      </c>
      <c r="C15" s="169">
        <v>171297</v>
      </c>
      <c r="D15" s="506">
        <v>6992</v>
      </c>
      <c r="E15" s="502"/>
      <c r="F15" s="170">
        <f>D15/C15*100</f>
        <v>4.0817994477428092</v>
      </c>
      <c r="K15" s="3"/>
    </row>
    <row r="16" spans="1:11" x14ac:dyDescent="0.15">
      <c r="B16" s="153" t="s">
        <v>41</v>
      </c>
      <c r="C16" s="171">
        <v>242761</v>
      </c>
      <c r="D16" s="507">
        <v>20977</v>
      </c>
      <c r="E16" s="508"/>
      <c r="F16" s="172">
        <f t="shared" si="0"/>
        <v>8.6410090582918997</v>
      </c>
      <c r="K16" s="3"/>
    </row>
    <row r="17" spans="1:11" x14ac:dyDescent="0.15">
      <c r="B17" s="153" t="s">
        <v>43</v>
      </c>
      <c r="C17" s="171">
        <v>505797</v>
      </c>
      <c r="D17" s="507">
        <v>78578</v>
      </c>
      <c r="E17" s="509"/>
      <c r="F17" s="172">
        <f>D17/C17*100</f>
        <v>15.535481626027833</v>
      </c>
      <c r="K17" s="3"/>
    </row>
    <row r="18" spans="1:11" ht="14.25" thickBot="1" x14ac:dyDescent="0.2">
      <c r="B18" s="107" t="s">
        <v>48</v>
      </c>
      <c r="C18" s="173">
        <v>108431.670455</v>
      </c>
      <c r="D18" s="512">
        <v>14918.8945</v>
      </c>
      <c r="E18" s="513"/>
      <c r="F18" s="174">
        <f>D18/C18*100</f>
        <v>13.758797994531921</v>
      </c>
      <c r="K18" s="3"/>
    </row>
    <row r="19" spans="1:11" x14ac:dyDescent="0.15">
      <c r="B19" s="175" t="s">
        <v>12</v>
      </c>
      <c r="C19" s="176">
        <f>SUM(C6:C18)</f>
        <v>2541730.6704549999</v>
      </c>
      <c r="D19" s="514">
        <f>SUM(D6:E18)</f>
        <v>455350.76949999999</v>
      </c>
      <c r="E19" s="485"/>
      <c r="F19" s="177">
        <f>D19/C19*100</f>
        <v>17.914988979476995</v>
      </c>
      <c r="K19" s="3"/>
    </row>
    <row r="20" spans="1:11" x14ac:dyDescent="0.15">
      <c r="B20" s="178"/>
      <c r="C20" s="179"/>
      <c r="D20" s="179"/>
      <c r="E20" s="19"/>
      <c r="F20" s="180"/>
      <c r="K20" s="3"/>
    </row>
    <row r="21" spans="1:11" x14ac:dyDescent="0.15">
      <c r="B21" s="21" t="s">
        <v>13</v>
      </c>
      <c r="C21" s="179"/>
      <c r="D21" s="179"/>
      <c r="E21" s="19"/>
      <c r="F21" s="180"/>
      <c r="K21" s="3"/>
    </row>
    <row r="22" spans="1:11" x14ac:dyDescent="0.15">
      <c r="B22" s="21" t="s">
        <v>14</v>
      </c>
      <c r="K22" s="3"/>
    </row>
    <row r="23" spans="1:11" x14ac:dyDescent="0.15">
      <c r="B23" s="21" t="s">
        <v>34</v>
      </c>
      <c r="K23" s="3"/>
    </row>
    <row r="24" spans="1:11" ht="25.5" customHeight="1" x14ac:dyDescent="0.15">
      <c r="K24" s="3"/>
    </row>
    <row r="25" spans="1:11" ht="14.25" x14ac:dyDescent="0.15">
      <c r="A25" s="4" t="s">
        <v>15</v>
      </c>
    </row>
    <row r="26" spans="1:11" x14ac:dyDescent="0.15">
      <c r="K26" s="3" t="s">
        <v>16</v>
      </c>
    </row>
    <row r="27" spans="1:11" ht="18" thickBot="1" x14ac:dyDescent="0.25">
      <c r="B27" s="22" t="s">
        <v>17</v>
      </c>
      <c r="C27" s="22"/>
      <c r="K27" s="3"/>
    </row>
    <row r="28" spans="1:11" ht="18" thickBot="1" x14ac:dyDescent="0.25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 x14ac:dyDescent="0.15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 x14ac:dyDescent="0.15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 x14ac:dyDescent="0.15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 x14ac:dyDescent="0.15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 x14ac:dyDescent="0.15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 x14ac:dyDescent="0.15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 x14ac:dyDescent="0.15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 x14ac:dyDescent="0.15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 x14ac:dyDescent="0.2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 x14ac:dyDescent="0.2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 x14ac:dyDescent="0.2">
      <c r="D39" s="55"/>
      <c r="E39" s="56"/>
      <c r="F39" s="57"/>
      <c r="G39" s="58"/>
      <c r="H39" s="55"/>
      <c r="I39" s="59"/>
      <c r="J39" s="55"/>
      <c r="K39" s="60"/>
    </row>
    <row r="40" spans="2:11" x14ac:dyDescent="0.15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 x14ac:dyDescent="0.2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 x14ac:dyDescent="0.15">
      <c r="D42" s="72"/>
      <c r="E42" s="72"/>
      <c r="F42" s="72"/>
      <c r="G42" s="72"/>
      <c r="H42" s="72"/>
      <c r="I42" s="72"/>
      <c r="J42" s="72"/>
      <c r="K42" s="72"/>
    </row>
    <row r="43" spans="2:11" ht="18" thickBot="1" x14ac:dyDescent="0.25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 x14ac:dyDescent="0.2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 x14ac:dyDescent="0.15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 x14ac:dyDescent="0.15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 x14ac:dyDescent="0.15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 x14ac:dyDescent="0.15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 x14ac:dyDescent="0.15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 x14ac:dyDescent="0.15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 x14ac:dyDescent="0.15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 x14ac:dyDescent="0.15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 x14ac:dyDescent="0.2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 x14ac:dyDescent="0.2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 x14ac:dyDescent="0.2">
      <c r="D55" s="55"/>
      <c r="E55" s="56"/>
      <c r="F55" s="78"/>
      <c r="G55" s="58"/>
      <c r="H55" s="55"/>
      <c r="I55" s="58"/>
      <c r="J55" s="55"/>
      <c r="K55" s="58"/>
    </row>
    <row r="56" spans="2:11" x14ac:dyDescent="0.15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 x14ac:dyDescent="0.2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 x14ac:dyDescent="0.15">
      <c r="D58" s="72"/>
      <c r="E58" s="72"/>
      <c r="F58" s="72"/>
      <c r="G58" s="72"/>
      <c r="H58" s="72"/>
      <c r="I58" s="72"/>
      <c r="J58" s="72"/>
      <c r="K58" s="72"/>
    </row>
    <row r="59" spans="2:11" ht="18" thickBot="1" x14ac:dyDescent="0.25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 x14ac:dyDescent="0.2">
      <c r="B60" s="113"/>
      <c r="C60" s="113"/>
      <c r="D60" s="495">
        <v>2008</v>
      </c>
      <c r="E60" s="492"/>
      <c r="F60" s="491">
        <v>2009</v>
      </c>
      <c r="G60" s="492"/>
      <c r="H60" s="491">
        <v>2010</v>
      </c>
      <c r="I60" s="492"/>
      <c r="J60" s="491">
        <v>2011</v>
      </c>
      <c r="K60" s="493"/>
    </row>
    <row r="61" spans="2:11" x14ac:dyDescent="0.15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 x14ac:dyDescent="0.15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 x14ac:dyDescent="0.15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 x14ac:dyDescent="0.15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 x14ac:dyDescent="0.15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 x14ac:dyDescent="0.15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 x14ac:dyDescent="0.15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 x14ac:dyDescent="0.15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 x14ac:dyDescent="0.2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 x14ac:dyDescent="0.2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 x14ac:dyDescent="0.2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 x14ac:dyDescent="0.15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 x14ac:dyDescent="0.2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ht="18" thickBot="1" x14ac:dyDescent="0.25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 x14ac:dyDescent="0.2">
      <c r="B76" s="113"/>
      <c r="C76" s="113"/>
      <c r="D76" s="495">
        <v>2008</v>
      </c>
      <c r="E76" s="510"/>
      <c r="F76" s="491">
        <v>2009</v>
      </c>
      <c r="G76" s="510"/>
      <c r="H76" s="491">
        <v>2010</v>
      </c>
      <c r="I76" s="510"/>
      <c r="J76" s="491">
        <v>2011</v>
      </c>
      <c r="K76" s="511"/>
    </row>
    <row r="77" spans="2:11" x14ac:dyDescent="0.15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 x14ac:dyDescent="0.15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 x14ac:dyDescent="0.15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 x14ac:dyDescent="0.15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 x14ac:dyDescent="0.15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 x14ac:dyDescent="0.15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 x14ac:dyDescent="0.15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 x14ac:dyDescent="0.15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 x14ac:dyDescent="0.2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 x14ac:dyDescent="0.2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 x14ac:dyDescent="0.15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 x14ac:dyDescent="0.2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 x14ac:dyDescent="0.15">
      <c r="D90" s="72"/>
      <c r="E90" s="72"/>
      <c r="F90" s="72"/>
      <c r="G90" s="72"/>
      <c r="H90" s="72"/>
      <c r="I90" s="72"/>
      <c r="J90" s="72"/>
      <c r="K90" s="72"/>
    </row>
    <row r="91" spans="2:11" x14ac:dyDescent="0.15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2"/>
  <sheetViews>
    <sheetView topLeftCell="H112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1" width="9" style="2" customWidth="1"/>
    <col min="32" max="16384" width="9" style="2"/>
  </cols>
  <sheetData>
    <row r="1" spans="1:14" ht="21" x14ac:dyDescent="0.2">
      <c r="A1" s="1" t="s">
        <v>146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 x14ac:dyDescent="0.2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 x14ac:dyDescent="0.15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 x14ac:dyDescent="0.15">
      <c r="B56" s="17"/>
      <c r="C56" s="18"/>
      <c r="D56" s="18"/>
      <c r="E56" s="20"/>
      <c r="J56" s="3"/>
      <c r="L56" s="3"/>
      <c r="N56" s="3"/>
    </row>
    <row r="57" spans="1:23" x14ac:dyDescent="0.15">
      <c r="B57" s="21" t="s">
        <v>13</v>
      </c>
      <c r="C57" s="18"/>
      <c r="D57" s="18"/>
      <c r="E57" s="20"/>
      <c r="J57" s="3"/>
      <c r="L57" s="3"/>
      <c r="N57" s="3"/>
    </row>
    <row r="58" spans="1:23" x14ac:dyDescent="0.15">
      <c r="B58" s="21" t="s">
        <v>14</v>
      </c>
      <c r="J58" s="3"/>
      <c r="L58" s="3"/>
      <c r="N58" s="3"/>
    </row>
    <row r="59" spans="1:23" x14ac:dyDescent="0.15">
      <c r="B59" s="21" t="s">
        <v>34</v>
      </c>
      <c r="J59" s="3"/>
      <c r="L59" s="3"/>
      <c r="N59" s="3"/>
    </row>
    <row r="60" spans="1:23" ht="25.5" customHeight="1" x14ac:dyDescent="0.15">
      <c r="J60" s="3"/>
      <c r="L60" s="3"/>
      <c r="N60" s="3"/>
    </row>
    <row r="61" spans="1:23" ht="14.25" x14ac:dyDescent="0.15">
      <c r="A61" s="4" t="s">
        <v>15</v>
      </c>
      <c r="U61" s="2">
        <v>4</v>
      </c>
      <c r="V61" s="2">
        <v>5</v>
      </c>
      <c r="W61" s="2">
        <v>6</v>
      </c>
    </row>
    <row r="62" spans="1:23" x14ac:dyDescent="0.15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 x14ac:dyDescent="0.25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 x14ac:dyDescent="0.25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529">
        <v>2011</v>
      </c>
      <c r="J64" s="532"/>
      <c r="K64" s="529">
        <v>2012</v>
      </c>
      <c r="L64" s="532"/>
      <c r="M64" s="529">
        <v>2013</v>
      </c>
      <c r="N64" s="532"/>
      <c r="O64" s="562">
        <v>2014</v>
      </c>
      <c r="P64" s="563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 x14ac:dyDescent="0.15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 x14ac:dyDescent="0.15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 x14ac:dyDescent="0.15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 x14ac:dyDescent="0.15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 x14ac:dyDescent="0.15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 x14ac:dyDescent="0.15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 x14ac:dyDescent="0.15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 x14ac:dyDescent="0.15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 x14ac:dyDescent="0.2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 x14ac:dyDescent="0.2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 x14ac:dyDescent="0.2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 x14ac:dyDescent="0.15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 x14ac:dyDescent="0.2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 x14ac:dyDescent="0.25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 x14ac:dyDescent="0.2">
      <c r="D80" s="23">
        <v>2008</v>
      </c>
      <c r="E80" s="25">
        <v>2009</v>
      </c>
      <c r="F80" s="24"/>
      <c r="G80" s="25">
        <v>2010</v>
      </c>
      <c r="H80" s="24"/>
      <c r="I80" s="529">
        <v>2011</v>
      </c>
      <c r="J80" s="532"/>
      <c r="K80" s="529">
        <v>2012</v>
      </c>
      <c r="L80" s="532"/>
      <c r="M80" s="529">
        <v>2013</v>
      </c>
      <c r="N80" s="528"/>
      <c r="O80" s="529">
        <v>2014</v>
      </c>
      <c r="P80" s="528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 x14ac:dyDescent="0.15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 x14ac:dyDescent="0.15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 x14ac:dyDescent="0.15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 x14ac:dyDescent="0.15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 x14ac:dyDescent="0.15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 x14ac:dyDescent="0.15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 x14ac:dyDescent="0.15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 x14ac:dyDescent="0.15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 x14ac:dyDescent="0.2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 x14ac:dyDescent="0.2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 x14ac:dyDescent="0.2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 x14ac:dyDescent="0.15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 x14ac:dyDescent="0.2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 x14ac:dyDescent="0.25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 x14ac:dyDescent="0.2">
      <c r="B96" s="113"/>
      <c r="C96" s="113"/>
      <c r="D96" s="361">
        <v>2008</v>
      </c>
      <c r="E96" s="491">
        <v>2009</v>
      </c>
      <c r="F96" s="492"/>
      <c r="G96" s="491">
        <v>2010</v>
      </c>
      <c r="H96" s="492"/>
      <c r="I96" s="491">
        <v>2011</v>
      </c>
      <c r="J96" s="542"/>
      <c r="K96" s="529">
        <v>2012</v>
      </c>
      <c r="L96" s="532"/>
      <c r="M96" s="529">
        <v>2013</v>
      </c>
      <c r="N96" s="532"/>
      <c r="O96" s="567">
        <v>2014</v>
      </c>
      <c r="P96" s="511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 x14ac:dyDescent="0.15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x14ac:dyDescent="0.15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x14ac:dyDescent="0.15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 x14ac:dyDescent="0.2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 x14ac:dyDescent="0.2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f>SUM(O97:O105)</f>
        <v>2931689</v>
      </c>
      <c r="P106" s="357">
        <f>(O106/M106-1)*100</f>
        <v>10.413030722332994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 x14ac:dyDescent="0.15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 x14ac:dyDescent="0.25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 x14ac:dyDescent="0.2">
      <c r="B112" s="113"/>
      <c r="C112" s="113"/>
      <c r="D112" s="361">
        <v>2008</v>
      </c>
      <c r="E112" s="491">
        <v>2009</v>
      </c>
      <c r="F112" s="510"/>
      <c r="G112" s="491">
        <v>2010</v>
      </c>
      <c r="H112" s="510"/>
      <c r="I112" s="491">
        <v>2011</v>
      </c>
      <c r="J112" s="543"/>
      <c r="K112" s="529">
        <v>2012</v>
      </c>
      <c r="L112" s="528"/>
      <c r="M112" s="529">
        <v>2013</v>
      </c>
      <c r="N112" s="528"/>
      <c r="O112" s="565">
        <v>2014</v>
      </c>
      <c r="P112" s="566"/>
      <c r="T112" s="2" t="s">
        <v>131</v>
      </c>
      <c r="U112" s="2">
        <v>1</v>
      </c>
      <c r="V112" s="2">
        <v>2</v>
      </c>
      <c r="W112" s="2">
        <v>3</v>
      </c>
    </row>
    <row r="113" spans="2:23" x14ac:dyDescent="0.15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 x14ac:dyDescent="0.15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 x14ac:dyDescent="0.15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 x14ac:dyDescent="0.15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 x14ac:dyDescent="0.15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 x14ac:dyDescent="0.15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 x14ac:dyDescent="0.15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 x14ac:dyDescent="0.15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 x14ac:dyDescent="0.2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 x14ac:dyDescent="0.2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f>SUM(O113:O121)</f>
        <v>3975917</v>
      </c>
      <c r="P122" s="343">
        <f>(O122/M122-1)*100</f>
        <v>23.704613600137648</v>
      </c>
      <c r="T122" s="2">
        <f t="shared" ref="T122" si="29">SUM(U122:W122)</f>
        <v>3975917</v>
      </c>
      <c r="U122" s="2">
        <f>SUM(U113:U121)</f>
        <v>1001465</v>
      </c>
      <c r="V122" s="2">
        <f t="shared" ref="V122:W122" si="30">SUM(V113:V121)</f>
        <v>1071962</v>
      </c>
      <c r="W122" s="2">
        <f t="shared" si="30"/>
        <v>1902490</v>
      </c>
    </row>
    <row r="123" spans="2:23" ht="14.25" thickBot="1" x14ac:dyDescent="0.2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 x14ac:dyDescent="0.15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 x14ac:dyDescent="0.2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1">SUM(U125:W125)</f>
        <v>141274</v>
      </c>
      <c r="U125" s="2">
        <v>41766</v>
      </c>
      <c r="V125" s="2">
        <v>31185</v>
      </c>
      <c r="W125" s="2">
        <v>68323</v>
      </c>
    </row>
    <row r="126" spans="2:2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  <c r="S126" s="2" t="s">
        <v>134</v>
      </c>
      <c r="T126" s="2">
        <f t="shared" si="31"/>
        <v>126762</v>
      </c>
      <c r="U126" s="2">
        <v>37185</v>
      </c>
      <c r="V126" s="2">
        <v>21790</v>
      </c>
      <c r="W126" s="2">
        <v>67787</v>
      </c>
    </row>
    <row r="127" spans="2:23" x14ac:dyDescent="0.15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1"/>
        <v>81126</v>
      </c>
      <c r="U127" s="2">
        <v>24587</v>
      </c>
      <c r="V127" s="2">
        <v>16832</v>
      </c>
      <c r="W127" s="2">
        <v>39707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G46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 x14ac:dyDescent="0.15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 x14ac:dyDescent="0.15">
      <c r="B57" s="17"/>
      <c r="C57" s="18"/>
      <c r="D57" s="18"/>
      <c r="E57" s="20"/>
      <c r="J57" s="3"/>
      <c r="L57" s="3"/>
      <c r="N57" s="3"/>
    </row>
    <row r="58" spans="1:23" x14ac:dyDescent="0.15">
      <c r="B58" s="21" t="s">
        <v>13</v>
      </c>
      <c r="C58" s="18"/>
      <c r="D58" s="18"/>
      <c r="E58" s="20"/>
      <c r="J58" s="3"/>
      <c r="L58" s="3"/>
      <c r="N58" s="3"/>
    </row>
    <row r="59" spans="1:23" x14ac:dyDescent="0.15">
      <c r="B59" s="21" t="s">
        <v>14</v>
      </c>
      <c r="J59" s="3"/>
      <c r="L59" s="3"/>
      <c r="N59" s="3"/>
    </row>
    <row r="60" spans="1:23" x14ac:dyDescent="0.15">
      <c r="B60" s="21" t="s">
        <v>34</v>
      </c>
      <c r="J60" s="3"/>
      <c r="L60" s="3"/>
      <c r="N60" s="3"/>
    </row>
    <row r="61" spans="1:23" ht="25.5" customHeight="1" x14ac:dyDescent="0.15">
      <c r="J61" s="3"/>
      <c r="L61" s="3"/>
      <c r="N61" s="3"/>
    </row>
    <row r="62" spans="1:23" ht="14.25" x14ac:dyDescent="0.15">
      <c r="A62" s="4" t="s">
        <v>15</v>
      </c>
      <c r="U62" s="2">
        <v>4</v>
      </c>
      <c r="V62" s="2">
        <v>5</v>
      </c>
      <c r="W62" s="2">
        <v>6</v>
      </c>
    </row>
    <row r="63" spans="1:23" x14ac:dyDescent="0.15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 x14ac:dyDescent="0.25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 x14ac:dyDescent="0.25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529">
        <v>2011</v>
      </c>
      <c r="J65" s="532"/>
      <c r="K65" s="529">
        <v>2012</v>
      </c>
      <c r="L65" s="532"/>
      <c r="M65" s="529">
        <v>2013</v>
      </c>
      <c r="N65" s="532"/>
      <c r="O65" s="562">
        <v>2014</v>
      </c>
      <c r="P65" s="563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 x14ac:dyDescent="0.15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 x14ac:dyDescent="0.15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 x14ac:dyDescent="0.15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 x14ac:dyDescent="0.15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 x14ac:dyDescent="0.15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 x14ac:dyDescent="0.15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 x14ac:dyDescent="0.15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 x14ac:dyDescent="0.15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 x14ac:dyDescent="0.2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 x14ac:dyDescent="0.2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 x14ac:dyDescent="0.2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 x14ac:dyDescent="0.15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 x14ac:dyDescent="0.2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 x14ac:dyDescent="0.15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 x14ac:dyDescent="0.25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 x14ac:dyDescent="0.2">
      <c r="D81" s="23">
        <v>2008</v>
      </c>
      <c r="E81" s="25">
        <v>2009</v>
      </c>
      <c r="F81" s="24"/>
      <c r="G81" s="25">
        <v>2010</v>
      </c>
      <c r="H81" s="24"/>
      <c r="I81" s="529">
        <v>2011</v>
      </c>
      <c r="J81" s="532"/>
      <c r="K81" s="529">
        <v>2012</v>
      </c>
      <c r="L81" s="532"/>
      <c r="M81" s="529">
        <v>2013</v>
      </c>
      <c r="N81" s="528"/>
      <c r="O81" s="529">
        <v>2014</v>
      </c>
      <c r="P81" s="528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 x14ac:dyDescent="0.15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 x14ac:dyDescent="0.15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 x14ac:dyDescent="0.15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 x14ac:dyDescent="0.15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 x14ac:dyDescent="0.15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 x14ac:dyDescent="0.15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 x14ac:dyDescent="0.15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 x14ac:dyDescent="0.15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 x14ac:dyDescent="0.2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 x14ac:dyDescent="0.2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 x14ac:dyDescent="0.2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 x14ac:dyDescent="0.15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 x14ac:dyDescent="0.2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 x14ac:dyDescent="0.15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 x14ac:dyDescent="0.25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 x14ac:dyDescent="0.2">
      <c r="B97" s="113"/>
      <c r="C97" s="113"/>
      <c r="D97" s="372">
        <v>2008</v>
      </c>
      <c r="E97" s="491">
        <v>2009</v>
      </c>
      <c r="F97" s="492"/>
      <c r="G97" s="491">
        <v>2010</v>
      </c>
      <c r="H97" s="492"/>
      <c r="I97" s="491">
        <v>2011</v>
      </c>
      <c r="J97" s="542"/>
      <c r="K97" s="529">
        <v>2012</v>
      </c>
      <c r="L97" s="532"/>
      <c r="M97" s="529">
        <v>2013</v>
      </c>
      <c r="N97" s="532"/>
      <c r="O97" s="567">
        <v>2014</v>
      </c>
      <c r="P97" s="511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 x14ac:dyDescent="0.15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x14ac:dyDescent="0.15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x14ac:dyDescent="0.15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 x14ac:dyDescent="0.2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 x14ac:dyDescent="0.2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f>SUM(O98:O106)</f>
        <v>2931689</v>
      </c>
      <c r="P107" s="357">
        <f>(O107/M107-1)*100</f>
        <v>10.413030722332994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 x14ac:dyDescent="0.2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x14ac:dyDescent="0.15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 x14ac:dyDescent="0.25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 x14ac:dyDescent="0.2">
      <c r="B113" s="113"/>
      <c r="C113" s="113"/>
      <c r="D113" s="372">
        <v>2008</v>
      </c>
      <c r="E113" s="491">
        <v>2009</v>
      </c>
      <c r="F113" s="510"/>
      <c r="G113" s="491">
        <v>2010</v>
      </c>
      <c r="H113" s="510"/>
      <c r="I113" s="491">
        <v>2011</v>
      </c>
      <c r="J113" s="543"/>
      <c r="K113" s="529">
        <v>2012</v>
      </c>
      <c r="L113" s="528"/>
      <c r="M113" s="529">
        <v>2013</v>
      </c>
      <c r="N113" s="528"/>
      <c r="O113" s="565">
        <v>2014</v>
      </c>
      <c r="P113" s="566"/>
      <c r="T113" s="2" t="s">
        <v>131</v>
      </c>
      <c r="U113" s="2">
        <v>1</v>
      </c>
      <c r="V113" s="2">
        <v>2</v>
      </c>
      <c r="W113" s="2">
        <v>3</v>
      </c>
    </row>
    <row r="114" spans="2:23" x14ac:dyDescent="0.15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 x14ac:dyDescent="0.15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 x14ac:dyDescent="0.15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 x14ac:dyDescent="0.15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 x14ac:dyDescent="0.15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 x14ac:dyDescent="0.15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 x14ac:dyDescent="0.15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 x14ac:dyDescent="0.15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 x14ac:dyDescent="0.2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 x14ac:dyDescent="0.2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56">
        <f>SUM(O114:O122)</f>
        <v>3975917</v>
      </c>
      <c r="P123" s="357">
        <f>(O123/M123-1)*100</f>
        <v>23.704613600137648</v>
      </c>
      <c r="T123" s="2">
        <f t="shared" ref="T123" si="29">SUM(U123:W123)</f>
        <v>0</v>
      </c>
    </row>
    <row r="124" spans="2:23" ht="14.25" thickBot="1" x14ac:dyDescent="0.2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98"/>
      <c r="P124" s="98"/>
    </row>
    <row r="125" spans="2:23" x14ac:dyDescent="0.15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 x14ac:dyDescent="0.2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59">
        <f>T127+T126+T125</f>
        <v>345861</v>
      </c>
      <c r="P126" s="360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 x14ac:dyDescent="0.15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I65:J65"/>
    <mergeCell ref="K65:L65"/>
    <mergeCell ref="M65:N65"/>
    <mergeCell ref="O65:P65"/>
    <mergeCell ref="I81:J81"/>
    <mergeCell ref="K81:L81"/>
    <mergeCell ref="M81:N81"/>
    <mergeCell ref="O81:P81"/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A101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 x14ac:dyDescent="0.2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 x14ac:dyDescent="0.15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 x14ac:dyDescent="0.15">
      <c r="B58" s="17"/>
      <c r="C58" s="18"/>
      <c r="D58" s="18"/>
      <c r="E58" s="20"/>
      <c r="J58" s="3"/>
      <c r="L58" s="3"/>
      <c r="N58" s="3"/>
    </row>
    <row r="59" spans="1:23" x14ac:dyDescent="0.15">
      <c r="B59" s="21" t="s">
        <v>13</v>
      </c>
      <c r="C59" s="18"/>
      <c r="D59" s="18"/>
      <c r="E59" s="20"/>
      <c r="J59" s="3"/>
      <c r="L59" s="3"/>
      <c r="N59" s="3"/>
    </row>
    <row r="60" spans="1:23" x14ac:dyDescent="0.15">
      <c r="B60" s="21" t="s">
        <v>14</v>
      </c>
      <c r="J60" s="3"/>
      <c r="L60" s="3"/>
      <c r="N60" s="3"/>
    </row>
    <row r="61" spans="1:23" x14ac:dyDescent="0.15">
      <c r="B61" s="21" t="s">
        <v>34</v>
      </c>
      <c r="J61" s="3"/>
      <c r="L61" s="3"/>
      <c r="N61" s="3"/>
    </row>
    <row r="62" spans="1:23" ht="25.5" customHeight="1" x14ac:dyDescent="0.15">
      <c r="J62" s="3"/>
      <c r="L62" s="3"/>
      <c r="N62" s="3"/>
    </row>
    <row r="63" spans="1:23" ht="14.25" x14ac:dyDescent="0.15">
      <c r="A63" s="4" t="s">
        <v>15</v>
      </c>
      <c r="U63" s="2">
        <v>4</v>
      </c>
      <c r="V63" s="2">
        <v>5</v>
      </c>
      <c r="W63" s="2">
        <v>6</v>
      </c>
    </row>
    <row r="64" spans="1:23" x14ac:dyDescent="0.15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 x14ac:dyDescent="0.25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 x14ac:dyDescent="0.25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529">
        <v>2011</v>
      </c>
      <c r="J66" s="532"/>
      <c r="K66" s="529">
        <v>2012</v>
      </c>
      <c r="L66" s="532"/>
      <c r="M66" s="529">
        <v>2013</v>
      </c>
      <c r="N66" s="532"/>
      <c r="O66" s="562">
        <v>2014</v>
      </c>
      <c r="P66" s="563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 x14ac:dyDescent="0.15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 x14ac:dyDescent="0.15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 x14ac:dyDescent="0.15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 x14ac:dyDescent="0.15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 x14ac:dyDescent="0.15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 x14ac:dyDescent="0.15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 x14ac:dyDescent="0.15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 x14ac:dyDescent="0.15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 x14ac:dyDescent="0.2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 x14ac:dyDescent="0.2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 x14ac:dyDescent="0.2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 x14ac:dyDescent="0.15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 x14ac:dyDescent="0.2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 x14ac:dyDescent="0.15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 x14ac:dyDescent="0.25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 x14ac:dyDescent="0.2">
      <c r="D82" s="23">
        <v>2008</v>
      </c>
      <c r="E82" s="25">
        <v>2009</v>
      </c>
      <c r="F82" s="24"/>
      <c r="G82" s="25">
        <v>2010</v>
      </c>
      <c r="H82" s="24"/>
      <c r="I82" s="529">
        <v>2011</v>
      </c>
      <c r="J82" s="532"/>
      <c r="K82" s="529">
        <v>2012</v>
      </c>
      <c r="L82" s="532"/>
      <c r="M82" s="529">
        <v>2013</v>
      </c>
      <c r="N82" s="528"/>
      <c r="O82" s="529">
        <v>2014</v>
      </c>
      <c r="P82" s="528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 x14ac:dyDescent="0.15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 x14ac:dyDescent="0.15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 x14ac:dyDescent="0.15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 x14ac:dyDescent="0.15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 x14ac:dyDescent="0.15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 x14ac:dyDescent="0.15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 x14ac:dyDescent="0.15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 x14ac:dyDescent="0.15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 x14ac:dyDescent="0.2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 x14ac:dyDescent="0.2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f>SUM(O83:O91)</f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 x14ac:dyDescent="0.2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 x14ac:dyDescent="0.15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 x14ac:dyDescent="0.2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 x14ac:dyDescent="0.15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 x14ac:dyDescent="0.25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 x14ac:dyDescent="0.2">
      <c r="B98" s="113"/>
      <c r="C98" s="113"/>
      <c r="D98" s="384">
        <v>2008</v>
      </c>
      <c r="E98" s="491">
        <v>2009</v>
      </c>
      <c r="F98" s="492"/>
      <c r="G98" s="491">
        <v>2010</v>
      </c>
      <c r="H98" s="492"/>
      <c r="I98" s="491">
        <v>2011</v>
      </c>
      <c r="J98" s="542"/>
      <c r="K98" s="529">
        <v>2012</v>
      </c>
      <c r="L98" s="532"/>
      <c r="M98" s="529">
        <v>2013</v>
      </c>
      <c r="N98" s="532"/>
      <c r="O98" s="567">
        <v>2014</v>
      </c>
      <c r="P98" s="511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 x14ac:dyDescent="0.15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x14ac:dyDescent="0.15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x14ac:dyDescent="0.15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 x14ac:dyDescent="0.2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 x14ac:dyDescent="0.2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f>SUM(O99:O107)</f>
        <v>2931689</v>
      </c>
      <c r="P108" s="357">
        <f>(O108/M108-1)*100</f>
        <v>10.413030722332994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 x14ac:dyDescent="0.2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x14ac:dyDescent="0.15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 x14ac:dyDescent="0.25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  <c r="O113" s="98"/>
      <c r="P113" s="98"/>
    </row>
    <row r="114" spans="2:23" ht="14.25" thickBot="1" x14ac:dyDescent="0.2">
      <c r="B114" s="113"/>
      <c r="C114" s="113"/>
      <c r="D114" s="384">
        <v>2008</v>
      </c>
      <c r="E114" s="491">
        <v>2009</v>
      </c>
      <c r="F114" s="510"/>
      <c r="G114" s="491">
        <v>2010</v>
      </c>
      <c r="H114" s="510"/>
      <c r="I114" s="491">
        <v>2011</v>
      </c>
      <c r="J114" s="543"/>
      <c r="K114" s="529">
        <v>2012</v>
      </c>
      <c r="L114" s="528"/>
      <c r="M114" s="529">
        <v>2013</v>
      </c>
      <c r="N114" s="528"/>
      <c r="O114" s="565">
        <v>2014</v>
      </c>
      <c r="P114" s="566"/>
      <c r="T114" s="2" t="s">
        <v>131</v>
      </c>
      <c r="U114" s="2">
        <v>1</v>
      </c>
      <c r="V114" s="2">
        <v>2</v>
      </c>
      <c r="W114" s="2">
        <v>3</v>
      </c>
    </row>
    <row r="115" spans="2:23" x14ac:dyDescent="0.15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337">
        <v>140087</v>
      </c>
      <c r="P115" s="338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 x14ac:dyDescent="0.15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339">
        <v>389949</v>
      </c>
      <c r="P116" s="340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 x14ac:dyDescent="0.15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339">
        <v>1884778</v>
      </c>
      <c r="P117" s="340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 x14ac:dyDescent="0.15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339">
        <v>154344</v>
      </c>
      <c r="P118" s="340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 x14ac:dyDescent="0.15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339">
        <v>386438</v>
      </c>
      <c r="P119" s="340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 x14ac:dyDescent="0.15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339">
        <v>554553</v>
      </c>
      <c r="P120" s="340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 x14ac:dyDescent="0.15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339">
        <v>146737</v>
      </c>
      <c r="P121" s="340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 x14ac:dyDescent="0.15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339">
        <v>70552</v>
      </c>
      <c r="P122" s="340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 x14ac:dyDescent="0.2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 x14ac:dyDescent="0.2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42">
        <f>SUM(O115:O123)</f>
        <v>3975917</v>
      </c>
      <c r="P124" s="343">
        <f>(O124/M124-1)*100</f>
        <v>23.704613600137648</v>
      </c>
      <c r="T124" s="2">
        <f t="shared" ref="T124" si="29">SUM(U124:W124)</f>
        <v>0</v>
      </c>
    </row>
    <row r="125" spans="2:23" ht="14.25" thickBot="1" x14ac:dyDescent="0.2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98"/>
      <c r="P125" s="98"/>
    </row>
    <row r="126" spans="2:23" x14ac:dyDescent="0.15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 x14ac:dyDescent="0.2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 x14ac:dyDescent="0.15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 x14ac:dyDescent="0.15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I66:J66"/>
    <mergeCell ref="K66:L66"/>
    <mergeCell ref="M66:N66"/>
    <mergeCell ref="O66:P66"/>
    <mergeCell ref="I82:J82"/>
    <mergeCell ref="K82:L82"/>
    <mergeCell ref="M82:N82"/>
    <mergeCell ref="O82:P82"/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D1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9" style="2" customWidth="1"/>
    <col min="9" max="9" width="10" style="2" customWidth="1"/>
    <col min="10" max="10" width="7.625" style="2" customWidth="1"/>
    <col min="11" max="11" width="10.1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152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G6" s="153" t="s">
        <v>139</v>
      </c>
      <c r="H6" s="570">
        <v>241482.51199999999</v>
      </c>
      <c r="I6" s="570"/>
      <c r="J6" s="539">
        <v>3409.9717200000005</v>
      </c>
      <c r="K6" s="539"/>
      <c r="L6" s="417">
        <f t="shared" ref="L6:L12" si="1">SUM(J6/H6*100)</f>
        <v>1.4120988272641462</v>
      </c>
      <c r="N6" s="3"/>
    </row>
    <row r="7" spans="1:14" x14ac:dyDescent="0.15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G7" s="153" t="s">
        <v>141</v>
      </c>
      <c r="H7" s="570">
        <v>288640</v>
      </c>
      <c r="I7" s="570"/>
      <c r="J7" s="539">
        <v>7222</v>
      </c>
      <c r="K7" s="539"/>
      <c r="L7" s="417">
        <f t="shared" si="1"/>
        <v>2.5020787139689578</v>
      </c>
      <c r="N7" s="3"/>
    </row>
    <row r="8" spans="1:14" x14ac:dyDescent="0.15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G8" s="153" t="s">
        <v>142</v>
      </c>
      <c r="H8" s="570">
        <v>615513</v>
      </c>
      <c r="I8" s="570"/>
      <c r="J8" s="539">
        <v>34428</v>
      </c>
      <c r="K8" s="539"/>
      <c r="L8" s="417">
        <f t="shared" si="1"/>
        <v>5.5933830804548403</v>
      </c>
      <c r="N8" s="3"/>
    </row>
    <row r="9" spans="1:14" x14ac:dyDescent="0.15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G9" s="382" t="s">
        <v>143</v>
      </c>
      <c r="H9" s="570">
        <v>236786</v>
      </c>
      <c r="I9" s="570"/>
      <c r="J9" s="570">
        <v>25165</v>
      </c>
      <c r="K9" s="570"/>
      <c r="L9" s="417">
        <f t="shared" si="1"/>
        <v>10.627739815698563</v>
      </c>
      <c r="N9" s="3"/>
    </row>
    <row r="10" spans="1:14" x14ac:dyDescent="0.15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G10" s="382" t="s">
        <v>148</v>
      </c>
      <c r="H10" s="570">
        <v>194722</v>
      </c>
      <c r="I10" s="570"/>
      <c r="J10" s="570">
        <v>11434</v>
      </c>
      <c r="K10" s="570"/>
      <c r="L10" s="417">
        <f t="shared" si="1"/>
        <v>5.8719610521666787</v>
      </c>
      <c r="N10" s="3"/>
    </row>
    <row r="11" spans="1:14" x14ac:dyDescent="0.15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G11" s="382" t="s">
        <v>102</v>
      </c>
      <c r="H11" s="570">
        <v>341993</v>
      </c>
      <c r="I11" s="570"/>
      <c r="J11" s="570">
        <v>95837</v>
      </c>
      <c r="K11" s="570"/>
      <c r="L11" s="417">
        <f t="shared" si="1"/>
        <v>28.023088191863575</v>
      </c>
      <c r="N11" s="3"/>
    </row>
    <row r="12" spans="1:14" x14ac:dyDescent="0.15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G12" s="418" t="s">
        <v>150</v>
      </c>
      <c r="H12" s="573">
        <v>245694</v>
      </c>
      <c r="I12" s="573"/>
      <c r="J12" s="573">
        <v>11227</v>
      </c>
      <c r="K12" s="573"/>
      <c r="L12" s="419">
        <f t="shared" si="1"/>
        <v>4.5695051568210863</v>
      </c>
      <c r="N12" s="3"/>
    </row>
    <row r="13" spans="1:14" x14ac:dyDescent="0.15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G13" s="420" t="s">
        <v>12</v>
      </c>
      <c r="H13" s="572">
        <f>SUM(C6:C50)+SUM(H6:I12)</f>
        <v>13587394.399259701</v>
      </c>
      <c r="I13" s="572"/>
      <c r="J13" s="572">
        <f>SUM(D6:D50)+SUM(J6:K12)</f>
        <v>1774042.299106</v>
      </c>
      <c r="K13" s="572"/>
      <c r="L13" s="419">
        <f>J13/H13*100</f>
        <v>13.056530538354414</v>
      </c>
      <c r="N13" s="3"/>
    </row>
    <row r="14" spans="1:14" x14ac:dyDescent="0.15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N15" s="3"/>
    </row>
    <row r="16" spans="1:14" x14ac:dyDescent="0.15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N16" s="3"/>
    </row>
    <row r="17" spans="1:14" x14ac:dyDescent="0.15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N17" s="3"/>
    </row>
    <row r="18" spans="1:14" x14ac:dyDescent="0.15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N18" s="3"/>
    </row>
    <row r="19" spans="1:14" x14ac:dyDescent="0.15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N19" s="3"/>
    </row>
    <row r="20" spans="1:14" x14ac:dyDescent="0.15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N20" s="3"/>
    </row>
    <row r="21" spans="1:14" x14ac:dyDescent="0.15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N21" s="3"/>
    </row>
    <row r="22" spans="1:14" x14ac:dyDescent="0.15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N22" s="3"/>
    </row>
    <row r="23" spans="1:14" x14ac:dyDescent="0.15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N23" s="3"/>
    </row>
    <row r="24" spans="1:14" x14ac:dyDescent="0.15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9">
        <v>40815</v>
      </c>
      <c r="E35" s="155">
        <f t="shared" ref="E35:E50" si="2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9">
        <v>22794.838349999998</v>
      </c>
      <c r="E36" s="225">
        <f t="shared" si="2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9">
        <v>23499.218844000003</v>
      </c>
      <c r="E37" s="155">
        <f t="shared" si="2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9">
        <v>59730</v>
      </c>
      <c r="E38" s="155">
        <f t="shared" si="2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9">
        <v>17070.221545</v>
      </c>
      <c r="E39" s="155">
        <f t="shared" si="2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9">
        <v>11256.046354</v>
      </c>
      <c r="E40" s="155">
        <f t="shared" si="2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9">
        <v>82609</v>
      </c>
      <c r="E41" s="155">
        <f t="shared" si="2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9">
        <v>12235</v>
      </c>
      <c r="E42" s="225">
        <f t="shared" si="2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9">
        <v>84053</v>
      </c>
      <c r="E43" s="103">
        <f t="shared" si="2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95">
        <v>58195</v>
      </c>
      <c r="E44" s="103">
        <f t="shared" si="2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95">
        <v>61099</v>
      </c>
      <c r="E45" s="103">
        <f t="shared" si="2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95">
        <v>26674.569562000001</v>
      </c>
      <c r="E46" s="103">
        <f t="shared" si="2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95">
        <v>25640</v>
      </c>
      <c r="E47" s="103">
        <f t="shared" si="2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95">
        <v>28954.091820000001</v>
      </c>
      <c r="E48" s="103">
        <f t="shared" si="2"/>
        <v>9.9391606397983345</v>
      </c>
      <c r="I48" s="226"/>
      <c r="J48" s="3"/>
      <c r="L48" s="3"/>
      <c r="N48" s="3"/>
    </row>
    <row r="49" spans="1:24" x14ac:dyDescent="0.15">
      <c r="B49" s="109" t="s">
        <v>130</v>
      </c>
      <c r="C49" s="169">
        <v>242918</v>
      </c>
      <c r="D49" s="395">
        <v>34941</v>
      </c>
      <c r="E49" s="103">
        <f t="shared" si="2"/>
        <v>14.383866160597403</v>
      </c>
      <c r="I49" s="226"/>
      <c r="J49" s="3"/>
      <c r="L49" s="3"/>
      <c r="N49" s="3"/>
    </row>
    <row r="50" spans="1:24" x14ac:dyDescent="0.15">
      <c r="B50" s="153" t="s">
        <v>137</v>
      </c>
      <c r="C50" s="171">
        <v>324960.73308600002</v>
      </c>
      <c r="D50" s="405">
        <v>15800.87556</v>
      </c>
      <c r="E50" s="155">
        <f t="shared" si="2"/>
        <v>4.8623953454149609</v>
      </c>
      <c r="I50" s="226"/>
      <c r="J50" s="3"/>
      <c r="L50" s="3"/>
      <c r="N50" s="3"/>
    </row>
    <row r="51" spans="1:24" x14ac:dyDescent="0.15">
      <c r="B51" s="17"/>
      <c r="C51" s="18"/>
      <c r="D51" s="18"/>
      <c r="E51" s="20"/>
      <c r="J51" s="3"/>
      <c r="L51" s="3"/>
      <c r="N51" s="3"/>
    </row>
    <row r="52" spans="1:24" x14ac:dyDescent="0.15">
      <c r="B52" s="21" t="s">
        <v>13</v>
      </c>
      <c r="C52" s="18"/>
      <c r="D52" s="18"/>
      <c r="E52" s="20"/>
      <c r="J52" s="3"/>
      <c r="L52" s="3"/>
      <c r="N52" s="3"/>
    </row>
    <row r="53" spans="1:24" x14ac:dyDescent="0.15">
      <c r="B53" s="21" t="s">
        <v>14</v>
      </c>
      <c r="J53" s="3"/>
      <c r="L53" s="3"/>
      <c r="N53" s="3"/>
    </row>
    <row r="54" spans="1:24" x14ac:dyDescent="0.15">
      <c r="B54" s="21" t="s">
        <v>34</v>
      </c>
      <c r="J54" s="3"/>
      <c r="L54" s="3"/>
      <c r="N54" s="3"/>
    </row>
    <row r="55" spans="1:24" ht="25.5" customHeight="1" x14ac:dyDescent="0.15">
      <c r="J55" s="3"/>
      <c r="L55" s="3"/>
      <c r="N55" s="3"/>
    </row>
    <row r="56" spans="1:24" ht="15" thickBot="1" x14ac:dyDescent="0.2">
      <c r="A56" s="4" t="s">
        <v>15</v>
      </c>
      <c r="U56" s="2" t="s">
        <v>125</v>
      </c>
      <c r="V56" s="2">
        <v>4</v>
      </c>
      <c r="W56" s="2">
        <v>5</v>
      </c>
      <c r="X56" s="2">
        <v>6</v>
      </c>
    </row>
    <row r="57" spans="1:24" x14ac:dyDescent="0.15">
      <c r="J57" s="3"/>
      <c r="L57" s="3"/>
      <c r="N57" s="3" t="s">
        <v>16</v>
      </c>
      <c r="T57" s="27" t="s">
        <v>18</v>
      </c>
      <c r="U57" s="236">
        <f t="shared" ref="U57:U65" si="3">SUM(V57:X57)</f>
        <v>87140</v>
      </c>
      <c r="V57" s="236">
        <v>39983</v>
      </c>
      <c r="W57" s="236">
        <v>21901</v>
      </c>
      <c r="X57" s="236">
        <v>25256</v>
      </c>
    </row>
    <row r="58" spans="1:24" ht="18" thickBot="1" x14ac:dyDescent="0.25">
      <c r="B58" s="22" t="s">
        <v>17</v>
      </c>
      <c r="C58" s="22"/>
      <c r="J58" s="3"/>
      <c r="L58" s="3"/>
      <c r="N58" s="3"/>
      <c r="T58" s="36" t="s">
        <v>20</v>
      </c>
      <c r="U58" s="236">
        <f t="shared" si="3"/>
        <v>401068</v>
      </c>
      <c r="V58" s="236">
        <v>94810</v>
      </c>
      <c r="W58" s="236">
        <v>100505</v>
      </c>
      <c r="X58" s="236">
        <v>205753</v>
      </c>
    </row>
    <row r="59" spans="1:24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29">
        <v>2011</v>
      </c>
      <c r="J59" s="532"/>
      <c r="K59" s="529">
        <v>2012</v>
      </c>
      <c r="L59" s="532"/>
      <c r="M59" s="529">
        <v>2013</v>
      </c>
      <c r="N59" s="532"/>
      <c r="O59" s="562">
        <v>2014</v>
      </c>
      <c r="P59" s="563"/>
      <c r="Q59" s="568">
        <v>2015</v>
      </c>
      <c r="R59" s="569"/>
      <c r="T59" s="36" t="s">
        <v>21</v>
      </c>
      <c r="U59" s="236">
        <f t="shared" si="3"/>
        <v>1523723</v>
      </c>
      <c r="V59" s="236">
        <v>556926</v>
      </c>
      <c r="W59" s="236">
        <v>322076</v>
      </c>
      <c r="X59" s="236">
        <v>644721</v>
      </c>
    </row>
    <row r="60" spans="1:24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4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5">(O60/M60-1)*100</f>
        <v>16.08750130814758</v>
      </c>
      <c r="Q60" s="406">
        <v>87140</v>
      </c>
      <c r="R60" s="407">
        <f t="shared" ref="R60:R69" si="6">(Q60/O60-1)*100</f>
        <v>-10.375611963631881</v>
      </c>
      <c r="T60" s="36" t="s">
        <v>22</v>
      </c>
      <c r="U60" s="236">
        <f t="shared" si="3"/>
        <v>146310</v>
      </c>
      <c r="V60" s="236">
        <v>96450</v>
      </c>
      <c r="W60" s="236">
        <v>28750</v>
      </c>
      <c r="X60" s="236">
        <v>21110</v>
      </c>
    </row>
    <row r="61" spans="1:24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4"/>
        <v>-48.196969761772266</v>
      </c>
      <c r="G61" s="42">
        <v>73314.204068549996</v>
      </c>
      <c r="H61" s="43">
        <f t="shared" ref="H61:H72" si="7">(G61/E61-1)*100</f>
        <v>14.357309412382069</v>
      </c>
      <c r="I61" s="40">
        <v>138795.73865499999</v>
      </c>
      <c r="J61" s="207">
        <f t="shared" ref="J61:J72" si="8">(I61/G61-1)*100</f>
        <v>89.316300188192272</v>
      </c>
      <c r="K61" s="40">
        <v>210852.80018000002</v>
      </c>
      <c r="L61" s="207">
        <f t="shared" ref="L61:L69" si="9">(K61/I61-1)*100</f>
        <v>51.915903343480821</v>
      </c>
      <c r="M61" s="40">
        <v>261840.39718900001</v>
      </c>
      <c r="N61" s="207">
        <f t="shared" ref="N61:P69" si="10">(M61/K61-1)*100</f>
        <v>24.181607721345454</v>
      </c>
      <c r="O61" s="273">
        <v>397109</v>
      </c>
      <c r="P61" s="274">
        <f t="shared" si="5"/>
        <v>51.660707921001681</v>
      </c>
      <c r="Q61" s="406">
        <v>401068</v>
      </c>
      <c r="R61" s="407">
        <f t="shared" si="6"/>
        <v>0.99695549584621901</v>
      </c>
      <c r="T61" s="36" t="s">
        <v>23</v>
      </c>
      <c r="U61" s="236">
        <f t="shared" si="3"/>
        <v>201264</v>
      </c>
      <c r="V61" s="236">
        <v>93058</v>
      </c>
      <c r="W61" s="236">
        <v>46492</v>
      </c>
      <c r="X61" s="236">
        <v>61714</v>
      </c>
    </row>
    <row r="62" spans="1:24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4"/>
        <v>-34.699056244222902</v>
      </c>
      <c r="G62" s="42">
        <v>707206.43444054993</v>
      </c>
      <c r="H62" s="43">
        <f t="shared" si="7"/>
        <v>-7.391801270885356</v>
      </c>
      <c r="I62" s="40">
        <v>866631.61487274989</v>
      </c>
      <c r="J62" s="207">
        <f t="shared" si="8"/>
        <v>22.542948235237215</v>
      </c>
      <c r="K62" s="40">
        <v>902865.58918500005</v>
      </c>
      <c r="L62" s="207">
        <f t="shared" si="9"/>
        <v>4.1810122883147338</v>
      </c>
      <c r="M62" s="40">
        <v>931063.18361599999</v>
      </c>
      <c r="N62" s="207">
        <f t="shared" si="10"/>
        <v>3.1231220647641944</v>
      </c>
      <c r="O62" s="273">
        <v>1683392</v>
      </c>
      <c r="P62" s="274">
        <f t="shared" si="5"/>
        <v>80.803196777919666</v>
      </c>
      <c r="Q62" s="406">
        <v>1523723</v>
      </c>
      <c r="R62" s="407">
        <f t="shared" si="6"/>
        <v>-9.4849565638900462</v>
      </c>
      <c r="T62" s="36" t="s">
        <v>24</v>
      </c>
      <c r="U62" s="236">
        <f t="shared" si="3"/>
        <v>389182</v>
      </c>
      <c r="V62" s="236">
        <v>126878</v>
      </c>
      <c r="W62" s="236">
        <v>126865</v>
      </c>
      <c r="X62" s="236">
        <v>135439</v>
      </c>
    </row>
    <row r="63" spans="1:24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4"/>
        <v>12.879564164975132</v>
      </c>
      <c r="G63" s="42">
        <v>36770.895344900004</v>
      </c>
      <c r="H63" s="43">
        <f t="shared" si="7"/>
        <v>-60.346223641682265</v>
      </c>
      <c r="I63" s="40">
        <v>53816.136776799998</v>
      </c>
      <c r="J63" s="207">
        <f t="shared" si="8"/>
        <v>46.355252631247424</v>
      </c>
      <c r="K63" s="40">
        <v>66521.404869999998</v>
      </c>
      <c r="L63" s="207">
        <f t="shared" si="9"/>
        <v>23.608658766968958</v>
      </c>
      <c r="M63" s="40">
        <v>68074.046228849998</v>
      </c>
      <c r="N63" s="207">
        <f t="shared" si="10"/>
        <v>2.3340477578371432</v>
      </c>
      <c r="O63" s="273">
        <v>77322</v>
      </c>
      <c r="P63" s="274">
        <f t="shared" si="5"/>
        <v>13.585138953045938</v>
      </c>
      <c r="Q63" s="406">
        <v>146310</v>
      </c>
      <c r="R63" s="407">
        <f t="shared" si="6"/>
        <v>89.221696283075971</v>
      </c>
      <c r="T63" s="36" t="s">
        <v>25</v>
      </c>
      <c r="U63" s="236">
        <f t="shared" si="3"/>
        <v>87358</v>
      </c>
      <c r="V63" s="236">
        <v>34773</v>
      </c>
      <c r="W63" s="236">
        <v>27156</v>
      </c>
      <c r="X63" s="236">
        <v>25429</v>
      </c>
    </row>
    <row r="64" spans="1:24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4"/>
        <v>-35.492475634575392</v>
      </c>
      <c r="G64" s="42">
        <v>134343.03707299998</v>
      </c>
      <c r="H64" s="43">
        <f t="shared" si="7"/>
        <v>-7.777118232503466</v>
      </c>
      <c r="I64" s="40">
        <v>168834.638656</v>
      </c>
      <c r="J64" s="207">
        <f t="shared" si="8"/>
        <v>25.674275596626405</v>
      </c>
      <c r="K64" s="40">
        <v>183752.44197099999</v>
      </c>
      <c r="L64" s="207">
        <f t="shared" si="9"/>
        <v>8.835748063165493</v>
      </c>
      <c r="M64" s="40">
        <v>224090.79685500002</v>
      </c>
      <c r="N64" s="207">
        <f t="shared" si="10"/>
        <v>21.95255445387021</v>
      </c>
      <c r="O64" s="273">
        <v>266510</v>
      </c>
      <c r="P64" s="274">
        <f t="shared" si="5"/>
        <v>18.929471330519519</v>
      </c>
      <c r="Q64" s="406">
        <v>201264</v>
      </c>
      <c r="R64" s="407">
        <f t="shared" si="6"/>
        <v>-24.48163295936363</v>
      </c>
      <c r="T64" s="36" t="s">
        <v>26</v>
      </c>
      <c r="U64" s="236">
        <f t="shared" si="3"/>
        <v>81052</v>
      </c>
      <c r="V64" s="236">
        <v>23783</v>
      </c>
      <c r="W64" s="236">
        <v>37463</v>
      </c>
      <c r="X64" s="236">
        <v>19806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4"/>
        <v>-28.663623785301549</v>
      </c>
      <c r="G65" s="42">
        <v>246619.43998300011</v>
      </c>
      <c r="H65" s="43">
        <f t="shared" si="7"/>
        <v>-18.614865388837387</v>
      </c>
      <c r="I65" s="40">
        <v>243332.118472</v>
      </c>
      <c r="J65" s="207">
        <f t="shared" si="8"/>
        <v>-1.3329531164399278</v>
      </c>
      <c r="K65" s="40">
        <v>278852.95514899999</v>
      </c>
      <c r="L65" s="207">
        <f t="shared" si="9"/>
        <v>14.597676993917808</v>
      </c>
      <c r="M65" s="40">
        <v>339882.65114329988</v>
      </c>
      <c r="N65" s="207">
        <f t="shared" si="10"/>
        <v>21.885977848680071</v>
      </c>
      <c r="O65" s="273">
        <v>324805</v>
      </c>
      <c r="P65" s="274">
        <f t="shared" si="5"/>
        <v>-4.4361343812582277</v>
      </c>
      <c r="Q65" s="406">
        <v>389182</v>
      </c>
      <c r="R65" s="407">
        <f t="shared" si="6"/>
        <v>19.820199812195007</v>
      </c>
      <c r="T65" s="36" t="s">
        <v>27</v>
      </c>
      <c r="U65" s="236">
        <f t="shared" si="3"/>
        <v>166300</v>
      </c>
      <c r="V65" s="236">
        <v>50772</v>
      </c>
      <c r="W65" s="236">
        <v>46749</v>
      </c>
      <c r="X65" s="236">
        <v>68779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4"/>
        <v>-21.280582895672985</v>
      </c>
      <c r="G66" s="42">
        <v>63603.039643999997</v>
      </c>
      <c r="H66" s="43">
        <f t="shared" si="7"/>
        <v>-12.175663493286049</v>
      </c>
      <c r="I66" s="40">
        <v>83922.548986000009</v>
      </c>
      <c r="J66" s="207">
        <f t="shared" si="8"/>
        <v>31.947387193650979</v>
      </c>
      <c r="K66" s="40">
        <v>73510.594003000006</v>
      </c>
      <c r="L66" s="207">
        <f t="shared" si="9"/>
        <v>-12.406623855928078</v>
      </c>
      <c r="M66" s="40">
        <v>90504.567083999995</v>
      </c>
      <c r="N66" s="207">
        <f t="shared" si="10"/>
        <v>23.117719713034091</v>
      </c>
      <c r="O66" s="273">
        <v>99035</v>
      </c>
      <c r="P66" s="274">
        <f t="shared" si="5"/>
        <v>9.4254170710331699</v>
      </c>
      <c r="Q66" s="406">
        <v>87358</v>
      </c>
      <c r="R66" s="407">
        <f t="shared" si="6"/>
        <v>-11.790781037007115</v>
      </c>
      <c r="U66" s="236">
        <f>SUM(U57:U65)</f>
        <v>3083397</v>
      </c>
      <c r="V66" s="236">
        <f>SUM(V57:V65)</f>
        <v>1117433</v>
      </c>
      <c r="W66" s="236">
        <f>SUM(W57:W65)</f>
        <v>757957</v>
      </c>
      <c r="X66" s="236">
        <f>SUM(X57:X65)</f>
        <v>1208007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4"/>
        <v>-13.37652255406655</v>
      </c>
      <c r="G67" s="42">
        <v>26863.497335999997</v>
      </c>
      <c r="H67" s="43">
        <f t="shared" si="7"/>
        <v>-24.255065990972025</v>
      </c>
      <c r="I67" s="40">
        <v>28227.763467499997</v>
      </c>
      <c r="J67" s="207">
        <f t="shared" si="8"/>
        <v>5.0785127283919707</v>
      </c>
      <c r="K67" s="40">
        <v>34797.793954000008</v>
      </c>
      <c r="L67" s="207">
        <f t="shared" si="9"/>
        <v>23.275065678031524</v>
      </c>
      <c r="M67" s="40">
        <v>42747.456858999998</v>
      </c>
      <c r="N67" s="207">
        <f t="shared" si="10"/>
        <v>22.845307135012138</v>
      </c>
      <c r="O67" s="273">
        <v>50578</v>
      </c>
      <c r="P67" s="274">
        <f t="shared" si="5"/>
        <v>18.31814970146317</v>
      </c>
      <c r="Q67" s="406">
        <v>81052</v>
      </c>
      <c r="R67" s="407">
        <f t="shared" si="6"/>
        <v>60.251492743880732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4"/>
        <v>-46.943683298999872</v>
      </c>
      <c r="G68" s="42">
        <v>125849.024</v>
      </c>
      <c r="H68" s="43">
        <f t="shared" si="7"/>
        <v>36.855006203162063</v>
      </c>
      <c r="I68" s="40">
        <v>126708.88219915002</v>
      </c>
      <c r="J68" s="207">
        <f t="shared" si="8"/>
        <v>0.6832458225103144</v>
      </c>
      <c r="K68" s="40">
        <v>135836.60093099999</v>
      </c>
      <c r="L68" s="207">
        <f t="shared" si="9"/>
        <v>7.2036928851631821</v>
      </c>
      <c r="M68" s="40">
        <v>204765.990911</v>
      </c>
      <c r="N68" s="207">
        <f t="shared" si="10"/>
        <v>50.744342472919811</v>
      </c>
      <c r="O68" s="277">
        <v>173411</v>
      </c>
      <c r="P68" s="278">
        <f t="shared" si="5"/>
        <v>-15.312596965688607</v>
      </c>
      <c r="Q68" s="408">
        <v>166300</v>
      </c>
      <c r="R68" s="409">
        <f t="shared" si="6"/>
        <v>-4.1006625877251128</v>
      </c>
      <c r="T68" s="2" t="s">
        <v>104</v>
      </c>
      <c r="U68" s="2">
        <f t="shared" ref="U68:U72" si="11">SUM(V68:X68)</f>
        <v>53569</v>
      </c>
      <c r="V68" s="2">
        <v>9152</v>
      </c>
      <c r="W68" s="2">
        <v>17928</v>
      </c>
      <c r="X68" s="2">
        <v>26489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4"/>
        <v>-32.354937258299152</v>
      </c>
      <c r="G69" s="52">
        <v>1479655.2979870001</v>
      </c>
      <c r="H69" s="53">
        <f t="shared" si="7"/>
        <v>-9.1121518652970028</v>
      </c>
      <c r="I69" s="50">
        <v>1762432.1089452</v>
      </c>
      <c r="J69" s="208">
        <f t="shared" si="8"/>
        <v>19.110992360376365</v>
      </c>
      <c r="K69" s="50">
        <v>1958362.3095399998</v>
      </c>
      <c r="L69" s="208">
        <f t="shared" si="9"/>
        <v>11.117035351339698</v>
      </c>
      <c r="M69" s="50">
        <v>2246723.1537641501</v>
      </c>
      <c r="N69" s="208">
        <f t="shared" si="10"/>
        <v>14.724591196400393</v>
      </c>
      <c r="O69" s="275">
        <v>3169405</v>
      </c>
      <c r="P69" s="276">
        <f t="shared" si="10"/>
        <v>41.067892352023549</v>
      </c>
      <c r="Q69" s="410">
        <f>SUM(Q60:Q68)</f>
        <v>3083397</v>
      </c>
      <c r="R69" s="411">
        <f t="shared" si="6"/>
        <v>-2.713695472809563</v>
      </c>
      <c r="T69" s="2" t="s">
        <v>105</v>
      </c>
      <c r="U69" s="2">
        <f t="shared" si="11"/>
        <v>83916</v>
      </c>
      <c r="V69" s="2">
        <v>29570</v>
      </c>
      <c r="W69" s="2">
        <v>22694</v>
      </c>
      <c r="X69" s="2">
        <v>31652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T70" s="2" t="s">
        <v>106</v>
      </c>
      <c r="U70" s="2">
        <f t="shared" si="11"/>
        <v>219983</v>
      </c>
      <c r="V70" s="2">
        <v>35966</v>
      </c>
      <c r="W70" s="2">
        <v>52445</v>
      </c>
      <c r="X70" s="2">
        <v>131572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7"/>
        <v>0.93675985798682415</v>
      </c>
      <c r="I71" s="40">
        <v>326871.2629643</v>
      </c>
      <c r="J71" s="207">
        <f t="shared" si="8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v>565145</v>
      </c>
      <c r="P71" s="279">
        <f t="shared" ref="P71:P72" si="12">(O71/M71-1)*100</f>
        <v>32.003331756147332</v>
      </c>
      <c r="Q71" s="412">
        <v>625403</v>
      </c>
      <c r="R71" s="413">
        <f t="shared" ref="R71:R72" si="13">(Q71/O71-1)*100</f>
        <v>10.66239637615125</v>
      </c>
      <c r="T71" s="2" t="s">
        <v>107</v>
      </c>
      <c r="U71" s="2">
        <f t="shared" si="11"/>
        <v>62831</v>
      </c>
      <c r="V71" s="2">
        <v>18897</v>
      </c>
      <c r="W71" s="2">
        <v>12576</v>
      </c>
      <c r="X71" s="2">
        <v>31358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7"/>
        <v>-5.1517687541546842E-2</v>
      </c>
      <c r="I72" s="67">
        <v>122295.344843</v>
      </c>
      <c r="J72" s="209">
        <f t="shared" si="8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v>356684</v>
      </c>
      <c r="P72" s="280">
        <f t="shared" si="12"/>
        <v>58.778834296303614</v>
      </c>
      <c r="Q72" s="414">
        <v>357468</v>
      </c>
      <c r="R72" s="415">
        <f t="shared" si="13"/>
        <v>0.21980240212624569</v>
      </c>
      <c r="T72" s="2" t="s">
        <v>108</v>
      </c>
      <c r="U72" s="2">
        <f t="shared" si="11"/>
        <v>161504</v>
      </c>
      <c r="V72" s="2">
        <v>62852</v>
      </c>
      <c r="W72" s="2">
        <v>45298</v>
      </c>
      <c r="X72" s="2">
        <v>53354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4">SUM(AA74:AC74)</f>
        <v>0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29">
        <v>2011</v>
      </c>
      <c r="J75" s="532"/>
      <c r="K75" s="529">
        <v>2012</v>
      </c>
      <c r="L75" s="532"/>
      <c r="M75" s="529">
        <v>2013</v>
      </c>
      <c r="N75" s="528"/>
      <c r="O75" s="529">
        <v>2014</v>
      </c>
      <c r="P75" s="528"/>
      <c r="Y75" s="36" t="s">
        <v>21</v>
      </c>
      <c r="Z75" s="2">
        <f t="shared" si="14"/>
        <v>0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5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4"/>
        <v>0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5"/>
        <v>-33.798006002689931</v>
      </c>
      <c r="G77" s="42">
        <v>138276.50044130001</v>
      </c>
      <c r="H77" s="76">
        <f t="shared" ref="H77:J85" si="16">(G77/E77-1)*100</f>
        <v>43.622025082474991</v>
      </c>
      <c r="I77" s="40">
        <v>373960.712917</v>
      </c>
      <c r="J77" s="212">
        <f t="shared" si="16"/>
        <v>170.44415480832237</v>
      </c>
      <c r="K77" s="40">
        <v>233728.78730700002</v>
      </c>
      <c r="L77" s="207">
        <f t="shared" ref="L77:L84" si="17">(K77/I77-1)*100</f>
        <v>-37.499106394399305</v>
      </c>
      <c r="M77" s="40">
        <v>451159.11825399997</v>
      </c>
      <c r="N77" s="44">
        <f t="shared" ref="N77:N84" si="18">(M77/K77-1)*100</f>
        <v>93.026765531199956</v>
      </c>
      <c r="O77" s="40">
        <v>386197</v>
      </c>
      <c r="P77" s="44">
        <f t="shared" ref="P77:P84" si="19">(O77/M77-1)*100</f>
        <v>-14.39893723203588</v>
      </c>
      <c r="Y77" s="36" t="s">
        <v>23</v>
      </c>
      <c r="Z77" s="2">
        <f t="shared" si="14"/>
        <v>0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5"/>
        <v>-11.674754188252901</v>
      </c>
      <c r="G78" s="42">
        <v>1172599.0142699501</v>
      </c>
      <c r="H78" s="76">
        <f t="shared" si="16"/>
        <v>-18.26329119526925</v>
      </c>
      <c r="I78" s="40">
        <v>1083908.1906834</v>
      </c>
      <c r="J78" s="212">
        <f t="shared" si="16"/>
        <v>-7.5636106211267933</v>
      </c>
      <c r="K78" s="40">
        <v>1150309.8317710003</v>
      </c>
      <c r="L78" s="207">
        <f t="shared" si="17"/>
        <v>6.1261314988065863</v>
      </c>
      <c r="M78" s="40">
        <v>1602266.2021930502</v>
      </c>
      <c r="N78" s="44">
        <f t="shared" si="18"/>
        <v>39.289968488422325</v>
      </c>
      <c r="O78" s="40">
        <v>1360167</v>
      </c>
      <c r="P78" s="44">
        <f t="shared" si="19"/>
        <v>-15.109798974832312</v>
      </c>
      <c r="Y78" s="36" t="s">
        <v>24</v>
      </c>
      <c r="Z78" s="2">
        <f t="shared" si="14"/>
        <v>0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5"/>
        <v>-6.7048058637694918</v>
      </c>
      <c r="G79" s="42">
        <v>62504.740647400002</v>
      </c>
      <c r="H79" s="76">
        <f t="shared" si="16"/>
        <v>-19.912816141016275</v>
      </c>
      <c r="I79" s="40">
        <v>68356.702199999985</v>
      </c>
      <c r="J79" s="212">
        <f t="shared" si="16"/>
        <v>9.3624283406148479</v>
      </c>
      <c r="K79" s="40">
        <v>70899.061984</v>
      </c>
      <c r="L79" s="207">
        <f t="shared" si="17"/>
        <v>3.7192545897862361</v>
      </c>
      <c r="M79" s="40">
        <v>96621.92969260001</v>
      </c>
      <c r="N79" s="44">
        <f t="shared" si="18"/>
        <v>36.28097042300076</v>
      </c>
      <c r="O79" s="40">
        <v>96253</v>
      </c>
      <c r="P79" s="44">
        <f t="shared" si="19"/>
        <v>-0.38182811477037726</v>
      </c>
      <c r="Y79" s="36" t="s">
        <v>25</v>
      </c>
      <c r="Z79" s="2">
        <f t="shared" si="14"/>
        <v>0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5"/>
        <v>-38.93899024051538</v>
      </c>
      <c r="G80" s="42">
        <v>231292.07339500001</v>
      </c>
      <c r="H80" s="76">
        <f t="shared" si="16"/>
        <v>4.5749922161652634</v>
      </c>
      <c r="I80" s="40">
        <v>233336.693661</v>
      </c>
      <c r="J80" s="212">
        <f t="shared" si="16"/>
        <v>0.8839992810770525</v>
      </c>
      <c r="K80" s="40">
        <v>286657.67228700005</v>
      </c>
      <c r="L80" s="207">
        <f t="shared" si="17"/>
        <v>22.851518888609391</v>
      </c>
      <c r="M80" s="40">
        <v>332934.79825199995</v>
      </c>
      <c r="N80" s="44">
        <f t="shared" si="18"/>
        <v>16.143689996431519</v>
      </c>
      <c r="O80" s="40">
        <v>273509</v>
      </c>
      <c r="P80" s="44">
        <f t="shared" si="19"/>
        <v>-17.849079929163871</v>
      </c>
      <c r="Y80" s="36" t="s">
        <v>26</v>
      </c>
      <c r="Z80" s="2">
        <f t="shared" si="14"/>
        <v>0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5"/>
        <v>-41.144792693795004</v>
      </c>
      <c r="G81" s="42">
        <v>361166.725286</v>
      </c>
      <c r="H81" s="76">
        <f t="shared" si="16"/>
        <v>5.4212946471216883</v>
      </c>
      <c r="I81" s="40">
        <v>318082.3917255</v>
      </c>
      <c r="J81" s="212">
        <f t="shared" si="16"/>
        <v>-11.929209017354092</v>
      </c>
      <c r="K81" s="40">
        <v>348991.59079000005</v>
      </c>
      <c r="L81" s="207">
        <f t="shared" si="17"/>
        <v>9.717356216050522</v>
      </c>
      <c r="M81" s="40">
        <v>609515.34236299992</v>
      </c>
      <c r="N81" s="44">
        <f t="shared" si="18"/>
        <v>74.650438133268878</v>
      </c>
      <c r="O81" s="40">
        <v>455090</v>
      </c>
      <c r="P81" s="44">
        <f t="shared" si="19"/>
        <v>-25.335759681506286</v>
      </c>
      <c r="Y81" s="36" t="s">
        <v>27</v>
      </c>
      <c r="Z81" s="2">
        <f t="shared" si="14"/>
        <v>0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5"/>
        <v>-0.87795793289602297</v>
      </c>
      <c r="G82" s="42">
        <v>101561.90542299999</v>
      </c>
      <c r="H82" s="76">
        <f t="shared" si="16"/>
        <v>-23.729464128382283</v>
      </c>
      <c r="I82" s="40">
        <v>106085.06821100001</v>
      </c>
      <c r="J82" s="212">
        <f t="shared" si="16"/>
        <v>4.4536017408902229</v>
      </c>
      <c r="K82" s="40">
        <v>83629.522797999991</v>
      </c>
      <c r="L82" s="207">
        <f t="shared" si="17"/>
        <v>-21.167489253375994</v>
      </c>
      <c r="M82" s="40">
        <v>193028.92836705002</v>
      </c>
      <c r="N82" s="44">
        <f t="shared" si="18"/>
        <v>130.81433674241453</v>
      </c>
      <c r="O82" s="40">
        <v>121710</v>
      </c>
      <c r="P82" s="44">
        <f t="shared" si="19"/>
        <v>-36.947274675552798</v>
      </c>
      <c r="Z82" s="2">
        <f t="shared" si="14"/>
        <v>0</v>
      </c>
      <c r="AA82" s="2">
        <f>SUM(AA73:AA81)</f>
        <v>0</v>
      </c>
      <c r="AB82" s="2">
        <f>SUM(AB73:AB81)</f>
        <v>0</v>
      </c>
      <c r="AC82" s="2">
        <f>SUM(AC73:AC81)</f>
        <v>0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5"/>
        <v>12.162891293232514</v>
      </c>
      <c r="G83" s="42">
        <v>45108.793073000008</v>
      </c>
      <c r="H83" s="76">
        <f t="shared" si="16"/>
        <v>1.6043880080252704</v>
      </c>
      <c r="I83" s="40">
        <v>43654.617416000008</v>
      </c>
      <c r="J83" s="212">
        <f t="shared" si="16"/>
        <v>-3.2237077472826448</v>
      </c>
      <c r="K83" s="40">
        <v>44633.086684000002</v>
      </c>
      <c r="L83" s="207">
        <f t="shared" si="17"/>
        <v>2.2413877979408747</v>
      </c>
      <c r="M83" s="40">
        <v>62242.411947999994</v>
      </c>
      <c r="N83" s="44">
        <f t="shared" si="18"/>
        <v>39.453523321550946</v>
      </c>
      <c r="O83" s="40">
        <v>83094</v>
      </c>
      <c r="P83" s="44">
        <f t="shared" si="19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5"/>
        <v>-29.152293873441572</v>
      </c>
      <c r="G84" s="42">
        <v>179265.77039354999</v>
      </c>
      <c r="H84" s="76">
        <f t="shared" si="16"/>
        <v>9.9046674815052036</v>
      </c>
      <c r="I84" s="40">
        <v>133779.22550815</v>
      </c>
      <c r="J84" s="212">
        <f t="shared" si="16"/>
        <v>-25.373803814047371</v>
      </c>
      <c r="K84" s="40">
        <v>183200.597175</v>
      </c>
      <c r="L84" s="207">
        <f t="shared" si="17"/>
        <v>36.942486009413457</v>
      </c>
      <c r="M84" s="40">
        <v>328203.96683200006</v>
      </c>
      <c r="N84" s="44">
        <f t="shared" si="18"/>
        <v>79.150052943597913</v>
      </c>
      <c r="O84" s="40">
        <v>184039</v>
      </c>
      <c r="P84" s="44">
        <f t="shared" si="19"/>
        <v>-43.925418764299927</v>
      </c>
      <c r="Y84" s="2" t="s">
        <v>104</v>
      </c>
      <c r="Z84" s="2">
        <f>SUM(AA84:AC84)</f>
        <v>0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5"/>
        <v>-22.416983755231669</v>
      </c>
      <c r="G85" s="52">
        <v>2342310.2099072002</v>
      </c>
      <c r="H85" s="51">
        <f t="shared" si="16"/>
        <v>-8.7649600769232663</v>
      </c>
      <c r="I85" s="50">
        <v>2412686.8108330499</v>
      </c>
      <c r="J85" s="213">
        <f t="shared" si="16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20">SUM(AA85:AC85)</f>
        <v>0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20"/>
        <v>0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v>565037</v>
      </c>
      <c r="P87" s="35">
        <f>(O87/M87-1)*100</f>
        <v>-17.140477768396799</v>
      </c>
      <c r="Y87" s="2" t="s">
        <v>107</v>
      </c>
      <c r="Z87" s="2">
        <f t="shared" si="20"/>
        <v>0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v>360634</v>
      </c>
      <c r="P88" s="71">
        <f>(O88/M88-1)*100</f>
        <v>-2.7870920138633237</v>
      </c>
      <c r="T88" s="2" t="s">
        <v>131</v>
      </c>
      <c r="U88" s="2">
        <v>10</v>
      </c>
      <c r="V88" s="2">
        <v>11</v>
      </c>
      <c r="W88" s="2">
        <v>12</v>
      </c>
      <c r="Y88" s="2" t="s">
        <v>108</v>
      </c>
      <c r="Z88" s="2">
        <f>SUM(AA88:AC88)</f>
        <v>0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  <c r="S89" s="2" t="s">
        <v>18</v>
      </c>
      <c r="T89" s="2">
        <f>SUM(U89:W89)</f>
        <v>0</v>
      </c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  <c r="S90" s="2" t="s">
        <v>20</v>
      </c>
      <c r="T90" s="2">
        <f t="shared" ref="T90:T98" si="21">SUM(U90:W90)</f>
        <v>0</v>
      </c>
    </row>
    <row r="91" spans="2:29" ht="14.25" thickBot="1" x14ac:dyDescent="0.2">
      <c r="B91" s="113"/>
      <c r="C91" s="113"/>
      <c r="D91" s="393">
        <v>2008</v>
      </c>
      <c r="E91" s="491">
        <v>2009</v>
      </c>
      <c r="F91" s="492"/>
      <c r="G91" s="491">
        <v>2010</v>
      </c>
      <c r="H91" s="492"/>
      <c r="I91" s="491">
        <v>2011</v>
      </c>
      <c r="J91" s="542"/>
      <c r="K91" s="529">
        <v>2012</v>
      </c>
      <c r="L91" s="532"/>
      <c r="M91" s="529">
        <v>2013</v>
      </c>
      <c r="N91" s="532"/>
      <c r="O91" s="567">
        <v>2014</v>
      </c>
      <c r="P91" s="511"/>
      <c r="S91" s="2" t="s">
        <v>21</v>
      </c>
      <c r="T91" s="2">
        <f t="shared" si="21"/>
        <v>0</v>
      </c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206">
        <f>(M92/K92-1)*100</f>
        <v>-5.5573093220569696</v>
      </c>
      <c r="O92" s="116">
        <v>92926</v>
      </c>
      <c r="P92" s="354">
        <f>(O92/M92-1)*100</f>
        <v>63.864642296637221</v>
      </c>
      <c r="S92" s="2" t="s">
        <v>22</v>
      </c>
      <c r="T92" s="2">
        <f t="shared" si="21"/>
        <v>0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22">(K93/I93-1)*100</f>
        <v>-25.025867740576079</v>
      </c>
      <c r="M93" s="40">
        <v>339041</v>
      </c>
      <c r="N93" s="207">
        <f t="shared" ref="N93:N100" si="23">(M93/K93-1)*100</f>
        <v>54.241353333392681</v>
      </c>
      <c r="O93" s="122">
        <v>377756</v>
      </c>
      <c r="P93" s="355">
        <f t="shared" ref="P93:P100" si="24">(O93/M93-1)*100</f>
        <v>11.418972926578208</v>
      </c>
      <c r="S93" s="2" t="s">
        <v>23</v>
      </c>
      <c r="T93" s="2">
        <f t="shared" si="21"/>
        <v>0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22"/>
        <v>7.7255029364557082</v>
      </c>
      <c r="M94" s="40">
        <v>1272596</v>
      </c>
      <c r="N94" s="207">
        <f t="shared" si="23"/>
        <v>18.77211199058053</v>
      </c>
      <c r="O94" s="122">
        <v>1360922</v>
      </c>
      <c r="P94" s="355">
        <f t="shared" si="24"/>
        <v>6.9406158749516722</v>
      </c>
      <c r="S94" s="2" t="s">
        <v>24</v>
      </c>
      <c r="T94" s="2">
        <f t="shared" si="21"/>
        <v>0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22"/>
        <v>-5.6341847615941294</v>
      </c>
      <c r="M95" s="40">
        <v>50016</v>
      </c>
      <c r="N95" s="207">
        <f t="shared" si="23"/>
        <v>-25.803257566211222</v>
      </c>
      <c r="O95" s="122">
        <v>86962</v>
      </c>
      <c r="P95" s="355">
        <f t="shared" si="24"/>
        <v>73.868362124120296</v>
      </c>
      <c r="S95" s="2" t="s">
        <v>25</v>
      </c>
      <c r="T95" s="2">
        <f t="shared" si="21"/>
        <v>0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22"/>
        <v>4.5978813073356051</v>
      </c>
      <c r="M96" s="40">
        <v>249928</v>
      </c>
      <c r="N96" s="207">
        <f t="shared" si="23"/>
        <v>27.953591198969342</v>
      </c>
      <c r="O96" s="122">
        <v>207913</v>
      </c>
      <c r="P96" s="355">
        <f t="shared" si="24"/>
        <v>-16.810841522358444</v>
      </c>
      <c r="S96" s="2" t="s">
        <v>26</v>
      </c>
      <c r="T96" s="2">
        <f t="shared" si="21"/>
        <v>0</v>
      </c>
    </row>
    <row r="97" spans="2:23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22"/>
        <v>10.677438349858349</v>
      </c>
      <c r="M97" s="40">
        <v>379021</v>
      </c>
      <c r="N97" s="207">
        <f t="shared" si="23"/>
        <v>6.3268494360713134</v>
      </c>
      <c r="O97" s="122">
        <v>399071</v>
      </c>
      <c r="P97" s="355">
        <f t="shared" si="24"/>
        <v>5.2899443566451376</v>
      </c>
      <c r="S97" s="2" t="s">
        <v>27</v>
      </c>
      <c r="T97" s="2">
        <f>SUM(U97:W97)</f>
        <v>0</v>
      </c>
    </row>
    <row r="98" spans="2:23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22"/>
        <v>32.649950331050533</v>
      </c>
      <c r="M98" s="40">
        <v>118207</v>
      </c>
      <c r="N98" s="207">
        <f t="shared" si="23"/>
        <v>10.140366345471264</v>
      </c>
      <c r="O98" s="122">
        <v>119976</v>
      </c>
      <c r="P98" s="355">
        <f t="shared" si="24"/>
        <v>1.4965272784183581</v>
      </c>
      <c r="T98" s="2">
        <f t="shared" si="21"/>
        <v>0</v>
      </c>
      <c r="U98" s="2">
        <f>SUM(U89:U97)</f>
        <v>0</v>
      </c>
      <c r="V98" s="2">
        <f>SUM(V89:V97)</f>
        <v>0</v>
      </c>
      <c r="W98" s="2">
        <f>SUM(W89:W97)</f>
        <v>0</v>
      </c>
    </row>
    <row r="99" spans="2:23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207">
        <f t="shared" si="23"/>
        <v>3.349037228258811</v>
      </c>
      <c r="O99" s="122">
        <v>59330</v>
      </c>
      <c r="P99" s="355">
        <f t="shared" si="24"/>
        <v>50.909322141676206</v>
      </c>
    </row>
    <row r="100" spans="2:23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22"/>
        <v>-11.46026386216178</v>
      </c>
      <c r="M100" s="40">
        <v>150369</v>
      </c>
      <c r="N100" s="207">
        <f t="shared" si="23"/>
        <v>-0.32742190946507543</v>
      </c>
      <c r="O100" s="128">
        <v>226833</v>
      </c>
      <c r="P100" s="355">
        <f t="shared" si="24"/>
        <v>50.850906769347404</v>
      </c>
      <c r="S100" s="2" t="s">
        <v>132</v>
      </c>
      <c r="T100" s="2">
        <f>SUM(U100:W100)</f>
        <v>0</v>
      </c>
    </row>
    <row r="101" spans="2:23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208">
        <f>(M101/K101-1)*100</f>
        <v>17.136907716914074</v>
      </c>
      <c r="O101" s="356">
        <f>SUM(O92:O100)</f>
        <v>2931689</v>
      </c>
      <c r="P101" s="357">
        <f>(O101/M101-1)*100</f>
        <v>10.413030722332994</v>
      </c>
      <c r="S101" s="2" t="s">
        <v>133</v>
      </c>
      <c r="T101" s="2">
        <f t="shared" ref="T101:T103" si="25">SUM(U101:W101)</f>
        <v>0</v>
      </c>
    </row>
    <row r="102" spans="2:23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  <c r="O102" s="113"/>
      <c r="P102" s="113"/>
      <c r="S102" s="2" t="s">
        <v>134</v>
      </c>
      <c r="T102" s="2">
        <f t="shared" si="25"/>
        <v>0</v>
      </c>
    </row>
    <row r="103" spans="2:23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207">
        <f>(M103/K103-1)*100</f>
        <v>43.023984589212326</v>
      </c>
      <c r="O103" s="358">
        <v>630876</v>
      </c>
      <c r="P103" s="354">
        <f>(O103/M103-1)*100</f>
        <v>20.904257969559104</v>
      </c>
      <c r="S103" s="2" t="s">
        <v>135</v>
      </c>
      <c r="T103" s="2">
        <f t="shared" si="25"/>
        <v>0</v>
      </c>
    </row>
    <row r="104" spans="2:23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209">
        <f>(M104/K104-1)*100</f>
        <v>57.773213270448288</v>
      </c>
      <c r="O104" s="359">
        <v>344178</v>
      </c>
      <c r="P104" s="360">
        <f>(O104/M104-1)*100</f>
        <v>11.905605717239842</v>
      </c>
      <c r="S104" s="2" t="s">
        <v>136</v>
      </c>
      <c r="T104" s="2">
        <f>SUM(U104:W104)</f>
        <v>0</v>
      </c>
    </row>
    <row r="105" spans="2:23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23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23" ht="14.25" thickBot="1" x14ac:dyDescent="0.2">
      <c r="B107" s="113"/>
      <c r="C107" s="113"/>
      <c r="D107" s="393">
        <v>2008</v>
      </c>
      <c r="E107" s="491">
        <v>2009</v>
      </c>
      <c r="F107" s="510"/>
      <c r="G107" s="491">
        <v>2010</v>
      </c>
      <c r="H107" s="510"/>
      <c r="I107" s="491">
        <v>2011</v>
      </c>
      <c r="J107" s="543"/>
      <c r="K107" s="529">
        <v>2012</v>
      </c>
      <c r="L107" s="528"/>
      <c r="M107" s="529">
        <v>2013</v>
      </c>
      <c r="N107" s="528"/>
      <c r="O107" s="567">
        <v>2014</v>
      </c>
      <c r="P107" s="511"/>
      <c r="T107" s="2" t="s">
        <v>131</v>
      </c>
      <c r="U107" s="2">
        <v>1</v>
      </c>
      <c r="V107" s="2">
        <v>2</v>
      </c>
      <c r="W107" s="2">
        <v>3</v>
      </c>
    </row>
    <row r="108" spans="2:23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26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  <c r="O108" s="116">
        <v>140087</v>
      </c>
      <c r="P108" s="354">
        <f>(O108/M108-1)*100</f>
        <v>41.155547494533629</v>
      </c>
      <c r="S108" s="2" t="s">
        <v>18</v>
      </c>
      <c r="T108" s="2">
        <f>SUM(U108:W108)</f>
        <v>0</v>
      </c>
    </row>
    <row r="109" spans="2:23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26"/>
        <v>-6.5943486946893559</v>
      </c>
      <c r="G109" s="122">
        <v>126641.38852399999</v>
      </c>
      <c r="H109" s="124">
        <f t="shared" ref="H109:J120" si="27">(G109/E109-1)*100</f>
        <v>-7.7909788978333001</v>
      </c>
      <c r="I109" s="122">
        <v>316110.79758519115</v>
      </c>
      <c r="J109" s="222">
        <f t="shared" si="27"/>
        <v>149.61096942275276</v>
      </c>
      <c r="K109" s="40">
        <v>408661.36415899999</v>
      </c>
      <c r="L109" s="44">
        <f t="shared" ref="L109:L116" si="28">(K109/I109-1)*100</f>
        <v>29.277888411536047</v>
      </c>
      <c r="M109" s="40">
        <v>495441</v>
      </c>
      <c r="N109" s="44">
        <f t="shared" ref="N109:N116" si="29">(M109/K109-1)*100</f>
        <v>21.235096696646917</v>
      </c>
      <c r="O109" s="122">
        <v>389949</v>
      </c>
      <c r="P109" s="355">
        <f t="shared" ref="P109:P116" si="30">(O109/M109-1)*100</f>
        <v>-21.292545429223665</v>
      </c>
      <c r="S109" s="2" t="s">
        <v>20</v>
      </c>
      <c r="T109" s="2">
        <f t="shared" ref="T109:T115" si="31">SUM(U109:W109)</f>
        <v>0</v>
      </c>
    </row>
    <row r="110" spans="2:23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26"/>
        <v>9.9048802378063137</v>
      </c>
      <c r="G110" s="122">
        <v>1641889.6840395499</v>
      </c>
      <c r="H110" s="124">
        <f t="shared" si="27"/>
        <v>3.2258035033993826</v>
      </c>
      <c r="I110" s="122">
        <v>1577865.4254916655</v>
      </c>
      <c r="J110" s="222">
        <f t="shared" si="27"/>
        <v>-3.8994251057333673</v>
      </c>
      <c r="K110" s="40">
        <v>1499346.3462266</v>
      </c>
      <c r="L110" s="44">
        <f t="shared" si="28"/>
        <v>-4.9762849224355588</v>
      </c>
      <c r="M110" s="40">
        <v>1415189</v>
      </c>
      <c r="N110" s="44">
        <f t="shared" si="29"/>
        <v>-5.6129356928369845</v>
      </c>
      <c r="O110" s="122">
        <v>1884778</v>
      </c>
      <c r="P110" s="355">
        <f t="shared" si="30"/>
        <v>33.182069674085945</v>
      </c>
      <c r="S110" s="2" t="s">
        <v>21</v>
      </c>
      <c r="T110" s="2">
        <f t="shared" si="31"/>
        <v>0</v>
      </c>
    </row>
    <row r="111" spans="2:23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26"/>
        <v>-3.6435688613246642</v>
      </c>
      <c r="G111" s="122">
        <v>87775.741068949996</v>
      </c>
      <c r="H111" s="124">
        <f t="shared" si="27"/>
        <v>-17.901824893441287</v>
      </c>
      <c r="I111" s="122">
        <v>105418.83233391627</v>
      </c>
      <c r="J111" s="222">
        <f t="shared" si="27"/>
        <v>20.100190610874137</v>
      </c>
      <c r="K111" s="40">
        <v>98933.554613999993</v>
      </c>
      <c r="L111" s="44">
        <f t="shared" si="28"/>
        <v>-6.1519157216369358</v>
      </c>
      <c r="M111" s="40">
        <v>104164</v>
      </c>
      <c r="N111" s="44">
        <f t="shared" si="29"/>
        <v>5.2868265033103823</v>
      </c>
      <c r="O111" s="122">
        <v>154344</v>
      </c>
      <c r="P111" s="355">
        <f t="shared" si="30"/>
        <v>48.174033255251338</v>
      </c>
      <c r="S111" s="2" t="s">
        <v>22</v>
      </c>
      <c r="T111" s="2">
        <f t="shared" si="31"/>
        <v>0</v>
      </c>
    </row>
    <row r="112" spans="2:23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26"/>
        <v>-4.787599690278932</v>
      </c>
      <c r="G112" s="122">
        <v>277024.14939499996</v>
      </c>
      <c r="H112" s="124">
        <f t="shared" si="27"/>
        <v>8.7936950819209159</v>
      </c>
      <c r="I112" s="122">
        <v>255652.14946063413</v>
      </c>
      <c r="J112" s="222">
        <f t="shared" si="27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9"/>
        <v>-26.374884889872085</v>
      </c>
      <c r="O112" s="122">
        <v>386438</v>
      </c>
      <c r="P112" s="355">
        <f t="shared" si="30"/>
        <v>62.57314861948413</v>
      </c>
      <c r="S112" s="2" t="s">
        <v>23</v>
      </c>
      <c r="T112" s="2">
        <f t="shared" si="31"/>
        <v>0</v>
      </c>
    </row>
    <row r="113" spans="2:20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26"/>
        <v>50.584935276451404</v>
      </c>
      <c r="G113" s="122">
        <v>511562.36411879992</v>
      </c>
      <c r="H113" s="124">
        <f t="shared" si="27"/>
        <v>-31.607567303876969</v>
      </c>
      <c r="I113" s="122">
        <v>538017.89564082678</v>
      </c>
      <c r="J113" s="222">
        <f t="shared" si="27"/>
        <v>5.1715163932355201</v>
      </c>
      <c r="K113" s="40">
        <v>463866.48420700006</v>
      </c>
      <c r="L113" s="44">
        <f t="shared" si="28"/>
        <v>-13.782331783872326</v>
      </c>
      <c r="M113" s="40">
        <v>417570</v>
      </c>
      <c r="N113" s="44">
        <f t="shared" si="29"/>
        <v>-9.9805624642500099</v>
      </c>
      <c r="O113" s="339">
        <v>554553</v>
      </c>
      <c r="P113" s="340">
        <f t="shared" si="30"/>
        <v>32.804799195344494</v>
      </c>
      <c r="S113" s="2" t="s">
        <v>24</v>
      </c>
      <c r="T113" s="2">
        <f t="shared" si="31"/>
        <v>0</v>
      </c>
    </row>
    <row r="114" spans="2:20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26"/>
        <v>-12.104056950242848</v>
      </c>
      <c r="G114" s="122">
        <v>146513.17196400001</v>
      </c>
      <c r="H114" s="124">
        <f t="shared" si="27"/>
        <v>32.609465653095057</v>
      </c>
      <c r="I114" s="122">
        <v>147777.23009031441</v>
      </c>
      <c r="J114" s="222">
        <f t="shared" si="27"/>
        <v>0.86276073978179824</v>
      </c>
      <c r="K114" s="40">
        <v>138314.99673099996</v>
      </c>
      <c r="L114" s="44">
        <f t="shared" si="28"/>
        <v>-6.4030387858343136</v>
      </c>
      <c r="M114" s="40">
        <v>165136</v>
      </c>
      <c r="N114" s="44">
        <f t="shared" si="29"/>
        <v>19.391247444528737</v>
      </c>
      <c r="O114" s="339">
        <v>146737</v>
      </c>
      <c r="P114" s="340">
        <f t="shared" si="30"/>
        <v>-11.141725607983721</v>
      </c>
      <c r="S114" s="2" t="s">
        <v>25</v>
      </c>
      <c r="T114" s="2">
        <f t="shared" si="31"/>
        <v>0</v>
      </c>
    </row>
    <row r="115" spans="2:20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26"/>
        <v>24.589168009566166</v>
      </c>
      <c r="G115" s="122">
        <v>51260.099941050008</v>
      </c>
      <c r="H115" s="124">
        <f t="shared" si="27"/>
        <v>-17.460286680644931</v>
      </c>
      <c r="I115" s="122">
        <v>85166.97897335951</v>
      </c>
      <c r="J115" s="222">
        <f t="shared" si="27"/>
        <v>66.146728296087986</v>
      </c>
      <c r="K115" s="40">
        <v>69821.971416999993</v>
      </c>
      <c r="L115" s="44">
        <f t="shared" si="28"/>
        <v>-18.017555326412925</v>
      </c>
      <c r="M115" s="40">
        <v>57751</v>
      </c>
      <c r="N115" s="44">
        <f t="shared" si="29"/>
        <v>-17.28821339762543</v>
      </c>
      <c r="O115" s="339">
        <v>70552</v>
      </c>
      <c r="P115" s="340">
        <f t="shared" si="30"/>
        <v>22.165849941992356</v>
      </c>
      <c r="S115" s="2" t="s">
        <v>26</v>
      </c>
      <c r="T115" s="2">
        <f t="shared" si="31"/>
        <v>0</v>
      </c>
    </row>
    <row r="116" spans="2:20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26"/>
        <v>45.749412106735463</v>
      </c>
      <c r="G116" s="128">
        <v>237624.47111245</v>
      </c>
      <c r="H116" s="124">
        <f t="shared" si="27"/>
        <v>13.410148868364136</v>
      </c>
      <c r="I116" s="128">
        <v>170138.81608852025</v>
      </c>
      <c r="J116" s="222">
        <f t="shared" si="27"/>
        <v>-28.40012844973101</v>
      </c>
      <c r="K116" s="40">
        <v>220824.04221199997</v>
      </c>
      <c r="L116" s="44">
        <f t="shared" si="28"/>
        <v>29.790512999167152</v>
      </c>
      <c r="M116" s="40">
        <v>221846</v>
      </c>
      <c r="N116" s="44">
        <f t="shared" si="29"/>
        <v>0.46279280904517606</v>
      </c>
      <c r="O116" s="341">
        <v>248479</v>
      </c>
      <c r="P116" s="340">
        <f t="shared" si="30"/>
        <v>12.005174760870151</v>
      </c>
      <c r="S116" s="2" t="s">
        <v>27</v>
      </c>
      <c r="T116" s="2">
        <f>SUM(U116:W116)</f>
        <v>0</v>
      </c>
    </row>
    <row r="117" spans="2:20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26"/>
        <v>15.678403524470674</v>
      </c>
      <c r="G117" s="133">
        <v>3172215.2215948002</v>
      </c>
      <c r="H117" s="134">
        <f t="shared" si="27"/>
        <v>-4.381979481507436</v>
      </c>
      <c r="I117" s="135">
        <v>3291018.0650247</v>
      </c>
      <c r="J117" s="223">
        <f t="shared" si="27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  <c r="O117" s="342">
        <f>SUM(O108:O116)</f>
        <v>3975917</v>
      </c>
      <c r="P117" s="343">
        <f>(O117/M117-1)*100</f>
        <v>23.704613600137648</v>
      </c>
      <c r="T117" s="2">
        <f t="shared" ref="T117" si="32">SUM(U117:W117)</f>
        <v>0</v>
      </c>
    </row>
    <row r="118" spans="2:20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  <c r="O118" s="98"/>
      <c r="P118" s="98"/>
    </row>
    <row r="119" spans="2:20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  <c r="O119" s="344">
        <v>700865</v>
      </c>
      <c r="P119" s="338">
        <f>(O119/M119-1)*100</f>
        <v>-0.99434386583491241</v>
      </c>
      <c r="S119" s="2" t="s">
        <v>132</v>
      </c>
      <c r="T119" s="2">
        <f>SUM(U119:W119)</f>
        <v>0</v>
      </c>
    </row>
    <row r="120" spans="2:20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7"/>
        <v>-1.1515043397202218</v>
      </c>
      <c r="I120" s="148">
        <v>267670.18400914996</v>
      </c>
      <c r="J120" s="224">
        <f t="shared" si="27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  <c r="O120" s="345">
        <v>345861</v>
      </c>
      <c r="P120" s="346">
        <f>(O120/M120-1)*100</f>
        <v>-25.103132856774725</v>
      </c>
      <c r="S120" s="2" t="s">
        <v>133</v>
      </c>
      <c r="T120" s="2">
        <f t="shared" ref="T120:T122" si="33">SUM(U120:W120)</f>
        <v>0</v>
      </c>
    </row>
    <row r="121" spans="2:20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98"/>
      <c r="P121" s="98"/>
      <c r="S121" s="2" t="s">
        <v>134</v>
      </c>
      <c r="T121" s="2">
        <f t="shared" si="33"/>
        <v>0</v>
      </c>
    </row>
    <row r="122" spans="2:20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98"/>
      <c r="P122" s="98"/>
      <c r="S122" s="2" t="s">
        <v>135</v>
      </c>
      <c r="T122" s="2">
        <f t="shared" si="33"/>
        <v>0</v>
      </c>
    </row>
    <row r="123" spans="2:20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  <c r="S123" s="2" t="s">
        <v>136</v>
      </c>
      <c r="T123" s="2">
        <f>SUM(U123:W123)</f>
        <v>0</v>
      </c>
    </row>
    <row r="124" spans="2:20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2:20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2:20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2:20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20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39">
    <mergeCell ref="J5:K5"/>
    <mergeCell ref="H5:I5"/>
    <mergeCell ref="J13:K13"/>
    <mergeCell ref="H11:I11"/>
    <mergeCell ref="H12:I12"/>
    <mergeCell ref="H13:I13"/>
    <mergeCell ref="J6:K6"/>
    <mergeCell ref="J7:K7"/>
    <mergeCell ref="J8:K8"/>
    <mergeCell ref="J9:K9"/>
    <mergeCell ref="J10:K10"/>
    <mergeCell ref="J11:K11"/>
    <mergeCell ref="J12:K12"/>
    <mergeCell ref="H6:I6"/>
    <mergeCell ref="H7:I7"/>
    <mergeCell ref="H8:I8"/>
    <mergeCell ref="H9:I9"/>
    <mergeCell ref="H10:I10"/>
    <mergeCell ref="O59:P59"/>
    <mergeCell ref="I75:J75"/>
    <mergeCell ref="K75:L75"/>
    <mergeCell ref="M75:N75"/>
    <mergeCell ref="O75:P75"/>
    <mergeCell ref="Q59:R59"/>
    <mergeCell ref="E107:F107"/>
    <mergeCell ref="G107:H107"/>
    <mergeCell ref="I107:J107"/>
    <mergeCell ref="K107:L107"/>
    <mergeCell ref="M107:N107"/>
    <mergeCell ref="O107:P107"/>
    <mergeCell ref="E91:F91"/>
    <mergeCell ref="G91:H91"/>
    <mergeCell ref="I91:J91"/>
    <mergeCell ref="K91:L91"/>
    <mergeCell ref="M91:N91"/>
    <mergeCell ref="O91:P91"/>
    <mergeCell ref="I59:J59"/>
    <mergeCell ref="K59:L59"/>
    <mergeCell ref="M59:N5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topLeftCell="A13" zoomScale="78" zoomScaleNormal="78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151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02">
        <v>3602</v>
      </c>
      <c r="E6" s="162">
        <f t="shared" ref="E6:E38" si="0">D6/C6*100</f>
        <v>4.0447823206405173</v>
      </c>
      <c r="G6" s="153" t="s">
        <v>92</v>
      </c>
      <c r="H6" s="570">
        <v>184774.37691000005</v>
      </c>
      <c r="I6" s="570"/>
      <c r="J6" s="539">
        <v>17070.221545</v>
      </c>
      <c r="K6" s="539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04">
        <v>3310</v>
      </c>
      <c r="E7" s="15">
        <f t="shared" si="0"/>
        <v>3.1839475177714291</v>
      </c>
      <c r="G7" s="153" t="s">
        <v>141</v>
      </c>
      <c r="H7" s="570">
        <v>374994.86393499997</v>
      </c>
      <c r="I7" s="570"/>
      <c r="J7" s="539">
        <v>11256.046354</v>
      </c>
      <c r="K7" s="539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04">
        <v>4990.875</v>
      </c>
      <c r="E8" s="15">
        <f t="shared" si="0"/>
        <v>3.4582724141992975</v>
      </c>
      <c r="G8" s="153" t="s">
        <v>90</v>
      </c>
      <c r="H8" s="570">
        <v>672257.78866279998</v>
      </c>
      <c r="I8" s="570"/>
      <c r="J8" s="539">
        <v>82609</v>
      </c>
      <c r="K8" s="539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04">
        <v>8686</v>
      </c>
      <c r="E9" s="15">
        <f t="shared" si="0"/>
        <v>7.8763148349655419</v>
      </c>
      <c r="G9" s="218" t="s">
        <v>97</v>
      </c>
      <c r="H9" s="570">
        <v>642877</v>
      </c>
      <c r="I9" s="570"/>
      <c r="J9" s="539">
        <v>12235</v>
      </c>
      <c r="K9" s="539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04">
        <v>10020</v>
      </c>
      <c r="E10" s="15">
        <f t="shared" si="0"/>
        <v>6.7509297687705487</v>
      </c>
      <c r="G10" s="109" t="s">
        <v>99</v>
      </c>
      <c r="H10" s="570">
        <v>269075.36752600002</v>
      </c>
      <c r="I10" s="570"/>
      <c r="J10" s="539">
        <v>84053</v>
      </c>
      <c r="K10" s="539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04">
        <v>169533</v>
      </c>
      <c r="E11" s="15">
        <f t="shared" si="0"/>
        <v>51.535269709543563</v>
      </c>
      <c r="G11" s="109" t="s">
        <v>102</v>
      </c>
      <c r="H11" s="570">
        <v>375139</v>
      </c>
      <c r="I11" s="570"/>
      <c r="J11" s="539">
        <v>58195</v>
      </c>
      <c r="K11" s="539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04">
        <v>82821</v>
      </c>
      <c r="E12" s="94">
        <f t="shared" si="0"/>
        <v>38.378769132387077</v>
      </c>
      <c r="G12" s="109" t="s">
        <v>103</v>
      </c>
      <c r="H12" s="570">
        <v>283743</v>
      </c>
      <c r="I12" s="570"/>
      <c r="J12" s="539">
        <v>61099</v>
      </c>
      <c r="K12" s="539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03">
        <v>7907</v>
      </c>
      <c r="E13" s="103">
        <f t="shared" si="0"/>
        <v>5.0326514505390989</v>
      </c>
      <c r="G13" s="109" t="s">
        <v>123</v>
      </c>
      <c r="H13" s="570">
        <v>325345.11008700007</v>
      </c>
      <c r="I13" s="570"/>
      <c r="J13" s="539">
        <v>26674.569562000001</v>
      </c>
      <c r="K13" s="539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01">
        <v>43015</v>
      </c>
      <c r="E14" s="103">
        <f t="shared" si="0"/>
        <v>19.957500707548263</v>
      </c>
      <c r="G14" s="109" t="s">
        <v>124</v>
      </c>
      <c r="H14" s="570">
        <v>279097.07079920004</v>
      </c>
      <c r="I14" s="570"/>
      <c r="J14" s="539">
        <v>25640</v>
      </c>
      <c r="K14" s="539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01">
        <v>6992</v>
      </c>
      <c r="E15" s="103">
        <f t="shared" si="0"/>
        <v>4.0817994477428092</v>
      </c>
      <c r="G15" s="109" t="s">
        <v>128</v>
      </c>
      <c r="H15" s="570">
        <v>291313.24937099998</v>
      </c>
      <c r="I15" s="570"/>
      <c r="J15" s="539">
        <v>28954.091820000001</v>
      </c>
      <c r="K15" s="539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03">
        <v>20977</v>
      </c>
      <c r="E16" s="155">
        <f t="shared" si="0"/>
        <v>8.6410090582918997</v>
      </c>
      <c r="G16" s="109" t="s">
        <v>130</v>
      </c>
      <c r="H16" s="570">
        <v>242918</v>
      </c>
      <c r="I16" s="570"/>
      <c r="J16" s="539">
        <v>34941</v>
      </c>
      <c r="K16" s="539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03">
        <v>78578</v>
      </c>
      <c r="E17" s="155">
        <f t="shared" si="0"/>
        <v>15.535481626027833</v>
      </c>
      <c r="G17" s="153" t="s">
        <v>137</v>
      </c>
      <c r="H17" s="570">
        <v>324960.73308600002</v>
      </c>
      <c r="I17" s="570"/>
      <c r="J17" s="539">
        <v>15800.87556</v>
      </c>
      <c r="K17" s="539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03">
        <v>14918.8945</v>
      </c>
      <c r="E18" s="155">
        <f t="shared" si="0"/>
        <v>13.758797994531921</v>
      </c>
      <c r="G18" s="153" t="s">
        <v>139</v>
      </c>
      <c r="H18" s="570">
        <v>241482.51199999999</v>
      </c>
      <c r="I18" s="570"/>
      <c r="J18" s="539">
        <v>3409.9717200000005</v>
      </c>
      <c r="K18" s="539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03">
        <v>51937.764000000003</v>
      </c>
      <c r="E19" s="155">
        <f t="shared" si="0"/>
        <v>39.57334016088268</v>
      </c>
      <c r="G19" s="153" t="s">
        <v>141</v>
      </c>
      <c r="H19" s="570">
        <v>288640</v>
      </c>
      <c r="I19" s="570"/>
      <c r="J19" s="539">
        <v>7222</v>
      </c>
      <c r="K19" s="539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03">
        <v>23633.109750000003</v>
      </c>
      <c r="E20" s="155">
        <f t="shared" si="0"/>
        <v>11.7176733341207</v>
      </c>
      <c r="G20" s="153" t="s">
        <v>142</v>
      </c>
      <c r="H20" s="570">
        <v>615513</v>
      </c>
      <c r="I20" s="570"/>
      <c r="J20" s="539">
        <v>34428</v>
      </c>
      <c r="K20" s="539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03">
        <v>33235.215000000004</v>
      </c>
      <c r="E21" s="155">
        <f t="shared" si="0"/>
        <v>18.512879981955916</v>
      </c>
      <c r="G21" s="382" t="s">
        <v>143</v>
      </c>
      <c r="H21" s="570">
        <v>236786</v>
      </c>
      <c r="I21" s="570"/>
      <c r="J21" s="570">
        <v>25165</v>
      </c>
      <c r="K21" s="570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03">
        <v>20918</v>
      </c>
      <c r="E22" s="155">
        <f t="shared" si="0"/>
        <v>9.4235837369073092</v>
      </c>
      <c r="G22" s="382" t="s">
        <v>148</v>
      </c>
      <c r="H22" s="570">
        <v>194722</v>
      </c>
      <c r="I22" s="570"/>
      <c r="J22" s="570">
        <v>11434</v>
      </c>
      <c r="K22" s="570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03">
        <v>19509.626749999999</v>
      </c>
      <c r="E23" s="155">
        <f t="shared" si="0"/>
        <v>7.0989182233895844</v>
      </c>
      <c r="G23" s="382" t="s">
        <v>102</v>
      </c>
      <c r="H23" s="570">
        <v>341993</v>
      </c>
      <c r="I23" s="570"/>
      <c r="J23" s="570">
        <v>95837</v>
      </c>
      <c r="K23" s="570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05">
        <v>-10596.267006000002</v>
      </c>
      <c r="E24" s="155">
        <f t="shared" si="0"/>
        <v>-8.1323875854406236</v>
      </c>
      <c r="G24" s="382" t="s">
        <v>150</v>
      </c>
      <c r="H24" s="570">
        <v>245694</v>
      </c>
      <c r="I24" s="570"/>
      <c r="J24" s="570">
        <v>11227</v>
      </c>
      <c r="K24" s="570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05">
        <v>17431.741227999999</v>
      </c>
      <c r="E25" s="155">
        <f t="shared" si="0"/>
        <v>11.576134113545088</v>
      </c>
      <c r="G25" s="418" t="s">
        <v>153</v>
      </c>
      <c r="H25" s="573">
        <v>243808</v>
      </c>
      <c r="I25" s="573"/>
      <c r="J25" s="573">
        <v>7783</v>
      </c>
      <c r="K25" s="573"/>
      <c r="L25" s="421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05">
        <v>26380.90625</v>
      </c>
      <c r="E26" s="155">
        <f t="shared" si="0"/>
        <v>10.029629861570701</v>
      </c>
      <c r="G26" s="420" t="s">
        <v>12</v>
      </c>
      <c r="H26" s="572">
        <f>SUM(C6:C38)+SUM(H6:I25)</f>
        <v>13831202.399259701</v>
      </c>
      <c r="I26" s="572"/>
      <c r="J26" s="572">
        <f>SUM(D6:D38)+SUM(J6:K25)</f>
        <v>1781825.2991059998</v>
      </c>
      <c r="K26" s="572"/>
      <c r="L26" s="419">
        <f>J26/H26*100</f>
        <v>12.882649300261631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05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405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05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05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05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05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05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05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05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05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05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05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29">
        <v>2011</v>
      </c>
      <c r="J48" s="532"/>
      <c r="K48" s="529">
        <v>2012</v>
      </c>
      <c r="L48" s="532"/>
      <c r="M48" s="529">
        <v>2013</v>
      </c>
      <c r="N48" s="532"/>
      <c r="O48" s="562">
        <v>2014</v>
      </c>
      <c r="P48" s="574"/>
      <c r="Q48" s="575">
        <v>2015</v>
      </c>
      <c r="R48" s="576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0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29">
        <v>2011</v>
      </c>
      <c r="J64" s="532"/>
      <c r="K64" s="529">
        <v>2012</v>
      </c>
      <c r="L64" s="532"/>
      <c r="M64" s="529">
        <v>2013</v>
      </c>
      <c r="N64" s="532"/>
      <c r="O64" s="529">
        <v>2014</v>
      </c>
      <c r="P64" s="528"/>
      <c r="Y64" s="36" t="s">
        <v>21</v>
      </c>
      <c r="Z64" s="2">
        <f t="shared" si="13"/>
        <v>0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3"/>
        <v>0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5">(G66/E66-1)*100</f>
        <v>43.622025082474991</v>
      </c>
      <c r="I66" s="40">
        <v>373960.712917</v>
      </c>
      <c r="J66" s="212">
        <f t="shared" si="15"/>
        <v>170.44415480832237</v>
      </c>
      <c r="K66" s="40">
        <v>233728.78730700002</v>
      </c>
      <c r="L66" s="207">
        <f t="shared" ref="L66:L73" si="16">(K66/I66-1)*100</f>
        <v>-37.499106394399305</v>
      </c>
      <c r="M66" s="40">
        <v>451159.11825399997</v>
      </c>
      <c r="N66" s="207">
        <f t="shared" ref="N66:N73" si="17">(M66/K66-1)*100</f>
        <v>93.026765531199956</v>
      </c>
      <c r="O66" s="40">
        <v>386197</v>
      </c>
      <c r="P66" s="44">
        <f t="shared" ref="P66:P73" si="18">(O66/M66-1)*100</f>
        <v>-14.39893723203588</v>
      </c>
      <c r="Y66" s="36" t="s">
        <v>23</v>
      </c>
      <c r="Z66" s="2">
        <f t="shared" si="13"/>
        <v>0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5"/>
        <v>-18.26329119526925</v>
      </c>
      <c r="I67" s="40">
        <v>1083908.1906834</v>
      </c>
      <c r="J67" s="212">
        <f t="shared" si="15"/>
        <v>-7.5636106211267933</v>
      </c>
      <c r="K67" s="40">
        <v>1150309.8317710003</v>
      </c>
      <c r="L67" s="207">
        <f t="shared" si="16"/>
        <v>6.1261314988065863</v>
      </c>
      <c r="M67" s="40">
        <v>1602266.2021930502</v>
      </c>
      <c r="N67" s="207">
        <f t="shared" si="17"/>
        <v>39.289968488422325</v>
      </c>
      <c r="O67" s="40">
        <v>1360167</v>
      </c>
      <c r="P67" s="44">
        <f t="shared" si="18"/>
        <v>-15.109798974832312</v>
      </c>
      <c r="Y67" s="36" t="s">
        <v>24</v>
      </c>
      <c r="Z67" s="2">
        <f t="shared" si="13"/>
        <v>0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5"/>
        <v>-19.912816141016275</v>
      </c>
      <c r="I68" s="40">
        <v>68356.702199999985</v>
      </c>
      <c r="J68" s="212">
        <f t="shared" si="15"/>
        <v>9.3624283406148479</v>
      </c>
      <c r="K68" s="40">
        <v>70899.061984</v>
      </c>
      <c r="L68" s="207">
        <f t="shared" si="16"/>
        <v>3.7192545897862361</v>
      </c>
      <c r="M68" s="40">
        <v>96621.92969260001</v>
      </c>
      <c r="N68" s="207">
        <f t="shared" si="17"/>
        <v>36.28097042300076</v>
      </c>
      <c r="O68" s="40">
        <v>96253</v>
      </c>
      <c r="P68" s="44">
        <f t="shared" si="18"/>
        <v>-0.38182811477037726</v>
      </c>
      <c r="Y68" s="36" t="s">
        <v>25</v>
      </c>
      <c r="Z68" s="2">
        <f t="shared" si="13"/>
        <v>0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5"/>
        <v>4.5749922161652634</v>
      </c>
      <c r="I69" s="40">
        <v>233336.693661</v>
      </c>
      <c r="J69" s="212">
        <f t="shared" si="15"/>
        <v>0.8839992810770525</v>
      </c>
      <c r="K69" s="40">
        <v>286657.67228700005</v>
      </c>
      <c r="L69" s="207">
        <f t="shared" si="16"/>
        <v>22.851518888609391</v>
      </c>
      <c r="M69" s="40">
        <v>332934.79825199995</v>
      </c>
      <c r="N69" s="207">
        <f t="shared" si="17"/>
        <v>16.143689996431519</v>
      </c>
      <c r="O69" s="40">
        <v>273509</v>
      </c>
      <c r="P69" s="44">
        <f t="shared" si="18"/>
        <v>-17.849079929163871</v>
      </c>
      <c r="Y69" s="36" t="s">
        <v>26</v>
      </c>
      <c r="Z69" s="2">
        <f t="shared" si="13"/>
        <v>0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5"/>
        <v>5.4212946471216883</v>
      </c>
      <c r="I70" s="40">
        <v>318082.3917255</v>
      </c>
      <c r="J70" s="212">
        <f t="shared" si="15"/>
        <v>-11.929209017354092</v>
      </c>
      <c r="K70" s="40">
        <v>348991.59079000005</v>
      </c>
      <c r="L70" s="207">
        <f t="shared" si="16"/>
        <v>9.717356216050522</v>
      </c>
      <c r="M70" s="40">
        <v>609515.34236299992</v>
      </c>
      <c r="N70" s="207">
        <f t="shared" si="17"/>
        <v>74.650438133268878</v>
      </c>
      <c r="O70" s="40">
        <v>455090</v>
      </c>
      <c r="P70" s="44">
        <f t="shared" si="18"/>
        <v>-25.335759681506286</v>
      </c>
      <c r="Y70" s="36" t="s">
        <v>27</v>
      </c>
      <c r="Z70" s="2">
        <f t="shared" si="13"/>
        <v>0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5"/>
        <v>-23.729464128382283</v>
      </c>
      <c r="I71" s="40">
        <v>106085.06821100001</v>
      </c>
      <c r="J71" s="212">
        <f t="shared" si="15"/>
        <v>4.4536017408902229</v>
      </c>
      <c r="K71" s="40">
        <v>83629.522797999991</v>
      </c>
      <c r="L71" s="207">
        <f t="shared" si="16"/>
        <v>-21.167489253375994</v>
      </c>
      <c r="M71" s="40">
        <v>193028.92836705002</v>
      </c>
      <c r="N71" s="207">
        <f t="shared" si="17"/>
        <v>130.81433674241453</v>
      </c>
      <c r="O71" s="40">
        <v>121710</v>
      </c>
      <c r="P71" s="44">
        <f t="shared" si="18"/>
        <v>-36.947274675552798</v>
      </c>
      <c r="Z71" s="2">
        <f t="shared" si="13"/>
        <v>0</v>
      </c>
      <c r="AA71" s="2">
        <f>SUM(AA62:AA70)</f>
        <v>0</v>
      </c>
      <c r="AB71" s="2">
        <f>SUM(AB62:AB70)</f>
        <v>0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5"/>
        <v>1.6043880080252704</v>
      </c>
      <c r="I72" s="40">
        <v>43654.617416000008</v>
      </c>
      <c r="J72" s="212">
        <f t="shared" si="15"/>
        <v>-3.2237077472826448</v>
      </c>
      <c r="K72" s="40">
        <v>44633.086684000002</v>
      </c>
      <c r="L72" s="207">
        <f t="shared" si="16"/>
        <v>2.2413877979408747</v>
      </c>
      <c r="M72" s="40">
        <v>62242.411947999994</v>
      </c>
      <c r="N72" s="207">
        <f t="shared" si="17"/>
        <v>39.453523321550946</v>
      </c>
      <c r="O72" s="40">
        <v>83094</v>
      </c>
      <c r="P72" s="44">
        <f t="shared" si="18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5"/>
        <v>9.9046674815052036</v>
      </c>
      <c r="I73" s="40">
        <v>133779.22550815</v>
      </c>
      <c r="J73" s="212">
        <f t="shared" si="15"/>
        <v>-25.373803814047371</v>
      </c>
      <c r="K73" s="40">
        <v>183200.597175</v>
      </c>
      <c r="L73" s="207">
        <f t="shared" si="16"/>
        <v>36.942486009413457</v>
      </c>
      <c r="M73" s="40">
        <v>328203.96683200006</v>
      </c>
      <c r="N73" s="207">
        <f t="shared" si="17"/>
        <v>79.150052943597913</v>
      </c>
      <c r="O73" s="40">
        <v>184039</v>
      </c>
      <c r="P73" s="44">
        <f t="shared" si="18"/>
        <v>-43.925418764299927</v>
      </c>
      <c r="Y73" s="2" t="s">
        <v>104</v>
      </c>
      <c r="Z73" s="2">
        <f>SUM(AA73:AC73)</f>
        <v>0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5"/>
        <v>-8.7649600769232663</v>
      </c>
      <c r="I74" s="50">
        <v>2412686.8108330499</v>
      </c>
      <c r="J74" s="213">
        <f t="shared" si="15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19">SUM(AA74:AC74)</f>
        <v>0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19"/>
        <v>0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19"/>
        <v>0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0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0">SUM(U79:W79)</f>
        <v>0</v>
      </c>
    </row>
    <row r="80" spans="2:29" ht="14.25" thickBot="1" x14ac:dyDescent="0.2">
      <c r="B80" s="113"/>
      <c r="C80" s="113"/>
      <c r="D80" s="400">
        <v>2008</v>
      </c>
      <c r="E80" s="491">
        <v>2009</v>
      </c>
      <c r="F80" s="492"/>
      <c r="G80" s="491">
        <v>2010</v>
      </c>
      <c r="H80" s="492"/>
      <c r="I80" s="491">
        <v>2011</v>
      </c>
      <c r="J80" s="542"/>
      <c r="K80" s="529">
        <v>2012</v>
      </c>
      <c r="L80" s="532"/>
      <c r="M80" s="529">
        <v>2013</v>
      </c>
      <c r="N80" s="532"/>
      <c r="O80" s="567">
        <v>2014</v>
      </c>
      <c r="P80" s="511"/>
      <c r="S80" s="2" t="s">
        <v>21</v>
      </c>
      <c r="T80" s="2">
        <f t="shared" si="20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0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1">(K82/I82-1)*100</f>
        <v>-25.025867740576079</v>
      </c>
      <c r="M82" s="40">
        <v>339041</v>
      </c>
      <c r="N82" s="207">
        <f t="shared" ref="N82:N89" si="22">(M82/K82-1)*100</f>
        <v>54.241353333392681</v>
      </c>
      <c r="O82" s="122">
        <v>377756</v>
      </c>
      <c r="P82" s="355">
        <f t="shared" ref="P82:P89" si="23">(O82/M82-1)*100</f>
        <v>11.418972926578208</v>
      </c>
      <c r="S82" s="2" t="s">
        <v>23</v>
      </c>
      <c r="T82" s="2">
        <f t="shared" si="20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1"/>
        <v>7.7255029364557082</v>
      </c>
      <c r="M83" s="40">
        <v>1272596</v>
      </c>
      <c r="N83" s="207">
        <f t="shared" si="22"/>
        <v>18.77211199058053</v>
      </c>
      <c r="O83" s="122">
        <v>1360922</v>
      </c>
      <c r="P83" s="355">
        <f t="shared" si="23"/>
        <v>6.9406158749516722</v>
      </c>
      <c r="S83" s="2" t="s">
        <v>24</v>
      </c>
      <c r="T83" s="2">
        <f t="shared" si="20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1"/>
        <v>-5.6341847615941294</v>
      </c>
      <c r="M84" s="40">
        <v>50016</v>
      </c>
      <c r="N84" s="207">
        <f t="shared" si="22"/>
        <v>-25.803257566211222</v>
      </c>
      <c r="O84" s="122">
        <v>86962</v>
      </c>
      <c r="P84" s="355">
        <f t="shared" si="23"/>
        <v>73.868362124120296</v>
      </c>
      <c r="S84" s="2" t="s">
        <v>25</v>
      </c>
      <c r="T84" s="2">
        <f t="shared" si="20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1"/>
        <v>4.5978813073356051</v>
      </c>
      <c r="M85" s="40">
        <v>249928</v>
      </c>
      <c r="N85" s="207">
        <f t="shared" si="22"/>
        <v>27.953591198969342</v>
      </c>
      <c r="O85" s="122">
        <v>207913</v>
      </c>
      <c r="P85" s="355">
        <f t="shared" si="23"/>
        <v>-16.810841522358444</v>
      </c>
      <c r="S85" s="2" t="s">
        <v>26</v>
      </c>
      <c r="T85" s="2">
        <f t="shared" si="20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1"/>
        <v>10.677438349858349</v>
      </c>
      <c r="M86" s="40">
        <v>379021</v>
      </c>
      <c r="N86" s="207">
        <f t="shared" si="22"/>
        <v>6.3268494360713134</v>
      </c>
      <c r="O86" s="122">
        <v>399071</v>
      </c>
      <c r="P86" s="355">
        <f t="shared" si="23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1"/>
        <v>32.649950331050533</v>
      </c>
      <c r="M87" s="40">
        <v>118207</v>
      </c>
      <c r="N87" s="207">
        <f t="shared" si="22"/>
        <v>10.140366345471264</v>
      </c>
      <c r="O87" s="122">
        <v>119976</v>
      </c>
      <c r="P87" s="355">
        <f t="shared" si="23"/>
        <v>1.4965272784183581</v>
      </c>
      <c r="T87" s="2">
        <f t="shared" si="20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2"/>
        <v>3.349037228258811</v>
      </c>
      <c r="O88" s="122">
        <v>59330</v>
      </c>
      <c r="P88" s="355">
        <f t="shared" si="23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1"/>
        <v>-11.46026386216178</v>
      </c>
      <c r="M89" s="40">
        <v>150369</v>
      </c>
      <c r="N89" s="207">
        <f t="shared" si="22"/>
        <v>-0.32742190946507543</v>
      </c>
      <c r="O89" s="128">
        <v>226833</v>
      </c>
      <c r="P89" s="355">
        <f t="shared" si="23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f>SUM(O81:O89)</f>
        <v>2931689</v>
      </c>
      <c r="P90" s="357">
        <f>(O90/M90-1)*100</f>
        <v>10.413030722332994</v>
      </c>
      <c r="S90" s="2" t="s">
        <v>133</v>
      </c>
      <c r="T90" s="2">
        <f t="shared" ref="T90:T92" si="24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4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4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00">
        <v>2008</v>
      </c>
      <c r="E96" s="491">
        <v>2009</v>
      </c>
      <c r="F96" s="510"/>
      <c r="G96" s="491">
        <v>2010</v>
      </c>
      <c r="H96" s="510"/>
      <c r="I96" s="491">
        <v>2011</v>
      </c>
      <c r="J96" s="543"/>
      <c r="K96" s="529">
        <v>2012</v>
      </c>
      <c r="L96" s="532"/>
      <c r="M96" s="529">
        <v>2013</v>
      </c>
      <c r="N96" s="532"/>
      <c r="O96" s="491">
        <v>2014</v>
      </c>
      <c r="P96" s="511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5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5"/>
        <v>-6.5943486946893559</v>
      </c>
      <c r="G98" s="122">
        <v>126641.38852399999</v>
      </c>
      <c r="H98" s="124">
        <f t="shared" ref="H98:J109" si="26">(G98/E98-1)*100</f>
        <v>-7.7909788978333001</v>
      </c>
      <c r="I98" s="122">
        <v>316110.79758519115</v>
      </c>
      <c r="J98" s="222">
        <f t="shared" si="26"/>
        <v>149.61096942275276</v>
      </c>
      <c r="K98" s="40">
        <v>408661.36415899999</v>
      </c>
      <c r="L98" s="207">
        <f t="shared" ref="L98:L105" si="27">(K98/I98-1)*100</f>
        <v>29.277888411536047</v>
      </c>
      <c r="M98" s="40">
        <v>495441</v>
      </c>
      <c r="N98" s="207">
        <f t="shared" ref="N98:N105" si="28">(M98/K98-1)*100</f>
        <v>21.235096696646917</v>
      </c>
      <c r="O98" s="122">
        <v>389949</v>
      </c>
      <c r="P98" s="355">
        <f t="shared" ref="P98:P105" si="29">(O98/M98-1)*100</f>
        <v>-21.292545429223665</v>
      </c>
      <c r="S98" s="2" t="s">
        <v>20</v>
      </c>
      <c r="T98" s="2">
        <f t="shared" ref="T98:T104" si="30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5"/>
        <v>9.9048802378063137</v>
      </c>
      <c r="G99" s="122">
        <v>1641889.6840395499</v>
      </c>
      <c r="H99" s="124">
        <f t="shared" si="26"/>
        <v>3.2258035033993826</v>
      </c>
      <c r="I99" s="122">
        <v>1577865.4254916655</v>
      </c>
      <c r="J99" s="222">
        <f t="shared" si="26"/>
        <v>-3.8994251057333673</v>
      </c>
      <c r="K99" s="40">
        <v>1499346.3462266</v>
      </c>
      <c r="L99" s="207">
        <f t="shared" si="27"/>
        <v>-4.9762849224355588</v>
      </c>
      <c r="M99" s="40">
        <v>1415189</v>
      </c>
      <c r="N99" s="207">
        <f t="shared" si="28"/>
        <v>-5.6129356928369845</v>
      </c>
      <c r="O99" s="122">
        <v>1884778</v>
      </c>
      <c r="P99" s="355">
        <f t="shared" si="29"/>
        <v>33.182069674085945</v>
      </c>
      <c r="S99" s="2" t="s">
        <v>21</v>
      </c>
      <c r="T99" s="2">
        <f t="shared" si="30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5"/>
        <v>-3.6435688613246642</v>
      </c>
      <c r="G100" s="122">
        <v>87775.741068949996</v>
      </c>
      <c r="H100" s="124">
        <f t="shared" si="26"/>
        <v>-17.901824893441287</v>
      </c>
      <c r="I100" s="122">
        <v>105418.83233391627</v>
      </c>
      <c r="J100" s="222">
        <f t="shared" si="26"/>
        <v>20.100190610874137</v>
      </c>
      <c r="K100" s="40">
        <v>98933.554613999993</v>
      </c>
      <c r="L100" s="207">
        <f t="shared" si="27"/>
        <v>-6.1519157216369358</v>
      </c>
      <c r="M100" s="40">
        <v>104164</v>
      </c>
      <c r="N100" s="207">
        <f t="shared" si="28"/>
        <v>5.2868265033103823</v>
      </c>
      <c r="O100" s="122">
        <v>154344</v>
      </c>
      <c r="P100" s="355">
        <f t="shared" si="29"/>
        <v>48.174033255251338</v>
      </c>
      <c r="S100" s="2" t="s">
        <v>22</v>
      </c>
      <c r="T100" s="2">
        <f t="shared" si="30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5"/>
        <v>-4.787599690278932</v>
      </c>
      <c r="G101" s="122">
        <v>277024.14939499996</v>
      </c>
      <c r="H101" s="124">
        <f t="shared" si="26"/>
        <v>8.7936950819209159</v>
      </c>
      <c r="I101" s="122">
        <v>255652.14946063413</v>
      </c>
      <c r="J101" s="222">
        <f t="shared" si="26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8"/>
        <v>-26.374884889872085</v>
      </c>
      <c r="O101" s="122">
        <v>386438</v>
      </c>
      <c r="P101" s="355">
        <f t="shared" si="29"/>
        <v>62.57314861948413</v>
      </c>
      <c r="S101" s="2" t="s">
        <v>23</v>
      </c>
      <c r="T101" s="2">
        <f t="shared" si="30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5"/>
        <v>50.584935276451404</v>
      </c>
      <c r="G102" s="122">
        <v>511562.36411879992</v>
      </c>
      <c r="H102" s="124">
        <f t="shared" si="26"/>
        <v>-31.607567303876969</v>
      </c>
      <c r="I102" s="122">
        <v>538017.89564082678</v>
      </c>
      <c r="J102" s="222">
        <f t="shared" si="26"/>
        <v>5.1715163932355201</v>
      </c>
      <c r="K102" s="40">
        <v>463866.48420700006</v>
      </c>
      <c r="L102" s="207">
        <f t="shared" si="27"/>
        <v>-13.782331783872326</v>
      </c>
      <c r="M102" s="40">
        <v>417570</v>
      </c>
      <c r="N102" s="207">
        <f t="shared" si="28"/>
        <v>-9.9805624642500099</v>
      </c>
      <c r="O102" s="122">
        <v>554553</v>
      </c>
      <c r="P102" s="355">
        <f t="shared" si="29"/>
        <v>32.804799195344494</v>
      </c>
      <c r="S102" s="2" t="s">
        <v>24</v>
      </c>
      <c r="T102" s="2">
        <f t="shared" si="30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5"/>
        <v>-12.104056950242848</v>
      </c>
      <c r="G103" s="122">
        <v>146513.17196400001</v>
      </c>
      <c r="H103" s="124">
        <f t="shared" si="26"/>
        <v>32.609465653095057</v>
      </c>
      <c r="I103" s="122">
        <v>147777.23009031441</v>
      </c>
      <c r="J103" s="222">
        <f t="shared" si="26"/>
        <v>0.86276073978179824</v>
      </c>
      <c r="K103" s="40">
        <v>138314.99673099996</v>
      </c>
      <c r="L103" s="207">
        <f t="shared" si="27"/>
        <v>-6.4030387858343136</v>
      </c>
      <c r="M103" s="40">
        <v>165136</v>
      </c>
      <c r="N103" s="207">
        <f t="shared" si="28"/>
        <v>19.391247444528737</v>
      </c>
      <c r="O103" s="122">
        <v>146737</v>
      </c>
      <c r="P103" s="355">
        <f t="shared" si="29"/>
        <v>-11.141725607983721</v>
      </c>
      <c r="S103" s="2" t="s">
        <v>25</v>
      </c>
      <c r="T103" s="2">
        <f t="shared" si="30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5"/>
        <v>24.589168009566166</v>
      </c>
      <c r="G104" s="122">
        <v>51260.099941050008</v>
      </c>
      <c r="H104" s="124">
        <f t="shared" si="26"/>
        <v>-17.460286680644931</v>
      </c>
      <c r="I104" s="122">
        <v>85166.97897335951</v>
      </c>
      <c r="J104" s="222">
        <f t="shared" si="26"/>
        <v>66.146728296087986</v>
      </c>
      <c r="K104" s="40">
        <v>69821.971416999993</v>
      </c>
      <c r="L104" s="207">
        <f t="shared" si="27"/>
        <v>-18.017555326412925</v>
      </c>
      <c r="M104" s="40">
        <v>57751</v>
      </c>
      <c r="N104" s="207">
        <f t="shared" si="28"/>
        <v>-17.28821339762543</v>
      </c>
      <c r="O104" s="122">
        <v>70552</v>
      </c>
      <c r="P104" s="355">
        <f t="shared" si="29"/>
        <v>22.165849941992356</v>
      </c>
      <c r="S104" s="2" t="s">
        <v>26</v>
      </c>
      <c r="T104" s="2">
        <f t="shared" si="30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5"/>
        <v>45.749412106735463</v>
      </c>
      <c r="G105" s="128">
        <v>237624.47111245</v>
      </c>
      <c r="H105" s="124">
        <f t="shared" si="26"/>
        <v>13.410148868364136</v>
      </c>
      <c r="I105" s="128">
        <v>170138.81608852025</v>
      </c>
      <c r="J105" s="222">
        <f t="shared" si="26"/>
        <v>-28.40012844973101</v>
      </c>
      <c r="K105" s="40">
        <v>220824.04221199997</v>
      </c>
      <c r="L105" s="207">
        <f t="shared" si="27"/>
        <v>29.790512999167152</v>
      </c>
      <c r="M105" s="86">
        <v>221846</v>
      </c>
      <c r="N105" s="453">
        <f t="shared" si="28"/>
        <v>0.46279280904517606</v>
      </c>
      <c r="O105" s="128">
        <v>248479</v>
      </c>
      <c r="P105" s="355">
        <f t="shared" si="29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5"/>
        <v>15.678403524470674</v>
      </c>
      <c r="G106" s="133">
        <v>3172215.2215948002</v>
      </c>
      <c r="H106" s="134">
        <f t="shared" si="26"/>
        <v>-4.381979481507436</v>
      </c>
      <c r="I106" s="135">
        <v>3291018.0650247</v>
      </c>
      <c r="J106" s="223">
        <f t="shared" si="26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f>SUM(O97:O105)</f>
        <v>3975917</v>
      </c>
      <c r="P106" s="357">
        <f>(O106/M106-1)*100</f>
        <v>23.704613600137648</v>
      </c>
      <c r="T106" s="2">
        <f t="shared" ref="T106" si="31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6"/>
        <v>-1.1515043397202218</v>
      </c>
      <c r="I109" s="148">
        <v>267670.18400914996</v>
      </c>
      <c r="J109" s="224">
        <f t="shared" si="26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2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2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2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6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98"/>
      <c r="P113" s="98"/>
    </row>
    <row r="114" spans="4:16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98"/>
      <c r="P114" s="98"/>
    </row>
    <row r="115" spans="4:16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98"/>
      <c r="P115" s="98"/>
    </row>
    <row r="116" spans="4:16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98"/>
      <c r="P116" s="98"/>
    </row>
    <row r="117" spans="4:16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98"/>
      <c r="P117" s="98"/>
    </row>
    <row r="118" spans="4:16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98"/>
      <c r="P118" s="98"/>
    </row>
    <row r="119" spans="4:16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98"/>
      <c r="P119" s="98"/>
    </row>
    <row r="120" spans="4:16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98"/>
      <c r="P120" s="98"/>
    </row>
    <row r="121" spans="4:16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98"/>
      <c r="P121" s="98"/>
    </row>
    <row r="122" spans="4:16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98"/>
      <c r="P122" s="98"/>
    </row>
    <row r="123" spans="4:16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</row>
    <row r="124" spans="4:16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4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4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4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5">
    <mergeCell ref="J14:K14"/>
    <mergeCell ref="J15:K15"/>
    <mergeCell ref="J16:K16"/>
    <mergeCell ref="J17:K17"/>
    <mergeCell ref="H16:I16"/>
    <mergeCell ref="H17:I17"/>
    <mergeCell ref="H14:I14"/>
    <mergeCell ref="H15:I15"/>
    <mergeCell ref="H13:I13"/>
    <mergeCell ref="J6:K6"/>
    <mergeCell ref="J7:K7"/>
    <mergeCell ref="J8:K8"/>
    <mergeCell ref="J9:K9"/>
    <mergeCell ref="J10:K10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I64:J64"/>
    <mergeCell ref="K64:L64"/>
    <mergeCell ref="M64:N64"/>
    <mergeCell ref="O64:P64"/>
    <mergeCell ref="H23:I23"/>
    <mergeCell ref="J23:K23"/>
    <mergeCell ref="H24:I24"/>
    <mergeCell ref="J24:K24"/>
    <mergeCell ref="H26:I26"/>
    <mergeCell ref="J26:K26"/>
    <mergeCell ref="H25:I25"/>
    <mergeCell ref="J25:K25"/>
    <mergeCell ref="I48:J48"/>
    <mergeCell ref="K48:L48"/>
    <mergeCell ref="M48:N48"/>
    <mergeCell ref="O48:P48"/>
    <mergeCell ref="H20:I20"/>
    <mergeCell ref="J20:K20"/>
    <mergeCell ref="H21:I21"/>
    <mergeCell ref="J21:K21"/>
    <mergeCell ref="H22:I22"/>
    <mergeCell ref="J22:K22"/>
    <mergeCell ref="H5:I5"/>
    <mergeCell ref="J5:K5"/>
    <mergeCell ref="H18:I18"/>
    <mergeCell ref="J18:K18"/>
    <mergeCell ref="H19:I19"/>
    <mergeCell ref="J19:K19"/>
    <mergeCell ref="H6:I6"/>
    <mergeCell ref="H7:I7"/>
    <mergeCell ref="H8:I8"/>
    <mergeCell ref="H9:I9"/>
    <mergeCell ref="J11:K11"/>
    <mergeCell ref="J12:K12"/>
    <mergeCell ref="J13:K13"/>
    <mergeCell ref="H10:I10"/>
    <mergeCell ref="H11:I11"/>
    <mergeCell ref="H12:I12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opLeftCell="A16" zoomScale="78" zoomScaleNormal="78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46">
        <v>3602</v>
      </c>
      <c r="E6" s="162">
        <f t="shared" ref="E6:E38" si="0">D6/C6*100</f>
        <v>4.0447823206405173</v>
      </c>
      <c r="G6" s="153" t="s">
        <v>92</v>
      </c>
      <c r="H6" s="570">
        <v>184774.37691000005</v>
      </c>
      <c r="I6" s="570"/>
      <c r="J6" s="539">
        <v>17070.221545</v>
      </c>
      <c r="K6" s="539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48">
        <v>3310</v>
      </c>
      <c r="E7" s="15">
        <f t="shared" si="0"/>
        <v>3.1839475177714291</v>
      </c>
      <c r="G7" s="153" t="s">
        <v>141</v>
      </c>
      <c r="H7" s="570">
        <v>374994.86393499997</v>
      </c>
      <c r="I7" s="570"/>
      <c r="J7" s="539">
        <v>11256.046354</v>
      </c>
      <c r="K7" s="539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48">
        <v>4990.875</v>
      </c>
      <c r="E8" s="15">
        <f t="shared" si="0"/>
        <v>3.4582724141992975</v>
      </c>
      <c r="G8" s="153" t="s">
        <v>90</v>
      </c>
      <c r="H8" s="570">
        <v>672257.78866279998</v>
      </c>
      <c r="I8" s="570"/>
      <c r="J8" s="539">
        <v>82609</v>
      </c>
      <c r="K8" s="539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48">
        <v>8686</v>
      </c>
      <c r="E9" s="15">
        <f t="shared" si="0"/>
        <v>7.8763148349655419</v>
      </c>
      <c r="G9" s="218" t="s">
        <v>97</v>
      </c>
      <c r="H9" s="570">
        <v>642877</v>
      </c>
      <c r="I9" s="570"/>
      <c r="J9" s="539">
        <v>12235</v>
      </c>
      <c r="K9" s="539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48">
        <v>10020</v>
      </c>
      <c r="E10" s="15">
        <f t="shared" si="0"/>
        <v>6.7509297687705487</v>
      </c>
      <c r="G10" s="109" t="s">
        <v>99</v>
      </c>
      <c r="H10" s="570">
        <v>269075.36752600002</v>
      </c>
      <c r="I10" s="570"/>
      <c r="J10" s="539">
        <v>84053</v>
      </c>
      <c r="K10" s="539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48">
        <v>169533</v>
      </c>
      <c r="E11" s="15">
        <f t="shared" si="0"/>
        <v>51.535269709543563</v>
      </c>
      <c r="G11" s="109" t="s">
        <v>102</v>
      </c>
      <c r="H11" s="570">
        <v>375139</v>
      </c>
      <c r="I11" s="570"/>
      <c r="J11" s="539">
        <v>58195</v>
      </c>
      <c r="K11" s="539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48">
        <v>82821</v>
      </c>
      <c r="E12" s="94">
        <f t="shared" si="0"/>
        <v>38.378769132387077</v>
      </c>
      <c r="G12" s="109" t="s">
        <v>103</v>
      </c>
      <c r="H12" s="570">
        <v>283743</v>
      </c>
      <c r="I12" s="570"/>
      <c r="J12" s="539">
        <v>61099</v>
      </c>
      <c r="K12" s="539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49">
        <v>7907</v>
      </c>
      <c r="E13" s="103">
        <f t="shared" si="0"/>
        <v>5.0326514505390989</v>
      </c>
      <c r="G13" s="109" t="s">
        <v>123</v>
      </c>
      <c r="H13" s="570">
        <v>325345.11008700007</v>
      </c>
      <c r="I13" s="570"/>
      <c r="J13" s="539">
        <v>26674.569562000001</v>
      </c>
      <c r="K13" s="539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47">
        <v>43015</v>
      </c>
      <c r="E14" s="103">
        <f t="shared" si="0"/>
        <v>19.957500707548263</v>
      </c>
      <c r="G14" s="109" t="s">
        <v>124</v>
      </c>
      <c r="H14" s="570">
        <v>279097.07079920004</v>
      </c>
      <c r="I14" s="570"/>
      <c r="J14" s="539">
        <v>25640</v>
      </c>
      <c r="K14" s="539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47">
        <v>6992</v>
      </c>
      <c r="E15" s="103">
        <f t="shared" si="0"/>
        <v>4.0817994477428092</v>
      </c>
      <c r="G15" s="109" t="s">
        <v>128</v>
      </c>
      <c r="H15" s="570">
        <v>291313.24937099998</v>
      </c>
      <c r="I15" s="570"/>
      <c r="J15" s="539">
        <v>28954.091820000001</v>
      </c>
      <c r="K15" s="539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49">
        <v>20977</v>
      </c>
      <c r="E16" s="155">
        <f t="shared" si="0"/>
        <v>8.6410090582918997</v>
      </c>
      <c r="G16" s="109" t="s">
        <v>130</v>
      </c>
      <c r="H16" s="570">
        <v>242918</v>
      </c>
      <c r="I16" s="570"/>
      <c r="J16" s="539">
        <v>34941</v>
      </c>
      <c r="K16" s="539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49">
        <v>78578</v>
      </c>
      <c r="E17" s="155">
        <f t="shared" si="0"/>
        <v>15.535481626027833</v>
      </c>
      <c r="G17" s="153" t="s">
        <v>137</v>
      </c>
      <c r="H17" s="570">
        <v>324960.73308600002</v>
      </c>
      <c r="I17" s="570"/>
      <c r="J17" s="539">
        <v>15800.87556</v>
      </c>
      <c r="K17" s="539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49">
        <v>14918.8945</v>
      </c>
      <c r="E18" s="155">
        <f t="shared" si="0"/>
        <v>13.758797994531921</v>
      </c>
      <c r="G18" s="153" t="s">
        <v>139</v>
      </c>
      <c r="H18" s="570">
        <v>241482.51199999999</v>
      </c>
      <c r="I18" s="570"/>
      <c r="J18" s="539">
        <v>3409.9717200000005</v>
      </c>
      <c r="K18" s="539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49">
        <v>51937.764000000003</v>
      </c>
      <c r="E19" s="155">
        <f t="shared" si="0"/>
        <v>39.57334016088268</v>
      </c>
      <c r="G19" s="153" t="s">
        <v>141</v>
      </c>
      <c r="H19" s="570">
        <v>288640</v>
      </c>
      <c r="I19" s="570"/>
      <c r="J19" s="539">
        <v>7222</v>
      </c>
      <c r="K19" s="539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49">
        <v>23633.109750000003</v>
      </c>
      <c r="E20" s="155">
        <f t="shared" si="0"/>
        <v>11.7176733341207</v>
      </c>
      <c r="G20" s="153" t="s">
        <v>142</v>
      </c>
      <c r="H20" s="570">
        <v>615513</v>
      </c>
      <c r="I20" s="570"/>
      <c r="J20" s="539">
        <v>34428</v>
      </c>
      <c r="K20" s="539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49">
        <v>33235.215000000004</v>
      </c>
      <c r="E21" s="155">
        <f t="shared" si="0"/>
        <v>18.512879981955916</v>
      </c>
      <c r="G21" s="382" t="s">
        <v>143</v>
      </c>
      <c r="H21" s="570">
        <v>236786</v>
      </c>
      <c r="I21" s="570"/>
      <c r="J21" s="570">
        <v>25165</v>
      </c>
      <c r="K21" s="570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49">
        <v>20918</v>
      </c>
      <c r="E22" s="155">
        <f t="shared" si="0"/>
        <v>9.4235837369073092</v>
      </c>
      <c r="G22" s="382" t="s">
        <v>148</v>
      </c>
      <c r="H22" s="570">
        <v>194722</v>
      </c>
      <c r="I22" s="570"/>
      <c r="J22" s="570">
        <v>11434</v>
      </c>
      <c r="K22" s="570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49">
        <v>19509.626749999999</v>
      </c>
      <c r="E23" s="155">
        <f t="shared" si="0"/>
        <v>7.0989182233895844</v>
      </c>
      <c r="G23" s="382" t="s">
        <v>102</v>
      </c>
      <c r="H23" s="570">
        <v>341993</v>
      </c>
      <c r="I23" s="570"/>
      <c r="J23" s="570">
        <v>95837</v>
      </c>
      <c r="K23" s="570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50">
        <v>-10596.267006000002</v>
      </c>
      <c r="E24" s="155">
        <f t="shared" si="0"/>
        <v>-8.1323875854406236</v>
      </c>
      <c r="G24" s="382" t="s">
        <v>150</v>
      </c>
      <c r="H24" s="570">
        <v>245694</v>
      </c>
      <c r="I24" s="570"/>
      <c r="J24" s="570">
        <v>11227</v>
      </c>
      <c r="K24" s="570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50">
        <v>17431.741227999999</v>
      </c>
      <c r="E25" s="155">
        <f t="shared" si="0"/>
        <v>11.576134113545088</v>
      </c>
      <c r="G25" s="382" t="s">
        <v>153</v>
      </c>
      <c r="H25" s="570">
        <v>243808</v>
      </c>
      <c r="I25" s="570"/>
      <c r="J25" s="570">
        <v>7783</v>
      </c>
      <c r="K25" s="570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50">
        <v>26380.90625</v>
      </c>
      <c r="E26" s="155">
        <f t="shared" si="0"/>
        <v>10.029629861570701</v>
      </c>
      <c r="G26" s="418" t="s">
        <v>124</v>
      </c>
      <c r="H26" s="573">
        <v>283536</v>
      </c>
      <c r="I26" s="573"/>
      <c r="J26" s="573">
        <v>10465</v>
      </c>
      <c r="K26" s="573"/>
      <c r="L26" s="421">
        <f t="shared" ref="L26" si="2">J26/H26*100</f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50">
        <v>17482.687375000001</v>
      </c>
      <c r="E27" s="155">
        <f t="shared" si="0"/>
        <v>10.330343421202961</v>
      </c>
      <c r="G27" s="420" t="s">
        <v>12</v>
      </c>
      <c r="H27" s="572">
        <f>SUM(C6:C38)+SUM(H6:I26)</f>
        <v>14114738.399259701</v>
      </c>
      <c r="I27" s="572"/>
      <c r="J27" s="572">
        <f>SUM(D6:D38)+SUM(J6:K26)</f>
        <v>1792290.2991059998</v>
      </c>
      <c r="K27" s="572"/>
      <c r="L27" s="419">
        <f>J27/H27*100</f>
        <v>12.698005789466157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50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5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5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5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5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50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5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5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5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5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5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3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3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29">
        <v>2011</v>
      </c>
      <c r="J48" s="532"/>
      <c r="K48" s="529">
        <v>2012</v>
      </c>
      <c r="L48" s="532"/>
      <c r="M48" s="529">
        <v>2013</v>
      </c>
      <c r="N48" s="532"/>
      <c r="O48" s="562">
        <v>2014</v>
      </c>
      <c r="P48" s="574"/>
      <c r="Q48" s="575">
        <v>2015</v>
      </c>
      <c r="R48" s="576"/>
      <c r="T48" s="36" t="s">
        <v>21</v>
      </c>
      <c r="U48" s="236">
        <f t="shared" si="3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4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5">(O49/M49-1)*100</f>
        <v>16.08750130814758</v>
      </c>
      <c r="Q49" s="422">
        <v>87140</v>
      </c>
      <c r="R49" s="423">
        <f t="shared" ref="R49:R58" si="6">(Q49/O49-1)*100</f>
        <v>-10.375611963631881</v>
      </c>
      <c r="T49" s="36" t="s">
        <v>22</v>
      </c>
      <c r="U49" s="236">
        <f t="shared" si="3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4"/>
        <v>-48.196969761772266</v>
      </c>
      <c r="G50" s="42">
        <v>73314.204068549996</v>
      </c>
      <c r="H50" s="43">
        <f t="shared" ref="H50:H61" si="7">(G50/E50-1)*100</f>
        <v>14.357309412382069</v>
      </c>
      <c r="I50" s="40">
        <v>138795.73865499999</v>
      </c>
      <c r="J50" s="207">
        <f t="shared" ref="J50:J61" si="8">(I50/G50-1)*100</f>
        <v>89.316300188192272</v>
      </c>
      <c r="K50" s="40">
        <v>210852.80018000002</v>
      </c>
      <c r="L50" s="207">
        <f t="shared" ref="L50:L58" si="9">(K50/I50-1)*100</f>
        <v>51.915903343480821</v>
      </c>
      <c r="M50" s="40">
        <v>261840.39718900001</v>
      </c>
      <c r="N50" s="207">
        <f t="shared" ref="N50:P58" si="10">(M50/K50-1)*100</f>
        <v>24.181607721345454</v>
      </c>
      <c r="O50" s="273">
        <v>397109</v>
      </c>
      <c r="P50" s="432">
        <f t="shared" si="5"/>
        <v>51.660707921001681</v>
      </c>
      <c r="Q50" s="422">
        <v>401068</v>
      </c>
      <c r="R50" s="423">
        <f t="shared" si="6"/>
        <v>0.99695549584621901</v>
      </c>
      <c r="T50" s="36" t="s">
        <v>23</v>
      </c>
      <c r="U50" s="236">
        <f t="shared" si="3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4"/>
        <v>-34.699056244222902</v>
      </c>
      <c r="G51" s="42">
        <v>707206.43444054993</v>
      </c>
      <c r="H51" s="43">
        <f t="shared" si="7"/>
        <v>-7.391801270885356</v>
      </c>
      <c r="I51" s="40">
        <v>866631.61487274989</v>
      </c>
      <c r="J51" s="207">
        <f t="shared" si="8"/>
        <v>22.542948235237215</v>
      </c>
      <c r="K51" s="40">
        <v>902865.58918500005</v>
      </c>
      <c r="L51" s="207">
        <f t="shared" si="9"/>
        <v>4.1810122883147338</v>
      </c>
      <c r="M51" s="40">
        <v>931063.18361599999</v>
      </c>
      <c r="N51" s="207">
        <f t="shared" si="10"/>
        <v>3.1231220647641944</v>
      </c>
      <c r="O51" s="273">
        <v>1683392</v>
      </c>
      <c r="P51" s="432">
        <f t="shared" si="5"/>
        <v>80.803196777919666</v>
      </c>
      <c r="Q51" s="422">
        <v>1523723</v>
      </c>
      <c r="R51" s="423">
        <f t="shared" si="6"/>
        <v>-9.4849565638900462</v>
      </c>
      <c r="T51" s="36" t="s">
        <v>24</v>
      </c>
      <c r="U51" s="236">
        <f t="shared" si="3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4"/>
        <v>12.879564164975132</v>
      </c>
      <c r="G52" s="42">
        <v>36770.895344900004</v>
      </c>
      <c r="H52" s="43">
        <f t="shared" si="7"/>
        <v>-60.346223641682265</v>
      </c>
      <c r="I52" s="40">
        <v>53816.136776799998</v>
      </c>
      <c r="J52" s="207">
        <f t="shared" si="8"/>
        <v>46.355252631247424</v>
      </c>
      <c r="K52" s="40">
        <v>66521.404869999998</v>
      </c>
      <c r="L52" s="207">
        <f t="shared" si="9"/>
        <v>23.608658766968958</v>
      </c>
      <c r="M52" s="40">
        <v>68074.046228849998</v>
      </c>
      <c r="N52" s="207">
        <f t="shared" si="10"/>
        <v>2.3340477578371432</v>
      </c>
      <c r="O52" s="273">
        <v>77322</v>
      </c>
      <c r="P52" s="432">
        <f t="shared" si="5"/>
        <v>13.585138953045938</v>
      </c>
      <c r="Q52" s="422">
        <v>146310</v>
      </c>
      <c r="R52" s="423">
        <f t="shared" si="6"/>
        <v>89.221696283075971</v>
      </c>
      <c r="T52" s="36" t="s">
        <v>25</v>
      </c>
      <c r="U52" s="236">
        <f t="shared" si="3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4"/>
        <v>-35.492475634575392</v>
      </c>
      <c r="G53" s="42">
        <v>134343.03707299998</v>
      </c>
      <c r="H53" s="43">
        <f t="shared" si="7"/>
        <v>-7.777118232503466</v>
      </c>
      <c r="I53" s="40">
        <v>168834.638656</v>
      </c>
      <c r="J53" s="207">
        <f t="shared" si="8"/>
        <v>25.674275596626405</v>
      </c>
      <c r="K53" s="40">
        <v>183752.44197099999</v>
      </c>
      <c r="L53" s="207">
        <f t="shared" si="9"/>
        <v>8.835748063165493</v>
      </c>
      <c r="M53" s="40">
        <v>224090.79685500002</v>
      </c>
      <c r="N53" s="207">
        <f t="shared" si="10"/>
        <v>21.95255445387021</v>
      </c>
      <c r="O53" s="273">
        <v>266510</v>
      </c>
      <c r="P53" s="432">
        <f t="shared" si="5"/>
        <v>18.929471330519519</v>
      </c>
      <c r="Q53" s="422">
        <v>201264</v>
      </c>
      <c r="R53" s="423">
        <f t="shared" si="6"/>
        <v>-24.48163295936363</v>
      </c>
      <c r="T53" s="36" t="s">
        <v>26</v>
      </c>
      <c r="U53" s="236">
        <f t="shared" si="3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4"/>
        <v>-28.663623785301549</v>
      </c>
      <c r="G54" s="42">
        <v>246619.43998300011</v>
      </c>
      <c r="H54" s="43">
        <f t="shared" si="7"/>
        <v>-18.614865388837387</v>
      </c>
      <c r="I54" s="40">
        <v>243332.118472</v>
      </c>
      <c r="J54" s="207">
        <f t="shared" si="8"/>
        <v>-1.3329531164399278</v>
      </c>
      <c r="K54" s="40">
        <v>278852.95514899999</v>
      </c>
      <c r="L54" s="207">
        <f t="shared" si="9"/>
        <v>14.597676993917808</v>
      </c>
      <c r="M54" s="40">
        <v>339882.65114329988</v>
      </c>
      <c r="N54" s="207">
        <f t="shared" si="10"/>
        <v>21.885977848680071</v>
      </c>
      <c r="O54" s="273">
        <v>324805</v>
      </c>
      <c r="P54" s="432">
        <f t="shared" si="5"/>
        <v>-4.4361343812582277</v>
      </c>
      <c r="Q54" s="422">
        <v>389182</v>
      </c>
      <c r="R54" s="423">
        <f t="shared" si="6"/>
        <v>19.820199812195007</v>
      </c>
      <c r="T54" s="36" t="s">
        <v>27</v>
      </c>
      <c r="U54" s="236">
        <f t="shared" si="3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4"/>
        <v>-21.280582895672985</v>
      </c>
      <c r="G55" s="42">
        <v>63603.039643999997</v>
      </c>
      <c r="H55" s="43">
        <f t="shared" si="7"/>
        <v>-12.175663493286049</v>
      </c>
      <c r="I55" s="40">
        <v>83922.548986000009</v>
      </c>
      <c r="J55" s="207">
        <f t="shared" si="8"/>
        <v>31.947387193650979</v>
      </c>
      <c r="K55" s="40">
        <v>73510.594003000006</v>
      </c>
      <c r="L55" s="207">
        <f t="shared" si="9"/>
        <v>-12.406623855928078</v>
      </c>
      <c r="M55" s="40">
        <v>90504.567083999995</v>
      </c>
      <c r="N55" s="207">
        <f t="shared" si="10"/>
        <v>23.117719713034091</v>
      </c>
      <c r="O55" s="273">
        <v>99035</v>
      </c>
      <c r="P55" s="432">
        <f t="shared" si="5"/>
        <v>9.4254170710331699</v>
      </c>
      <c r="Q55" s="422">
        <v>87358</v>
      </c>
      <c r="R55" s="423">
        <f t="shared" si="6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4"/>
        <v>-13.37652255406655</v>
      </c>
      <c r="G56" s="42">
        <v>26863.497335999997</v>
      </c>
      <c r="H56" s="43">
        <f t="shared" si="7"/>
        <v>-24.255065990972025</v>
      </c>
      <c r="I56" s="40">
        <v>28227.763467499997</v>
      </c>
      <c r="J56" s="207">
        <f t="shared" si="8"/>
        <v>5.0785127283919707</v>
      </c>
      <c r="K56" s="40">
        <v>34797.793954000008</v>
      </c>
      <c r="L56" s="207">
        <f t="shared" si="9"/>
        <v>23.275065678031524</v>
      </c>
      <c r="M56" s="40">
        <v>42747.456858999998</v>
      </c>
      <c r="N56" s="207">
        <f t="shared" si="10"/>
        <v>22.845307135012138</v>
      </c>
      <c r="O56" s="273">
        <v>50578</v>
      </c>
      <c r="P56" s="432">
        <f t="shared" si="5"/>
        <v>18.31814970146317</v>
      </c>
      <c r="Q56" s="422">
        <v>81052</v>
      </c>
      <c r="R56" s="423">
        <f t="shared" si="6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4"/>
        <v>-46.943683298999872</v>
      </c>
      <c r="G57" s="42">
        <v>125849.024</v>
      </c>
      <c r="H57" s="43">
        <f t="shared" si="7"/>
        <v>36.855006203162063</v>
      </c>
      <c r="I57" s="40">
        <v>126708.88219915002</v>
      </c>
      <c r="J57" s="207">
        <f t="shared" si="8"/>
        <v>0.6832458225103144</v>
      </c>
      <c r="K57" s="40">
        <v>135836.60093099999</v>
      </c>
      <c r="L57" s="207">
        <f t="shared" si="9"/>
        <v>7.2036928851631821</v>
      </c>
      <c r="M57" s="40">
        <v>204765.990911</v>
      </c>
      <c r="N57" s="207">
        <f t="shared" si="10"/>
        <v>50.744342472919811</v>
      </c>
      <c r="O57" s="277">
        <v>173411</v>
      </c>
      <c r="P57" s="433">
        <f t="shared" si="5"/>
        <v>-15.312596965688607</v>
      </c>
      <c r="Q57" s="424">
        <v>166300</v>
      </c>
      <c r="R57" s="425">
        <f t="shared" si="6"/>
        <v>-4.1006625877251128</v>
      </c>
      <c r="T57" s="2" t="s">
        <v>104</v>
      </c>
      <c r="U57" s="2">
        <f t="shared" ref="U57:U61" si="11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4"/>
        <v>-32.354937258299152</v>
      </c>
      <c r="G58" s="52">
        <v>1479655.2979870001</v>
      </c>
      <c r="H58" s="53">
        <f t="shared" si="7"/>
        <v>-9.1121518652970028</v>
      </c>
      <c r="I58" s="50">
        <v>1762432.1089452</v>
      </c>
      <c r="J58" s="208">
        <f t="shared" si="8"/>
        <v>19.110992360376365</v>
      </c>
      <c r="K58" s="50">
        <v>1958362.3095399998</v>
      </c>
      <c r="L58" s="208">
        <f t="shared" si="9"/>
        <v>11.117035351339698</v>
      </c>
      <c r="M58" s="50">
        <v>2246723.1537641501</v>
      </c>
      <c r="N58" s="208">
        <f t="shared" si="10"/>
        <v>14.724591196400393</v>
      </c>
      <c r="O58" s="275">
        <v>3169405</v>
      </c>
      <c r="P58" s="434">
        <f t="shared" si="10"/>
        <v>41.067892352023549</v>
      </c>
      <c r="Q58" s="426">
        <v>3083397</v>
      </c>
      <c r="R58" s="427">
        <f t="shared" si="6"/>
        <v>-2.713695472809563</v>
      </c>
      <c r="T58" s="2" t="s">
        <v>105</v>
      </c>
      <c r="U58" s="2">
        <f t="shared" si="11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1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7"/>
        <v>0.93675985798682415</v>
      </c>
      <c r="I60" s="40">
        <v>326871.2629643</v>
      </c>
      <c r="J60" s="207">
        <f t="shared" si="8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2">(O60/M60-1)*100</f>
        <v>32.003331756147332</v>
      </c>
      <c r="Q60" s="428">
        <v>625403</v>
      </c>
      <c r="R60" s="429">
        <f t="shared" ref="R60:R61" si="13">(Q60/O60-1)*100</f>
        <v>10.66239637615125</v>
      </c>
      <c r="T60" s="2" t="s">
        <v>107</v>
      </c>
      <c r="U60" s="2">
        <f t="shared" si="11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7"/>
        <v>-5.1517687541546842E-2</v>
      </c>
      <c r="I61" s="67">
        <v>122295.344843</v>
      </c>
      <c r="J61" s="209">
        <f t="shared" si="8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2"/>
        <v>58.778834296303614</v>
      </c>
      <c r="Q61" s="430">
        <v>357468</v>
      </c>
      <c r="R61" s="431">
        <f t="shared" si="13"/>
        <v>0.21980240212624569</v>
      </c>
      <c r="T61" s="2" t="s">
        <v>108</v>
      </c>
      <c r="U61" s="2">
        <f t="shared" si="11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52598</v>
      </c>
      <c r="AA62" s="2">
        <v>22192</v>
      </c>
      <c r="AB62" s="2">
        <v>30406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4">SUM(AA63:AC63)</f>
        <v>192012</v>
      </c>
      <c r="AA63" s="2">
        <v>105838</v>
      </c>
      <c r="AB63" s="2">
        <v>86174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29">
        <v>2011</v>
      </c>
      <c r="J64" s="532"/>
      <c r="K64" s="529">
        <v>2012</v>
      </c>
      <c r="L64" s="532"/>
      <c r="M64" s="529">
        <v>2013</v>
      </c>
      <c r="N64" s="532"/>
      <c r="O64" s="529">
        <v>2014</v>
      </c>
      <c r="P64" s="528"/>
      <c r="Y64" s="36" t="s">
        <v>21</v>
      </c>
      <c r="Z64" s="2">
        <f t="shared" si="14"/>
        <v>753102</v>
      </c>
      <c r="AA64" s="2">
        <v>382807</v>
      </c>
      <c r="AB64" s="2">
        <v>370295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5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4"/>
        <v>46891</v>
      </c>
      <c r="AA65" s="2">
        <v>27429</v>
      </c>
      <c r="AB65" s="2">
        <v>19462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5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44">
        <f t="shared" ref="P66:P73" si="19">(O66/M66-1)*100</f>
        <v>-14.39893723203588</v>
      </c>
      <c r="Y66" s="36" t="s">
        <v>23</v>
      </c>
      <c r="Z66" s="2">
        <f t="shared" si="14"/>
        <v>196523</v>
      </c>
      <c r="AA66" s="2">
        <v>91878</v>
      </c>
      <c r="AB66" s="2">
        <v>104645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5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44">
        <f t="shared" si="19"/>
        <v>-15.109798974832312</v>
      </c>
      <c r="Y67" s="36" t="s">
        <v>24</v>
      </c>
      <c r="Z67" s="2">
        <f t="shared" si="14"/>
        <v>341579</v>
      </c>
      <c r="AA67" s="2">
        <v>195487</v>
      </c>
      <c r="AB67" s="2">
        <v>146092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5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44">
        <f t="shared" si="19"/>
        <v>-0.38182811477037726</v>
      </c>
      <c r="Y68" s="36" t="s">
        <v>25</v>
      </c>
      <c r="Z68" s="2">
        <f t="shared" si="14"/>
        <v>104439</v>
      </c>
      <c r="AA68" s="2">
        <v>69027</v>
      </c>
      <c r="AB68" s="2">
        <v>35412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5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44">
        <f t="shared" si="19"/>
        <v>-17.849079929163871</v>
      </c>
      <c r="Y69" s="36" t="s">
        <v>26</v>
      </c>
      <c r="Z69" s="2">
        <f t="shared" si="14"/>
        <v>26614</v>
      </c>
      <c r="AA69" s="2">
        <v>11645</v>
      </c>
      <c r="AB69" s="2">
        <v>14969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5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44">
        <f t="shared" si="19"/>
        <v>-25.335759681506286</v>
      </c>
      <c r="Y70" s="36" t="s">
        <v>27</v>
      </c>
      <c r="Z70" s="2">
        <f t="shared" si="14"/>
        <v>96800</v>
      </c>
      <c r="AA70" s="2">
        <v>61226</v>
      </c>
      <c r="AB70" s="2">
        <v>35574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5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44">
        <f t="shared" si="19"/>
        <v>-36.947274675552798</v>
      </c>
      <c r="Z71" s="2">
        <f t="shared" si="14"/>
        <v>1810558</v>
      </c>
      <c r="AA71" s="2">
        <f>SUM(AA62:AA70)</f>
        <v>967529</v>
      </c>
      <c r="AB71" s="2">
        <f>SUM(AB62:AB70)</f>
        <v>843029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5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44">
        <f t="shared" si="19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5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44">
        <f t="shared" si="19"/>
        <v>-43.925418764299927</v>
      </c>
      <c r="Y73" s="2" t="s">
        <v>104</v>
      </c>
      <c r="Z73" s="2">
        <f>SUM(AA73:AC73)</f>
        <v>13045</v>
      </c>
      <c r="AA73" s="2">
        <v>7747</v>
      </c>
      <c r="AB73" s="2">
        <v>5298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5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20">SUM(AA74:AC74)</f>
        <v>58868</v>
      </c>
      <c r="AA74" s="2">
        <v>23376</v>
      </c>
      <c r="AB74" s="2">
        <v>35492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20"/>
        <v>68824</v>
      </c>
      <c r="AA75" s="2">
        <v>34359</v>
      </c>
      <c r="AB75" s="2">
        <v>34465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20"/>
        <v>66824</v>
      </c>
      <c r="AA76" s="2">
        <v>32793</v>
      </c>
      <c r="AB76" s="2">
        <v>34031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40373</v>
      </c>
      <c r="AA77" s="2">
        <v>17769</v>
      </c>
      <c r="AB77" s="2">
        <v>22604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1">SUM(U79:W79)</f>
        <v>0</v>
      </c>
    </row>
    <row r="80" spans="2:29" ht="14.25" thickBot="1" x14ac:dyDescent="0.2">
      <c r="B80" s="113"/>
      <c r="C80" s="113"/>
      <c r="D80" s="445">
        <v>2008</v>
      </c>
      <c r="E80" s="491">
        <v>2009</v>
      </c>
      <c r="F80" s="492"/>
      <c r="G80" s="491">
        <v>2010</v>
      </c>
      <c r="H80" s="492"/>
      <c r="I80" s="491">
        <v>2011</v>
      </c>
      <c r="J80" s="542"/>
      <c r="K80" s="529">
        <v>2012</v>
      </c>
      <c r="L80" s="532"/>
      <c r="M80" s="529">
        <v>2013</v>
      </c>
      <c r="N80" s="532"/>
      <c r="O80" s="567">
        <v>2014</v>
      </c>
      <c r="P80" s="511"/>
      <c r="S80" s="2" t="s">
        <v>21</v>
      </c>
      <c r="T80" s="2">
        <f t="shared" si="21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1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2">(K82/I82-1)*100</f>
        <v>-25.025867740576079</v>
      </c>
      <c r="M82" s="40">
        <v>339041</v>
      </c>
      <c r="N82" s="207">
        <f t="shared" ref="N82:N89" si="23">(M82/K82-1)*100</f>
        <v>54.241353333392681</v>
      </c>
      <c r="O82" s="122">
        <v>377756</v>
      </c>
      <c r="P82" s="355">
        <f t="shared" ref="P82:P89" si="24">(O82/M82-1)*100</f>
        <v>11.418972926578208</v>
      </c>
      <c r="S82" s="2" t="s">
        <v>23</v>
      </c>
      <c r="T82" s="2">
        <f t="shared" si="21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2"/>
        <v>7.7255029364557082</v>
      </c>
      <c r="M83" s="40">
        <v>1272596</v>
      </c>
      <c r="N83" s="207">
        <f t="shared" si="23"/>
        <v>18.77211199058053</v>
      </c>
      <c r="O83" s="122">
        <v>1360922</v>
      </c>
      <c r="P83" s="355">
        <f t="shared" si="24"/>
        <v>6.9406158749516722</v>
      </c>
      <c r="S83" s="2" t="s">
        <v>24</v>
      </c>
      <c r="T83" s="2">
        <f t="shared" si="21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2"/>
        <v>-5.6341847615941294</v>
      </c>
      <c r="M84" s="40">
        <v>50016</v>
      </c>
      <c r="N84" s="207">
        <f t="shared" si="23"/>
        <v>-25.803257566211222</v>
      </c>
      <c r="O84" s="122">
        <v>86962</v>
      </c>
      <c r="P84" s="355">
        <f t="shared" si="24"/>
        <v>73.868362124120296</v>
      </c>
      <c r="S84" s="2" t="s">
        <v>25</v>
      </c>
      <c r="T84" s="2">
        <f t="shared" si="21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2"/>
        <v>4.5978813073356051</v>
      </c>
      <c r="M85" s="40">
        <v>249928</v>
      </c>
      <c r="N85" s="207">
        <f t="shared" si="23"/>
        <v>27.953591198969342</v>
      </c>
      <c r="O85" s="122">
        <v>207913</v>
      </c>
      <c r="P85" s="355">
        <f t="shared" si="24"/>
        <v>-16.810841522358444</v>
      </c>
      <c r="S85" s="2" t="s">
        <v>26</v>
      </c>
      <c r="T85" s="2">
        <f t="shared" si="21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2"/>
        <v>10.677438349858349</v>
      </c>
      <c r="M86" s="40">
        <v>379021</v>
      </c>
      <c r="N86" s="207">
        <f t="shared" si="23"/>
        <v>6.3268494360713134</v>
      </c>
      <c r="O86" s="122">
        <v>399071</v>
      </c>
      <c r="P86" s="355">
        <f t="shared" si="24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2"/>
        <v>32.649950331050533</v>
      </c>
      <c r="M87" s="40">
        <v>118207</v>
      </c>
      <c r="N87" s="207">
        <f t="shared" si="23"/>
        <v>10.140366345471264</v>
      </c>
      <c r="O87" s="122">
        <v>119976</v>
      </c>
      <c r="P87" s="355">
        <f t="shared" si="24"/>
        <v>1.4965272784183581</v>
      </c>
      <c r="T87" s="2">
        <f t="shared" si="21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3"/>
        <v>3.349037228258811</v>
      </c>
      <c r="O88" s="122">
        <v>59330</v>
      </c>
      <c r="P88" s="355">
        <f t="shared" si="24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2"/>
        <v>-11.46026386216178</v>
      </c>
      <c r="M89" s="40">
        <v>150369</v>
      </c>
      <c r="N89" s="207">
        <f t="shared" si="23"/>
        <v>-0.32742190946507543</v>
      </c>
      <c r="O89" s="128">
        <v>226833</v>
      </c>
      <c r="P89" s="355">
        <f t="shared" si="24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f>SUM(O81:O89)</f>
        <v>2931689</v>
      </c>
      <c r="P90" s="357">
        <f>(O90/M90-1)*100</f>
        <v>10.413030722332994</v>
      </c>
      <c r="S90" s="2" t="s">
        <v>133</v>
      </c>
      <c r="T90" s="2">
        <f t="shared" ref="T90:T92" si="25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5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5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45">
        <v>2008</v>
      </c>
      <c r="E96" s="491">
        <v>2009</v>
      </c>
      <c r="F96" s="510"/>
      <c r="G96" s="491">
        <v>2010</v>
      </c>
      <c r="H96" s="510"/>
      <c r="I96" s="491">
        <v>2011</v>
      </c>
      <c r="J96" s="543"/>
      <c r="K96" s="529">
        <v>2012</v>
      </c>
      <c r="L96" s="532"/>
      <c r="M96" s="529">
        <v>2013</v>
      </c>
      <c r="N96" s="532"/>
      <c r="O96" s="491">
        <v>2014</v>
      </c>
      <c r="P96" s="511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6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6"/>
        <v>-6.5943486946893559</v>
      </c>
      <c r="G98" s="122">
        <v>126641.38852399999</v>
      </c>
      <c r="H98" s="124">
        <f t="shared" ref="H98:J109" si="27">(G98/E98-1)*100</f>
        <v>-7.7909788978333001</v>
      </c>
      <c r="I98" s="122">
        <v>316110.79758519115</v>
      </c>
      <c r="J98" s="222">
        <f t="shared" si="27"/>
        <v>149.61096942275276</v>
      </c>
      <c r="K98" s="40">
        <v>408661.36415899999</v>
      </c>
      <c r="L98" s="207">
        <f t="shared" ref="L98:L105" si="28">(K98/I98-1)*100</f>
        <v>29.277888411536047</v>
      </c>
      <c r="M98" s="40">
        <v>495441</v>
      </c>
      <c r="N98" s="207">
        <f t="shared" ref="N98:N105" si="29">(M98/K98-1)*100</f>
        <v>21.235096696646917</v>
      </c>
      <c r="O98" s="122">
        <v>389949</v>
      </c>
      <c r="P98" s="355">
        <f t="shared" ref="P98:P105" si="30">(O98/M98-1)*100</f>
        <v>-21.292545429223665</v>
      </c>
      <c r="S98" s="2" t="s">
        <v>20</v>
      </c>
      <c r="T98" s="2">
        <f t="shared" ref="T98:T104" si="31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6"/>
        <v>9.9048802378063137</v>
      </c>
      <c r="G99" s="122">
        <v>1641889.6840395499</v>
      </c>
      <c r="H99" s="124">
        <f t="shared" si="27"/>
        <v>3.2258035033993826</v>
      </c>
      <c r="I99" s="122">
        <v>1577865.4254916655</v>
      </c>
      <c r="J99" s="222">
        <f t="shared" si="27"/>
        <v>-3.8994251057333673</v>
      </c>
      <c r="K99" s="40">
        <v>1499346.3462266</v>
      </c>
      <c r="L99" s="207">
        <f t="shared" si="28"/>
        <v>-4.9762849224355588</v>
      </c>
      <c r="M99" s="40">
        <v>1415189</v>
      </c>
      <c r="N99" s="207">
        <f t="shared" si="29"/>
        <v>-5.6129356928369845</v>
      </c>
      <c r="O99" s="122">
        <v>1884778</v>
      </c>
      <c r="P99" s="355">
        <f t="shared" si="30"/>
        <v>33.182069674085945</v>
      </c>
      <c r="S99" s="2" t="s">
        <v>21</v>
      </c>
      <c r="T99" s="2">
        <f t="shared" si="31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6"/>
        <v>-3.6435688613246642</v>
      </c>
      <c r="G100" s="122">
        <v>87775.741068949996</v>
      </c>
      <c r="H100" s="124">
        <f t="shared" si="27"/>
        <v>-17.901824893441287</v>
      </c>
      <c r="I100" s="122">
        <v>105418.83233391627</v>
      </c>
      <c r="J100" s="222">
        <f t="shared" si="27"/>
        <v>20.100190610874137</v>
      </c>
      <c r="K100" s="40">
        <v>98933.554613999993</v>
      </c>
      <c r="L100" s="207">
        <f t="shared" si="28"/>
        <v>-6.1519157216369358</v>
      </c>
      <c r="M100" s="40">
        <v>104164</v>
      </c>
      <c r="N100" s="207">
        <f t="shared" si="29"/>
        <v>5.2868265033103823</v>
      </c>
      <c r="O100" s="122">
        <v>154344</v>
      </c>
      <c r="P100" s="355">
        <f t="shared" si="30"/>
        <v>48.174033255251338</v>
      </c>
      <c r="S100" s="2" t="s">
        <v>22</v>
      </c>
      <c r="T100" s="2">
        <f t="shared" si="31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6"/>
        <v>-4.787599690278932</v>
      </c>
      <c r="G101" s="122">
        <v>277024.14939499996</v>
      </c>
      <c r="H101" s="124">
        <f t="shared" si="27"/>
        <v>8.7936950819209159</v>
      </c>
      <c r="I101" s="122">
        <v>255652.14946063413</v>
      </c>
      <c r="J101" s="222">
        <f t="shared" si="27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9"/>
        <v>-26.374884889872085</v>
      </c>
      <c r="O101" s="122">
        <v>386438</v>
      </c>
      <c r="P101" s="355">
        <f t="shared" si="30"/>
        <v>62.57314861948413</v>
      </c>
      <c r="S101" s="2" t="s">
        <v>23</v>
      </c>
      <c r="T101" s="2">
        <f t="shared" si="31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6"/>
        <v>50.584935276451404</v>
      </c>
      <c r="G102" s="122">
        <v>511562.36411879992</v>
      </c>
      <c r="H102" s="124">
        <f t="shared" si="27"/>
        <v>-31.607567303876969</v>
      </c>
      <c r="I102" s="122">
        <v>538017.89564082678</v>
      </c>
      <c r="J102" s="222">
        <f t="shared" si="27"/>
        <v>5.1715163932355201</v>
      </c>
      <c r="K102" s="40">
        <v>463866.48420700006</v>
      </c>
      <c r="L102" s="207">
        <f t="shared" si="28"/>
        <v>-13.782331783872326</v>
      </c>
      <c r="M102" s="40">
        <v>417570</v>
      </c>
      <c r="N102" s="207">
        <f t="shared" si="29"/>
        <v>-9.9805624642500099</v>
      </c>
      <c r="O102" s="122">
        <v>554553</v>
      </c>
      <c r="P102" s="355">
        <f t="shared" si="30"/>
        <v>32.804799195344494</v>
      </c>
      <c r="S102" s="2" t="s">
        <v>24</v>
      </c>
      <c r="T102" s="2">
        <f t="shared" si="31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6"/>
        <v>-12.104056950242848</v>
      </c>
      <c r="G103" s="122">
        <v>146513.17196400001</v>
      </c>
      <c r="H103" s="124">
        <f t="shared" si="27"/>
        <v>32.609465653095057</v>
      </c>
      <c r="I103" s="122">
        <v>147777.23009031441</v>
      </c>
      <c r="J103" s="222">
        <f t="shared" si="27"/>
        <v>0.86276073978179824</v>
      </c>
      <c r="K103" s="40">
        <v>138314.99673099996</v>
      </c>
      <c r="L103" s="207">
        <f t="shared" si="28"/>
        <v>-6.4030387858343136</v>
      </c>
      <c r="M103" s="40">
        <v>165136</v>
      </c>
      <c r="N103" s="207">
        <f t="shared" si="29"/>
        <v>19.391247444528737</v>
      </c>
      <c r="O103" s="122">
        <v>146737</v>
      </c>
      <c r="P103" s="355">
        <f t="shared" si="30"/>
        <v>-11.141725607983721</v>
      </c>
      <c r="S103" s="2" t="s">
        <v>25</v>
      </c>
      <c r="T103" s="2">
        <f t="shared" si="31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6"/>
        <v>24.589168009566166</v>
      </c>
      <c r="G104" s="122">
        <v>51260.099941050008</v>
      </c>
      <c r="H104" s="124">
        <f t="shared" si="27"/>
        <v>-17.460286680644931</v>
      </c>
      <c r="I104" s="122">
        <v>85166.97897335951</v>
      </c>
      <c r="J104" s="222">
        <f t="shared" si="27"/>
        <v>66.146728296087986</v>
      </c>
      <c r="K104" s="40">
        <v>69821.971416999993</v>
      </c>
      <c r="L104" s="207">
        <f t="shared" si="28"/>
        <v>-18.017555326412925</v>
      </c>
      <c r="M104" s="40">
        <v>57751</v>
      </c>
      <c r="N104" s="207">
        <f t="shared" si="29"/>
        <v>-17.28821339762543</v>
      </c>
      <c r="O104" s="122">
        <v>70552</v>
      </c>
      <c r="P104" s="355">
        <f t="shared" si="30"/>
        <v>22.165849941992356</v>
      </c>
      <c r="S104" s="2" t="s">
        <v>26</v>
      </c>
      <c r="T104" s="2">
        <f t="shared" si="31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6"/>
        <v>45.749412106735463</v>
      </c>
      <c r="G105" s="128">
        <v>237624.47111245</v>
      </c>
      <c r="H105" s="124">
        <f t="shared" si="27"/>
        <v>13.410148868364136</v>
      </c>
      <c r="I105" s="128">
        <v>170138.81608852025</v>
      </c>
      <c r="J105" s="222">
        <f t="shared" si="27"/>
        <v>-28.40012844973101</v>
      </c>
      <c r="K105" s="40">
        <v>220824.04221199997</v>
      </c>
      <c r="L105" s="207">
        <f t="shared" si="28"/>
        <v>29.790512999167152</v>
      </c>
      <c r="M105" s="86">
        <v>221846</v>
      </c>
      <c r="N105" s="453">
        <f t="shared" si="29"/>
        <v>0.46279280904517606</v>
      </c>
      <c r="O105" s="128">
        <v>248479</v>
      </c>
      <c r="P105" s="355">
        <f t="shared" si="30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6"/>
        <v>15.678403524470674</v>
      </c>
      <c r="G106" s="133">
        <v>3172215.2215948002</v>
      </c>
      <c r="H106" s="134">
        <f t="shared" si="27"/>
        <v>-4.381979481507436</v>
      </c>
      <c r="I106" s="135">
        <v>3291018.0650247</v>
      </c>
      <c r="J106" s="223">
        <f t="shared" si="27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f>SUM(O97:O105)</f>
        <v>3975917</v>
      </c>
      <c r="P106" s="357">
        <f>(O106/M106-1)*100</f>
        <v>23.704613600137648</v>
      </c>
      <c r="T106" s="2">
        <f t="shared" ref="T106" si="32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7"/>
        <v>-1.1515043397202218</v>
      </c>
      <c r="I109" s="148">
        <v>267670.18400914996</v>
      </c>
      <c r="J109" s="224">
        <f t="shared" si="27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3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3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3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6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98"/>
      <c r="P113" s="98"/>
    </row>
    <row r="114" spans="4:16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98"/>
      <c r="P114" s="98"/>
    </row>
    <row r="115" spans="4:16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98"/>
      <c r="P115" s="98"/>
    </row>
    <row r="116" spans="4:16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98"/>
      <c r="P116" s="98"/>
    </row>
    <row r="117" spans="4:16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98"/>
      <c r="P117" s="98"/>
    </row>
    <row r="118" spans="4:16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98"/>
      <c r="P118" s="98"/>
    </row>
    <row r="119" spans="4:16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98"/>
      <c r="P119" s="98"/>
    </row>
    <row r="120" spans="4:16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98"/>
      <c r="P120" s="98"/>
    </row>
    <row r="121" spans="4:16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98"/>
      <c r="P121" s="98"/>
    </row>
    <row r="122" spans="4:16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98"/>
      <c r="P122" s="98"/>
    </row>
    <row r="123" spans="4:16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</row>
    <row r="124" spans="4:16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4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4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4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7"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Q48:R48"/>
    <mergeCell ref="I64:J64"/>
    <mergeCell ref="K64:L64"/>
    <mergeCell ref="M64:N64"/>
    <mergeCell ref="O64:P64"/>
    <mergeCell ref="I48:J48"/>
    <mergeCell ref="K48:L48"/>
    <mergeCell ref="M48:N48"/>
    <mergeCell ref="O48:P48"/>
    <mergeCell ref="H26:I26"/>
    <mergeCell ref="J26:K26"/>
    <mergeCell ref="O80:P80"/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H27:I27"/>
    <mergeCell ref="J27:K2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opLeftCell="A7" zoomScale="78" zoomScaleNormal="78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57">
        <v>3602</v>
      </c>
      <c r="E6" s="162">
        <f t="shared" ref="E6:E38" si="0">D6/C6*100</f>
        <v>4.0447823206405173</v>
      </c>
      <c r="G6" s="153" t="s">
        <v>92</v>
      </c>
      <c r="H6" s="570">
        <v>184774.37691000005</v>
      </c>
      <c r="I6" s="570"/>
      <c r="J6" s="539">
        <v>17070.221545</v>
      </c>
      <c r="K6" s="539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59">
        <v>3310</v>
      </c>
      <c r="E7" s="15">
        <f t="shared" si="0"/>
        <v>3.1839475177714291</v>
      </c>
      <c r="G7" s="153" t="s">
        <v>141</v>
      </c>
      <c r="H7" s="570">
        <v>374994.86393499997</v>
      </c>
      <c r="I7" s="570"/>
      <c r="J7" s="539">
        <v>11256.046354</v>
      </c>
      <c r="K7" s="539"/>
      <c r="L7" s="155">
        <f t="shared" ref="L7:L27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59">
        <v>4990.875</v>
      </c>
      <c r="E8" s="15">
        <f t="shared" si="0"/>
        <v>3.4582724141992975</v>
      </c>
      <c r="G8" s="153" t="s">
        <v>90</v>
      </c>
      <c r="H8" s="570">
        <v>672257.78866279998</v>
      </c>
      <c r="I8" s="570"/>
      <c r="J8" s="539">
        <v>82609</v>
      </c>
      <c r="K8" s="539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59">
        <v>8686</v>
      </c>
      <c r="E9" s="15">
        <f t="shared" si="0"/>
        <v>7.8763148349655419</v>
      </c>
      <c r="G9" s="218" t="s">
        <v>97</v>
      </c>
      <c r="H9" s="570">
        <v>642877</v>
      </c>
      <c r="I9" s="570"/>
      <c r="J9" s="539">
        <v>12235</v>
      </c>
      <c r="K9" s="539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59">
        <v>10020</v>
      </c>
      <c r="E10" s="15">
        <f t="shared" si="0"/>
        <v>6.7509297687705487</v>
      </c>
      <c r="G10" s="109" t="s">
        <v>99</v>
      </c>
      <c r="H10" s="570">
        <v>269075.36752600002</v>
      </c>
      <c r="I10" s="570"/>
      <c r="J10" s="539">
        <v>84053</v>
      </c>
      <c r="K10" s="539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59">
        <v>169533</v>
      </c>
      <c r="E11" s="15">
        <f t="shared" si="0"/>
        <v>51.535269709543563</v>
      </c>
      <c r="G11" s="109" t="s">
        <v>102</v>
      </c>
      <c r="H11" s="570">
        <v>375139</v>
      </c>
      <c r="I11" s="570"/>
      <c r="J11" s="539">
        <v>58195</v>
      </c>
      <c r="K11" s="539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59">
        <v>82821</v>
      </c>
      <c r="E12" s="94">
        <f t="shared" si="0"/>
        <v>38.378769132387077</v>
      </c>
      <c r="G12" s="109" t="s">
        <v>103</v>
      </c>
      <c r="H12" s="570">
        <v>283743</v>
      </c>
      <c r="I12" s="570"/>
      <c r="J12" s="539">
        <v>61099</v>
      </c>
      <c r="K12" s="539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58">
        <v>7907</v>
      </c>
      <c r="E13" s="103">
        <f t="shared" si="0"/>
        <v>5.0326514505390989</v>
      </c>
      <c r="G13" s="109" t="s">
        <v>123</v>
      </c>
      <c r="H13" s="570">
        <v>325345.11008700007</v>
      </c>
      <c r="I13" s="570"/>
      <c r="J13" s="539">
        <v>26674.569562000001</v>
      </c>
      <c r="K13" s="539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56">
        <v>43015</v>
      </c>
      <c r="E14" s="103">
        <f t="shared" si="0"/>
        <v>19.957500707548263</v>
      </c>
      <c r="G14" s="109" t="s">
        <v>124</v>
      </c>
      <c r="H14" s="570">
        <v>279097.07079920004</v>
      </c>
      <c r="I14" s="570"/>
      <c r="J14" s="539">
        <v>25640</v>
      </c>
      <c r="K14" s="539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56">
        <v>6992</v>
      </c>
      <c r="E15" s="103">
        <f t="shared" si="0"/>
        <v>4.0817994477428092</v>
      </c>
      <c r="G15" s="109" t="s">
        <v>128</v>
      </c>
      <c r="H15" s="570">
        <v>291313.24937099998</v>
      </c>
      <c r="I15" s="570"/>
      <c r="J15" s="539">
        <v>28954.091820000001</v>
      </c>
      <c r="K15" s="539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58">
        <v>20977</v>
      </c>
      <c r="E16" s="155">
        <f t="shared" si="0"/>
        <v>8.6410090582918997</v>
      </c>
      <c r="G16" s="109" t="s">
        <v>130</v>
      </c>
      <c r="H16" s="570">
        <v>242918</v>
      </c>
      <c r="I16" s="570"/>
      <c r="J16" s="539">
        <v>34941</v>
      </c>
      <c r="K16" s="539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58">
        <v>78578</v>
      </c>
      <c r="E17" s="155">
        <f t="shared" si="0"/>
        <v>15.535481626027833</v>
      </c>
      <c r="G17" s="153" t="s">
        <v>137</v>
      </c>
      <c r="H17" s="570">
        <v>324960.73308600002</v>
      </c>
      <c r="I17" s="570"/>
      <c r="J17" s="539">
        <v>15800.87556</v>
      </c>
      <c r="K17" s="539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58">
        <v>14918.8945</v>
      </c>
      <c r="E18" s="155">
        <f t="shared" si="0"/>
        <v>13.758797994531921</v>
      </c>
      <c r="G18" s="153" t="s">
        <v>139</v>
      </c>
      <c r="H18" s="570">
        <v>241482.51199999999</v>
      </c>
      <c r="I18" s="570"/>
      <c r="J18" s="539">
        <v>3409.9717200000005</v>
      </c>
      <c r="K18" s="539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58">
        <v>51937.764000000003</v>
      </c>
      <c r="E19" s="155">
        <f t="shared" si="0"/>
        <v>39.57334016088268</v>
      </c>
      <c r="G19" s="153" t="s">
        <v>141</v>
      </c>
      <c r="H19" s="570">
        <v>288640</v>
      </c>
      <c r="I19" s="570"/>
      <c r="J19" s="539">
        <v>7222</v>
      </c>
      <c r="K19" s="539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58">
        <v>23633.109750000003</v>
      </c>
      <c r="E20" s="155">
        <f t="shared" si="0"/>
        <v>11.7176733341207</v>
      </c>
      <c r="G20" s="153" t="s">
        <v>142</v>
      </c>
      <c r="H20" s="570">
        <v>615513</v>
      </c>
      <c r="I20" s="570"/>
      <c r="J20" s="539">
        <v>34428</v>
      </c>
      <c r="K20" s="539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58">
        <v>33235.215000000004</v>
      </c>
      <c r="E21" s="155">
        <f t="shared" si="0"/>
        <v>18.512879981955916</v>
      </c>
      <c r="G21" s="382" t="s">
        <v>143</v>
      </c>
      <c r="H21" s="570">
        <v>236786</v>
      </c>
      <c r="I21" s="570"/>
      <c r="J21" s="570">
        <v>25165</v>
      </c>
      <c r="K21" s="570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58">
        <v>20918</v>
      </c>
      <c r="E22" s="155">
        <f t="shared" si="0"/>
        <v>9.4235837369073092</v>
      </c>
      <c r="G22" s="382" t="s">
        <v>148</v>
      </c>
      <c r="H22" s="570">
        <v>194722</v>
      </c>
      <c r="I22" s="570"/>
      <c r="J22" s="570">
        <v>11434</v>
      </c>
      <c r="K22" s="570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58">
        <v>19509.626749999999</v>
      </c>
      <c r="E23" s="155">
        <f t="shared" si="0"/>
        <v>7.0989182233895844</v>
      </c>
      <c r="G23" s="382" t="s">
        <v>102</v>
      </c>
      <c r="H23" s="570">
        <v>341993</v>
      </c>
      <c r="I23" s="570"/>
      <c r="J23" s="570">
        <v>95837</v>
      </c>
      <c r="K23" s="570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60">
        <v>-10596.267006000002</v>
      </c>
      <c r="E24" s="155">
        <f t="shared" si="0"/>
        <v>-8.1323875854406236</v>
      </c>
      <c r="G24" s="382" t="s">
        <v>150</v>
      </c>
      <c r="H24" s="570">
        <v>245694</v>
      </c>
      <c r="I24" s="570"/>
      <c r="J24" s="570">
        <v>11227</v>
      </c>
      <c r="K24" s="570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60">
        <v>17431.741227999999</v>
      </c>
      <c r="E25" s="155">
        <f t="shared" si="0"/>
        <v>11.576134113545088</v>
      </c>
      <c r="G25" s="382" t="s">
        <v>123</v>
      </c>
      <c r="H25" s="570">
        <v>243808</v>
      </c>
      <c r="I25" s="570"/>
      <c r="J25" s="570">
        <v>7783</v>
      </c>
      <c r="K25" s="570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60">
        <v>26380.90625</v>
      </c>
      <c r="E26" s="155">
        <f t="shared" si="0"/>
        <v>10.029629861570701</v>
      </c>
      <c r="G26" s="382" t="s">
        <v>124</v>
      </c>
      <c r="H26" s="570">
        <v>283536</v>
      </c>
      <c r="I26" s="570"/>
      <c r="J26" s="570">
        <v>10465</v>
      </c>
      <c r="K26" s="570"/>
      <c r="L26" s="454">
        <f t="shared" si="1"/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60">
        <v>17482.687375000001</v>
      </c>
      <c r="E27" s="155">
        <f t="shared" si="0"/>
        <v>10.330343421202961</v>
      </c>
      <c r="G27" s="467" t="s">
        <v>128</v>
      </c>
      <c r="H27" s="570">
        <v>242609</v>
      </c>
      <c r="I27" s="570"/>
      <c r="J27" s="570">
        <v>24130.68348</v>
      </c>
      <c r="K27" s="570"/>
      <c r="L27" s="454">
        <f t="shared" si="1"/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60">
        <v>31906.866649999996</v>
      </c>
      <c r="E28" s="155">
        <f t="shared" si="0"/>
        <v>11.804222401784916</v>
      </c>
      <c r="G28" s="420" t="s">
        <v>12</v>
      </c>
      <c r="H28" s="572">
        <f>SUM(C6:C38)+SUM(H6:I27)</f>
        <v>14357347.399259701</v>
      </c>
      <c r="I28" s="572"/>
      <c r="J28" s="572">
        <f>SUM(D6:D38)+SUM(J6:K27)</f>
        <v>1816420.9825859996</v>
      </c>
      <c r="K28" s="572"/>
      <c r="L28" s="419">
        <f>J28/H28*100</f>
        <v>12.651508193495816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6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6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6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6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60">
        <v>18523.566694000001</v>
      </c>
      <c r="E33" s="155">
        <f t="shared" si="0"/>
        <v>9.9123006942877669</v>
      </c>
      <c r="K33" s="468"/>
      <c r="N33" s="3"/>
    </row>
    <row r="34" spans="1:24" x14ac:dyDescent="0.15">
      <c r="B34" s="109" t="s">
        <v>79</v>
      </c>
      <c r="C34" s="169">
        <v>276792.26555214997</v>
      </c>
      <c r="D34" s="46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6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6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6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6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29">
        <v>2011</v>
      </c>
      <c r="J48" s="532"/>
      <c r="K48" s="529">
        <v>2012</v>
      </c>
      <c r="L48" s="532"/>
      <c r="M48" s="529">
        <v>2013</v>
      </c>
      <c r="N48" s="532"/>
      <c r="O48" s="562">
        <v>2014</v>
      </c>
      <c r="P48" s="574"/>
      <c r="Q48" s="575">
        <v>2015</v>
      </c>
      <c r="R48" s="576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81708</v>
      </c>
      <c r="AA62" s="2">
        <v>22192</v>
      </c>
      <c r="AB62" s="2">
        <v>30406</v>
      </c>
      <c r="AC62" s="2">
        <v>29110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318386</v>
      </c>
      <c r="AA63" s="2">
        <v>105838</v>
      </c>
      <c r="AB63" s="2">
        <v>86174</v>
      </c>
      <c r="AC63" s="2">
        <v>126374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29">
        <v>2011</v>
      </c>
      <c r="J64" s="532"/>
      <c r="K64" s="529">
        <v>2012</v>
      </c>
      <c r="L64" s="532"/>
      <c r="M64" s="529">
        <v>2013</v>
      </c>
      <c r="N64" s="532"/>
      <c r="O64" s="529">
        <v>2014</v>
      </c>
      <c r="P64" s="532"/>
      <c r="Q64" s="568">
        <v>2015</v>
      </c>
      <c r="R64" s="569"/>
      <c r="Y64" s="36" t="s">
        <v>21</v>
      </c>
      <c r="Z64" s="2">
        <f t="shared" si="13"/>
        <v>1504993</v>
      </c>
      <c r="AA64" s="2">
        <v>382807</v>
      </c>
      <c r="AB64" s="2">
        <v>370295</v>
      </c>
      <c r="AC64" s="2">
        <v>751891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206">
        <f>(O65/M65-1)*100</f>
        <v>-36.278888409257561</v>
      </c>
      <c r="Q65" s="406">
        <v>81708</v>
      </c>
      <c r="R65" s="407">
        <f t="shared" ref="R65:R74" si="15">(Q65/O65-1)*100</f>
        <v>-1.4509534319933404</v>
      </c>
      <c r="Y65" s="36" t="s">
        <v>22</v>
      </c>
      <c r="Z65" s="2">
        <f t="shared" si="13"/>
        <v>74952</v>
      </c>
      <c r="AA65" s="2">
        <v>27429</v>
      </c>
      <c r="AB65" s="2">
        <v>19462</v>
      </c>
      <c r="AC65" s="2">
        <v>28061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207">
        <f t="shared" ref="P66:P73" si="19">(O66/M66-1)*100</f>
        <v>-14.39893723203588</v>
      </c>
      <c r="Q66" s="406">
        <v>318386</v>
      </c>
      <c r="R66" s="407">
        <f t="shared" si="15"/>
        <v>-17.558655297684854</v>
      </c>
      <c r="Y66" s="36" t="s">
        <v>23</v>
      </c>
      <c r="Z66" s="2">
        <f t="shared" si="13"/>
        <v>295270</v>
      </c>
      <c r="AA66" s="2">
        <v>91878</v>
      </c>
      <c r="AB66" s="2">
        <v>104645</v>
      </c>
      <c r="AC66" s="2">
        <v>98747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207">
        <f t="shared" si="19"/>
        <v>-15.109798974832312</v>
      </c>
      <c r="Q67" s="406">
        <v>1504993</v>
      </c>
      <c r="R67" s="407">
        <f t="shared" si="15"/>
        <v>10.647663117837736</v>
      </c>
      <c r="Y67" s="36" t="s">
        <v>24</v>
      </c>
      <c r="Z67" s="2">
        <f t="shared" si="13"/>
        <v>491805</v>
      </c>
      <c r="AA67" s="2">
        <v>195487</v>
      </c>
      <c r="AB67" s="2">
        <v>146092</v>
      </c>
      <c r="AC67" s="2">
        <v>150226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207">
        <f t="shared" si="19"/>
        <v>-0.38182811477037726</v>
      </c>
      <c r="Q68" s="406">
        <v>74952</v>
      </c>
      <c r="R68" s="407">
        <f t="shared" si="15"/>
        <v>-22.13021931783944</v>
      </c>
      <c r="Y68" s="36" t="s">
        <v>25</v>
      </c>
      <c r="Z68" s="2">
        <f t="shared" si="13"/>
        <v>165673</v>
      </c>
      <c r="AA68" s="2">
        <v>69027</v>
      </c>
      <c r="AB68" s="2">
        <v>35412</v>
      </c>
      <c r="AC68" s="2">
        <v>61234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207">
        <f t="shared" si="19"/>
        <v>-17.849079929163871</v>
      </c>
      <c r="Q69" s="406">
        <v>295270</v>
      </c>
      <c r="R69" s="407">
        <f t="shared" si="15"/>
        <v>7.9562281314325967</v>
      </c>
      <c r="Y69" s="36" t="s">
        <v>26</v>
      </c>
      <c r="Z69" s="2">
        <f t="shared" si="13"/>
        <v>41935</v>
      </c>
      <c r="AA69" s="2">
        <v>11645</v>
      </c>
      <c r="AB69" s="2">
        <v>14969</v>
      </c>
      <c r="AC69" s="2">
        <v>15321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207">
        <f t="shared" si="19"/>
        <v>-25.335759681506286</v>
      </c>
      <c r="Q70" s="406">
        <v>491805</v>
      </c>
      <c r="R70" s="407">
        <f t="shared" si="15"/>
        <v>8.0676349733019848</v>
      </c>
      <c r="Y70" s="36" t="s">
        <v>27</v>
      </c>
      <c r="Z70" s="2">
        <f t="shared" si="13"/>
        <v>199388</v>
      </c>
      <c r="AA70" s="2">
        <v>61226</v>
      </c>
      <c r="AB70" s="2">
        <v>35574</v>
      </c>
      <c r="AC70" s="2">
        <v>102588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207">
        <f t="shared" si="19"/>
        <v>-36.947274675552798</v>
      </c>
      <c r="Q71" s="406">
        <v>165673</v>
      </c>
      <c r="R71" s="407">
        <f t="shared" si="15"/>
        <v>36.121107550735367</v>
      </c>
      <c r="Z71" s="2">
        <f t="shared" si="13"/>
        <v>3174110</v>
      </c>
      <c r="AA71" s="2">
        <f>SUM(AA62:AA70)</f>
        <v>967529</v>
      </c>
      <c r="AB71" s="2">
        <f>SUM(AB62:AB70)</f>
        <v>843029</v>
      </c>
      <c r="AC71" s="2">
        <f>SUM(AC62:AC70)</f>
        <v>1363552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207">
        <f t="shared" si="19"/>
        <v>33.500610595586046</v>
      </c>
      <c r="Q72" s="406">
        <v>41935</v>
      </c>
      <c r="R72" s="407">
        <f t="shared" si="15"/>
        <v>-49.533058945290875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207">
        <f t="shared" si="19"/>
        <v>-43.925418764299927</v>
      </c>
      <c r="Q73" s="408">
        <v>199388</v>
      </c>
      <c r="R73" s="409">
        <f t="shared" si="15"/>
        <v>8.3400800917196918</v>
      </c>
      <c r="Y73" s="2" t="s">
        <v>104</v>
      </c>
      <c r="Z73" s="2">
        <f>SUM(AA73:AC73)</f>
        <v>32464</v>
      </c>
      <c r="AA73" s="2">
        <v>7747</v>
      </c>
      <c r="AB73" s="2">
        <v>5298</v>
      </c>
      <c r="AC73" s="2">
        <v>19419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208">
        <f>(O74/M74-1)*100</f>
        <v>-20.049933273518626</v>
      </c>
      <c r="Q74" s="410">
        <v>3174110</v>
      </c>
      <c r="R74" s="411">
        <f t="shared" si="15"/>
        <v>4.309605418390583</v>
      </c>
      <c r="Y74" s="2" t="s">
        <v>105</v>
      </c>
      <c r="Z74" s="2">
        <f t="shared" ref="Z74:Z76" si="20">SUM(AA74:AC74)</f>
        <v>105542</v>
      </c>
      <c r="AA74" s="2">
        <v>23376</v>
      </c>
      <c r="AB74" s="2">
        <v>35492</v>
      </c>
      <c r="AC74" s="2">
        <v>46674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  <c r="Y75" s="2" t="s">
        <v>106</v>
      </c>
      <c r="Z75" s="2">
        <f t="shared" si="20"/>
        <v>119341</v>
      </c>
      <c r="AA75" s="2">
        <v>34359</v>
      </c>
      <c r="AB75" s="2">
        <v>34465</v>
      </c>
      <c r="AC75" s="2">
        <v>50517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71">
        <f>(O76/M76-1)*100</f>
        <v>-17.140477768396799</v>
      </c>
      <c r="Q76" s="412">
        <f>Z63+Z76+Z77</f>
        <v>518708</v>
      </c>
      <c r="R76" s="413">
        <f t="shared" ref="R76:R77" si="21">(Q76/O76-1)*100</f>
        <v>-8.1992860644524157</v>
      </c>
      <c r="Y76" s="2" t="s">
        <v>107</v>
      </c>
      <c r="Z76" s="2">
        <f t="shared" si="20"/>
        <v>106811</v>
      </c>
      <c r="AA76" s="2">
        <v>32793</v>
      </c>
      <c r="AB76" s="2">
        <v>34031</v>
      </c>
      <c r="AC76" s="2">
        <v>39987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72">
        <f>(O77/M77-1)*100</f>
        <v>-2.7870920138633237</v>
      </c>
      <c r="Q77" s="414">
        <f>Z73+Z74+Z75</f>
        <v>257347</v>
      </c>
      <c r="R77" s="415">
        <f t="shared" si="21"/>
        <v>-28.640394416499827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93511</v>
      </c>
      <c r="AA77" s="2">
        <v>17769</v>
      </c>
      <c r="AB77" s="2">
        <v>22604</v>
      </c>
      <c r="AC77" s="2">
        <v>53138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2">SUM(U79:W79)</f>
        <v>0</v>
      </c>
    </row>
    <row r="80" spans="2:29" ht="14.25" thickBot="1" x14ac:dyDescent="0.2">
      <c r="B80" s="113"/>
      <c r="C80" s="113"/>
      <c r="D80" s="455">
        <v>2008</v>
      </c>
      <c r="E80" s="491">
        <v>2009</v>
      </c>
      <c r="F80" s="492"/>
      <c r="G80" s="491">
        <v>2010</v>
      </c>
      <c r="H80" s="492"/>
      <c r="I80" s="491">
        <v>2011</v>
      </c>
      <c r="J80" s="542"/>
      <c r="K80" s="529">
        <v>2012</v>
      </c>
      <c r="L80" s="532"/>
      <c r="M80" s="529">
        <v>2013</v>
      </c>
      <c r="N80" s="532"/>
      <c r="O80" s="567">
        <v>2014</v>
      </c>
      <c r="P80" s="511"/>
      <c r="S80" s="2" t="s">
        <v>21</v>
      </c>
      <c r="T80" s="2">
        <f t="shared" si="22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2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3">(K82/I82-1)*100</f>
        <v>-25.025867740576079</v>
      </c>
      <c r="M82" s="40">
        <v>339041</v>
      </c>
      <c r="N82" s="207">
        <f t="shared" ref="N82:N89" si="24">(M82/K82-1)*100</f>
        <v>54.241353333392681</v>
      </c>
      <c r="O82" s="122">
        <v>377756</v>
      </c>
      <c r="P82" s="355">
        <f t="shared" ref="P82:P89" si="25">(O82/M82-1)*100</f>
        <v>11.418972926578208</v>
      </c>
      <c r="S82" s="2" t="s">
        <v>23</v>
      </c>
      <c r="T82" s="2">
        <f t="shared" si="22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3"/>
        <v>7.7255029364557082</v>
      </c>
      <c r="M83" s="40">
        <v>1272596</v>
      </c>
      <c r="N83" s="207">
        <f t="shared" si="24"/>
        <v>18.77211199058053</v>
      </c>
      <c r="O83" s="122">
        <v>1360922</v>
      </c>
      <c r="P83" s="355">
        <f t="shared" si="25"/>
        <v>6.9406158749516722</v>
      </c>
      <c r="S83" s="2" t="s">
        <v>24</v>
      </c>
      <c r="T83" s="2">
        <f t="shared" si="22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3"/>
        <v>-5.6341847615941294</v>
      </c>
      <c r="M84" s="40">
        <v>50016</v>
      </c>
      <c r="N84" s="207">
        <f t="shared" si="24"/>
        <v>-25.803257566211222</v>
      </c>
      <c r="O84" s="122">
        <v>86962</v>
      </c>
      <c r="P84" s="355">
        <f t="shared" si="25"/>
        <v>73.868362124120296</v>
      </c>
      <c r="S84" s="2" t="s">
        <v>25</v>
      </c>
      <c r="T84" s="2">
        <f t="shared" si="22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3"/>
        <v>4.5978813073356051</v>
      </c>
      <c r="M85" s="40">
        <v>249928</v>
      </c>
      <c r="N85" s="207">
        <f t="shared" si="24"/>
        <v>27.953591198969342</v>
      </c>
      <c r="O85" s="122">
        <v>207913</v>
      </c>
      <c r="P85" s="355">
        <f t="shared" si="25"/>
        <v>-16.810841522358444</v>
      </c>
      <c r="S85" s="2" t="s">
        <v>26</v>
      </c>
      <c r="T85" s="2">
        <f t="shared" si="22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3"/>
        <v>10.677438349858349</v>
      </c>
      <c r="M86" s="40">
        <v>379021</v>
      </c>
      <c r="N86" s="207">
        <f t="shared" si="24"/>
        <v>6.3268494360713134</v>
      </c>
      <c r="O86" s="122">
        <v>399071</v>
      </c>
      <c r="P86" s="355">
        <f t="shared" si="25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3"/>
        <v>32.649950331050533</v>
      </c>
      <c r="M87" s="40">
        <v>118207</v>
      </c>
      <c r="N87" s="207">
        <f t="shared" si="24"/>
        <v>10.140366345471264</v>
      </c>
      <c r="O87" s="122">
        <v>119976</v>
      </c>
      <c r="P87" s="355">
        <f t="shared" si="25"/>
        <v>1.4965272784183581</v>
      </c>
      <c r="T87" s="2">
        <f t="shared" si="22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4"/>
        <v>3.349037228258811</v>
      </c>
      <c r="O88" s="122">
        <v>59330</v>
      </c>
      <c r="P88" s="355">
        <f t="shared" si="25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3"/>
        <v>-11.46026386216178</v>
      </c>
      <c r="M89" s="40">
        <v>150369</v>
      </c>
      <c r="N89" s="207">
        <f t="shared" si="24"/>
        <v>-0.32742190946507543</v>
      </c>
      <c r="O89" s="128">
        <v>226833</v>
      </c>
      <c r="P89" s="355">
        <f t="shared" si="25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f>SUM(O81:O89)</f>
        <v>2931689</v>
      </c>
      <c r="P90" s="357">
        <f>(O90/M90-1)*100</f>
        <v>10.413030722332994</v>
      </c>
      <c r="S90" s="2" t="s">
        <v>133</v>
      </c>
      <c r="T90" s="2">
        <f t="shared" ref="T90:T92" si="26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6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6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55">
        <v>2008</v>
      </c>
      <c r="E96" s="491">
        <v>2009</v>
      </c>
      <c r="F96" s="510"/>
      <c r="G96" s="491">
        <v>2010</v>
      </c>
      <c r="H96" s="510"/>
      <c r="I96" s="491">
        <v>2011</v>
      </c>
      <c r="J96" s="543"/>
      <c r="K96" s="529">
        <v>2012</v>
      </c>
      <c r="L96" s="532"/>
      <c r="M96" s="529">
        <v>2013</v>
      </c>
      <c r="N96" s="532"/>
      <c r="O96" s="491">
        <v>2014</v>
      </c>
      <c r="P96" s="511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7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7"/>
        <v>-6.5943486946893559</v>
      </c>
      <c r="G98" s="122">
        <v>126641.38852399999</v>
      </c>
      <c r="H98" s="124">
        <f t="shared" ref="H98:J109" si="28">(G98/E98-1)*100</f>
        <v>-7.7909788978333001</v>
      </c>
      <c r="I98" s="122">
        <v>316110.79758519115</v>
      </c>
      <c r="J98" s="222">
        <f t="shared" si="28"/>
        <v>149.61096942275276</v>
      </c>
      <c r="K98" s="40">
        <v>408661.36415899999</v>
      </c>
      <c r="L98" s="207">
        <f t="shared" ref="L98:L105" si="29">(K98/I98-1)*100</f>
        <v>29.277888411536047</v>
      </c>
      <c r="M98" s="40">
        <v>495441</v>
      </c>
      <c r="N98" s="207">
        <f t="shared" ref="N98:N105" si="30">(M98/K98-1)*100</f>
        <v>21.235096696646917</v>
      </c>
      <c r="O98" s="122">
        <v>389949</v>
      </c>
      <c r="P98" s="355">
        <f t="shared" ref="P98:P105" si="31">(O98/M98-1)*100</f>
        <v>-21.292545429223665</v>
      </c>
      <c r="S98" s="2" t="s">
        <v>20</v>
      </c>
      <c r="T98" s="2">
        <f t="shared" ref="T98:T104" si="32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7"/>
        <v>9.9048802378063137</v>
      </c>
      <c r="G99" s="122">
        <v>1641889.6840395499</v>
      </c>
      <c r="H99" s="124">
        <f t="shared" si="28"/>
        <v>3.2258035033993826</v>
      </c>
      <c r="I99" s="122">
        <v>1577865.4254916655</v>
      </c>
      <c r="J99" s="222">
        <f t="shared" si="28"/>
        <v>-3.8994251057333673</v>
      </c>
      <c r="K99" s="40">
        <v>1499346.3462266</v>
      </c>
      <c r="L99" s="207">
        <f t="shared" si="29"/>
        <v>-4.9762849224355588</v>
      </c>
      <c r="M99" s="40">
        <v>1415189</v>
      </c>
      <c r="N99" s="207">
        <f t="shared" si="30"/>
        <v>-5.6129356928369845</v>
      </c>
      <c r="O99" s="122">
        <v>1884778</v>
      </c>
      <c r="P99" s="355">
        <f t="shared" si="31"/>
        <v>33.182069674085945</v>
      </c>
      <c r="S99" s="2" t="s">
        <v>21</v>
      </c>
      <c r="T99" s="2">
        <f t="shared" si="32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7"/>
        <v>-3.6435688613246642</v>
      </c>
      <c r="G100" s="122">
        <v>87775.741068949996</v>
      </c>
      <c r="H100" s="124">
        <f t="shared" si="28"/>
        <v>-17.901824893441287</v>
      </c>
      <c r="I100" s="122">
        <v>105418.83233391627</v>
      </c>
      <c r="J100" s="222">
        <f t="shared" si="28"/>
        <v>20.100190610874137</v>
      </c>
      <c r="K100" s="40">
        <v>98933.554613999993</v>
      </c>
      <c r="L100" s="207">
        <f t="shared" si="29"/>
        <v>-6.1519157216369358</v>
      </c>
      <c r="M100" s="40">
        <v>104164</v>
      </c>
      <c r="N100" s="207">
        <f t="shared" si="30"/>
        <v>5.2868265033103823</v>
      </c>
      <c r="O100" s="122">
        <v>154344</v>
      </c>
      <c r="P100" s="355">
        <f t="shared" si="31"/>
        <v>48.174033255251338</v>
      </c>
      <c r="S100" s="2" t="s">
        <v>22</v>
      </c>
      <c r="T100" s="2">
        <f t="shared" si="32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7"/>
        <v>-4.787599690278932</v>
      </c>
      <c r="G101" s="122">
        <v>277024.14939499996</v>
      </c>
      <c r="H101" s="124">
        <f t="shared" si="28"/>
        <v>8.7936950819209159</v>
      </c>
      <c r="I101" s="122">
        <v>255652.14946063413</v>
      </c>
      <c r="J101" s="222">
        <f t="shared" si="28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30"/>
        <v>-26.374884889872085</v>
      </c>
      <c r="O101" s="122">
        <v>386438</v>
      </c>
      <c r="P101" s="355">
        <f t="shared" si="31"/>
        <v>62.57314861948413</v>
      </c>
      <c r="S101" s="2" t="s">
        <v>23</v>
      </c>
      <c r="T101" s="2">
        <f t="shared" si="32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7"/>
        <v>50.584935276451404</v>
      </c>
      <c r="G102" s="122">
        <v>511562.36411879992</v>
      </c>
      <c r="H102" s="124">
        <f t="shared" si="28"/>
        <v>-31.607567303876969</v>
      </c>
      <c r="I102" s="122">
        <v>538017.89564082678</v>
      </c>
      <c r="J102" s="222">
        <f t="shared" si="28"/>
        <v>5.1715163932355201</v>
      </c>
      <c r="K102" s="40">
        <v>463866.48420700006</v>
      </c>
      <c r="L102" s="207">
        <f t="shared" si="29"/>
        <v>-13.782331783872326</v>
      </c>
      <c r="M102" s="40">
        <v>417570</v>
      </c>
      <c r="N102" s="207">
        <f t="shared" si="30"/>
        <v>-9.9805624642500099</v>
      </c>
      <c r="O102" s="122">
        <v>554553</v>
      </c>
      <c r="P102" s="355">
        <f t="shared" si="31"/>
        <v>32.804799195344494</v>
      </c>
      <c r="S102" s="2" t="s">
        <v>24</v>
      </c>
      <c r="T102" s="2">
        <f t="shared" si="32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7"/>
        <v>-12.104056950242848</v>
      </c>
      <c r="G103" s="122">
        <v>146513.17196400001</v>
      </c>
      <c r="H103" s="124">
        <f t="shared" si="28"/>
        <v>32.609465653095057</v>
      </c>
      <c r="I103" s="122">
        <v>147777.23009031441</v>
      </c>
      <c r="J103" s="222">
        <f t="shared" si="28"/>
        <v>0.86276073978179824</v>
      </c>
      <c r="K103" s="40">
        <v>138314.99673099996</v>
      </c>
      <c r="L103" s="207">
        <f t="shared" si="29"/>
        <v>-6.4030387858343136</v>
      </c>
      <c r="M103" s="40">
        <v>165136</v>
      </c>
      <c r="N103" s="207">
        <f t="shared" si="30"/>
        <v>19.391247444528737</v>
      </c>
      <c r="O103" s="122">
        <v>146737</v>
      </c>
      <c r="P103" s="355">
        <f t="shared" si="31"/>
        <v>-11.141725607983721</v>
      </c>
      <c r="S103" s="2" t="s">
        <v>25</v>
      </c>
      <c r="T103" s="2">
        <f t="shared" si="32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7"/>
        <v>24.589168009566166</v>
      </c>
      <c r="G104" s="122">
        <v>51260.099941050008</v>
      </c>
      <c r="H104" s="124">
        <f t="shared" si="28"/>
        <v>-17.460286680644931</v>
      </c>
      <c r="I104" s="122">
        <v>85166.97897335951</v>
      </c>
      <c r="J104" s="222">
        <f t="shared" si="28"/>
        <v>66.146728296087986</v>
      </c>
      <c r="K104" s="40">
        <v>69821.971416999993</v>
      </c>
      <c r="L104" s="207">
        <f t="shared" si="29"/>
        <v>-18.017555326412925</v>
      </c>
      <c r="M104" s="40">
        <v>57751</v>
      </c>
      <c r="N104" s="207">
        <f t="shared" si="30"/>
        <v>-17.28821339762543</v>
      </c>
      <c r="O104" s="122">
        <v>70552</v>
      </c>
      <c r="P104" s="355">
        <f t="shared" si="31"/>
        <v>22.165849941992356</v>
      </c>
      <c r="S104" s="2" t="s">
        <v>26</v>
      </c>
      <c r="T104" s="2">
        <f t="shared" si="32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7"/>
        <v>45.749412106735463</v>
      </c>
      <c r="G105" s="128">
        <v>237624.47111245</v>
      </c>
      <c r="H105" s="124">
        <f t="shared" si="28"/>
        <v>13.410148868364136</v>
      </c>
      <c r="I105" s="128">
        <v>170138.81608852025</v>
      </c>
      <c r="J105" s="222">
        <f t="shared" si="28"/>
        <v>-28.40012844973101</v>
      </c>
      <c r="K105" s="40">
        <v>220824.04221199997</v>
      </c>
      <c r="L105" s="207">
        <f t="shared" si="29"/>
        <v>29.790512999167152</v>
      </c>
      <c r="M105" s="86">
        <v>221846</v>
      </c>
      <c r="N105" s="453">
        <f t="shared" si="30"/>
        <v>0.46279280904517606</v>
      </c>
      <c r="O105" s="128">
        <v>248479</v>
      </c>
      <c r="P105" s="355">
        <f t="shared" si="31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7"/>
        <v>15.678403524470674</v>
      </c>
      <c r="G106" s="133">
        <v>3172215.2215948002</v>
      </c>
      <c r="H106" s="134">
        <f t="shared" si="28"/>
        <v>-4.381979481507436</v>
      </c>
      <c r="I106" s="135">
        <v>3291018.0650247</v>
      </c>
      <c r="J106" s="223">
        <f t="shared" si="28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f>SUM(O97:O105)</f>
        <v>3975917</v>
      </c>
      <c r="P106" s="357">
        <f>(O106/M106-1)*100</f>
        <v>23.704613600137648</v>
      </c>
      <c r="T106" s="2">
        <f t="shared" ref="T106" si="33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8"/>
        <v>-1.1515043397202218</v>
      </c>
      <c r="I109" s="148">
        <v>267670.18400914996</v>
      </c>
      <c r="J109" s="224">
        <f t="shared" si="28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4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4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4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6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98"/>
      <c r="P113" s="98"/>
    </row>
    <row r="114" spans="4:16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98"/>
      <c r="P114" s="98"/>
    </row>
    <row r="115" spans="4:16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98"/>
      <c r="P115" s="98"/>
    </row>
    <row r="116" spans="4:16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98"/>
      <c r="P116" s="98"/>
    </row>
    <row r="117" spans="4:16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98"/>
      <c r="P117" s="98"/>
    </row>
    <row r="118" spans="4:16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98"/>
      <c r="P118" s="98"/>
    </row>
    <row r="119" spans="4:16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98"/>
      <c r="P119" s="98"/>
    </row>
    <row r="120" spans="4:16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98"/>
      <c r="P120" s="98"/>
    </row>
    <row r="121" spans="4:16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98"/>
      <c r="P121" s="98"/>
    </row>
    <row r="122" spans="4:16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98"/>
      <c r="P122" s="98"/>
    </row>
    <row r="123" spans="4:16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</row>
    <row r="124" spans="4:16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4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4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4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0"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M48:N48"/>
    <mergeCell ref="O48:P48"/>
    <mergeCell ref="Q48:R48"/>
    <mergeCell ref="I64:J64"/>
    <mergeCell ref="K64:L64"/>
    <mergeCell ref="M64:N64"/>
    <mergeCell ref="O64:P64"/>
    <mergeCell ref="Q64:R64"/>
    <mergeCell ref="H26:I26"/>
    <mergeCell ref="J26:K26"/>
    <mergeCell ref="H28:I28"/>
    <mergeCell ref="J28:K28"/>
    <mergeCell ref="I48:J48"/>
    <mergeCell ref="K48:L48"/>
    <mergeCell ref="H27:I27"/>
    <mergeCell ref="J27:K27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topLeftCell="G74" zoomScale="78" zoomScaleNormal="78" workbookViewId="0">
      <selection activeCell="AG120" sqref="AG120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1" width="9" style="2" customWidth="1"/>
    <col min="32" max="16384" width="9" style="2"/>
  </cols>
  <sheetData>
    <row r="1" spans="1:14" ht="21" x14ac:dyDescent="0.2">
      <c r="A1" s="1" t="s">
        <v>159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71">
        <v>3602</v>
      </c>
      <c r="E6" s="162">
        <f t="shared" ref="E6:E38" si="0">D6/C6*100</f>
        <v>4.0447823206405173</v>
      </c>
      <c r="G6" s="153" t="s">
        <v>92</v>
      </c>
      <c r="H6" s="570">
        <v>184774.37691000005</v>
      </c>
      <c r="I6" s="570"/>
      <c r="J6" s="539">
        <v>17070.221545</v>
      </c>
      <c r="K6" s="539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73">
        <v>3310</v>
      </c>
      <c r="E7" s="15">
        <f t="shared" si="0"/>
        <v>3.1839475177714291</v>
      </c>
      <c r="G7" s="153" t="s">
        <v>141</v>
      </c>
      <c r="H7" s="570">
        <v>374994.86393499997</v>
      </c>
      <c r="I7" s="570"/>
      <c r="J7" s="539">
        <v>11256.046354</v>
      </c>
      <c r="K7" s="539"/>
      <c r="L7" s="155">
        <f t="shared" ref="L7:L28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73">
        <v>4990.875</v>
      </c>
      <c r="E8" s="15">
        <f t="shared" si="0"/>
        <v>3.4582724141992975</v>
      </c>
      <c r="G8" s="153" t="s">
        <v>90</v>
      </c>
      <c r="H8" s="570">
        <v>672257.78866279998</v>
      </c>
      <c r="I8" s="570"/>
      <c r="J8" s="539">
        <v>82609</v>
      </c>
      <c r="K8" s="539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73">
        <v>8686</v>
      </c>
      <c r="E9" s="15">
        <f t="shared" si="0"/>
        <v>7.8763148349655419</v>
      </c>
      <c r="G9" s="218" t="s">
        <v>97</v>
      </c>
      <c r="H9" s="570">
        <v>642877</v>
      </c>
      <c r="I9" s="570"/>
      <c r="J9" s="539">
        <v>12235</v>
      </c>
      <c r="K9" s="539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73">
        <v>10020</v>
      </c>
      <c r="E10" s="15">
        <f t="shared" si="0"/>
        <v>6.7509297687705487</v>
      </c>
      <c r="G10" s="109" t="s">
        <v>99</v>
      </c>
      <c r="H10" s="570">
        <v>269075.36752600002</v>
      </c>
      <c r="I10" s="570"/>
      <c r="J10" s="539">
        <v>84053</v>
      </c>
      <c r="K10" s="539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73">
        <v>169533</v>
      </c>
      <c r="E11" s="15">
        <f t="shared" si="0"/>
        <v>51.535269709543563</v>
      </c>
      <c r="G11" s="109" t="s">
        <v>102</v>
      </c>
      <c r="H11" s="570">
        <v>375139</v>
      </c>
      <c r="I11" s="570"/>
      <c r="J11" s="539">
        <v>58195</v>
      </c>
      <c r="K11" s="539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73">
        <v>82821</v>
      </c>
      <c r="E12" s="94">
        <f t="shared" si="0"/>
        <v>38.378769132387077</v>
      </c>
      <c r="G12" s="109" t="s">
        <v>103</v>
      </c>
      <c r="H12" s="570">
        <v>283743</v>
      </c>
      <c r="I12" s="570"/>
      <c r="J12" s="539">
        <v>61099</v>
      </c>
      <c r="K12" s="539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72">
        <v>7907</v>
      </c>
      <c r="E13" s="103">
        <f t="shared" si="0"/>
        <v>5.0326514505390989</v>
      </c>
      <c r="G13" s="109" t="s">
        <v>123</v>
      </c>
      <c r="H13" s="570">
        <v>325345.11008700007</v>
      </c>
      <c r="I13" s="570"/>
      <c r="J13" s="539">
        <v>26674.569562000001</v>
      </c>
      <c r="K13" s="539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70">
        <v>43015</v>
      </c>
      <c r="E14" s="103">
        <f t="shared" si="0"/>
        <v>19.957500707548263</v>
      </c>
      <c r="G14" s="109" t="s">
        <v>124</v>
      </c>
      <c r="H14" s="570">
        <v>279097.07079920004</v>
      </c>
      <c r="I14" s="570"/>
      <c r="J14" s="539">
        <v>25640</v>
      </c>
      <c r="K14" s="539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70">
        <v>6992</v>
      </c>
      <c r="E15" s="103">
        <f t="shared" si="0"/>
        <v>4.0817994477428092</v>
      </c>
      <c r="G15" s="109" t="s">
        <v>128</v>
      </c>
      <c r="H15" s="570">
        <v>291313.24937099998</v>
      </c>
      <c r="I15" s="570"/>
      <c r="J15" s="539">
        <v>28954.091820000001</v>
      </c>
      <c r="K15" s="539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72">
        <v>20977</v>
      </c>
      <c r="E16" s="155">
        <f t="shared" si="0"/>
        <v>8.6410090582918997</v>
      </c>
      <c r="G16" s="109" t="s">
        <v>130</v>
      </c>
      <c r="H16" s="570">
        <v>242918</v>
      </c>
      <c r="I16" s="570"/>
      <c r="J16" s="539">
        <v>34941</v>
      </c>
      <c r="K16" s="539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72">
        <v>78578</v>
      </c>
      <c r="E17" s="155">
        <f t="shared" si="0"/>
        <v>15.535481626027833</v>
      </c>
      <c r="G17" s="153" t="s">
        <v>137</v>
      </c>
      <c r="H17" s="570">
        <v>324960.73308600002</v>
      </c>
      <c r="I17" s="570"/>
      <c r="J17" s="539">
        <v>15800.87556</v>
      </c>
      <c r="K17" s="539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72">
        <v>14918.8945</v>
      </c>
      <c r="E18" s="155">
        <f t="shared" si="0"/>
        <v>13.758797994531921</v>
      </c>
      <c r="G18" s="153" t="s">
        <v>139</v>
      </c>
      <c r="H18" s="570">
        <v>241482.51199999999</v>
      </c>
      <c r="I18" s="570"/>
      <c r="J18" s="539">
        <v>3409.9717200000005</v>
      </c>
      <c r="K18" s="539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72">
        <v>51937.764000000003</v>
      </c>
      <c r="E19" s="155">
        <f t="shared" si="0"/>
        <v>39.57334016088268</v>
      </c>
      <c r="G19" s="153" t="s">
        <v>141</v>
      </c>
      <c r="H19" s="570">
        <v>288640</v>
      </c>
      <c r="I19" s="570"/>
      <c r="J19" s="539">
        <v>7222</v>
      </c>
      <c r="K19" s="539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72">
        <v>23633.109750000003</v>
      </c>
      <c r="E20" s="155">
        <f t="shared" si="0"/>
        <v>11.7176733341207</v>
      </c>
      <c r="G20" s="153" t="s">
        <v>142</v>
      </c>
      <c r="H20" s="570">
        <v>615513</v>
      </c>
      <c r="I20" s="570"/>
      <c r="J20" s="539">
        <v>34428</v>
      </c>
      <c r="K20" s="539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72">
        <v>33235.215000000004</v>
      </c>
      <c r="E21" s="155">
        <f t="shared" si="0"/>
        <v>18.512879981955916</v>
      </c>
      <c r="G21" s="382" t="s">
        <v>143</v>
      </c>
      <c r="H21" s="570">
        <v>236786</v>
      </c>
      <c r="I21" s="570"/>
      <c r="J21" s="570">
        <v>25165</v>
      </c>
      <c r="K21" s="570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72">
        <v>20918</v>
      </c>
      <c r="E22" s="155">
        <f t="shared" si="0"/>
        <v>9.4235837369073092</v>
      </c>
      <c r="G22" s="382" t="s">
        <v>148</v>
      </c>
      <c r="H22" s="570">
        <v>194722</v>
      </c>
      <c r="I22" s="570"/>
      <c r="J22" s="570">
        <v>11434</v>
      </c>
      <c r="K22" s="570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72">
        <v>19509.626749999999</v>
      </c>
      <c r="E23" s="155">
        <f t="shared" si="0"/>
        <v>7.0989182233895844</v>
      </c>
      <c r="G23" s="382" t="s">
        <v>102</v>
      </c>
      <c r="H23" s="570">
        <v>341993</v>
      </c>
      <c r="I23" s="570"/>
      <c r="J23" s="570">
        <v>95837</v>
      </c>
      <c r="K23" s="570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74">
        <v>-10596.267006000002</v>
      </c>
      <c r="E24" s="155">
        <f t="shared" si="0"/>
        <v>-8.1323875854406236</v>
      </c>
      <c r="G24" s="382" t="s">
        <v>150</v>
      </c>
      <c r="H24" s="570">
        <v>245694</v>
      </c>
      <c r="I24" s="570"/>
      <c r="J24" s="570">
        <v>11227</v>
      </c>
      <c r="K24" s="570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74">
        <v>17431.741227999999</v>
      </c>
      <c r="E25" s="155">
        <f t="shared" si="0"/>
        <v>11.576134113545088</v>
      </c>
      <c r="G25" s="382" t="s">
        <v>123</v>
      </c>
      <c r="H25" s="570">
        <v>243808</v>
      </c>
      <c r="I25" s="570"/>
      <c r="J25" s="570">
        <v>7783</v>
      </c>
      <c r="K25" s="570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74">
        <v>26380.90625</v>
      </c>
      <c r="E26" s="155">
        <f t="shared" si="0"/>
        <v>10.029629861570701</v>
      </c>
      <c r="G26" s="382" t="s">
        <v>124</v>
      </c>
      <c r="H26" s="570">
        <v>283536</v>
      </c>
      <c r="I26" s="570"/>
      <c r="J26" s="570">
        <v>10465</v>
      </c>
      <c r="K26" s="570"/>
      <c r="L26" s="454">
        <f t="shared" si="1"/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74">
        <v>17482.687375000001</v>
      </c>
      <c r="E27" s="155">
        <f t="shared" si="0"/>
        <v>10.330343421202961</v>
      </c>
      <c r="G27" s="467" t="s">
        <v>128</v>
      </c>
      <c r="H27" s="570">
        <v>242609</v>
      </c>
      <c r="I27" s="570"/>
      <c r="J27" s="570">
        <v>24130.68348</v>
      </c>
      <c r="K27" s="570"/>
      <c r="L27" s="454">
        <f t="shared" si="1"/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74">
        <v>31906.866649999996</v>
      </c>
      <c r="E28" s="155">
        <f t="shared" si="0"/>
        <v>11.804222401784916</v>
      </c>
      <c r="G28" s="475" t="s">
        <v>156</v>
      </c>
      <c r="H28" s="573">
        <v>265153</v>
      </c>
      <c r="I28" s="573"/>
      <c r="J28" s="573">
        <v>16661</v>
      </c>
      <c r="K28" s="573"/>
      <c r="L28" s="421">
        <f t="shared" si="1"/>
        <v>6.2835419550221943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74">
        <v>105378.147138</v>
      </c>
      <c r="E29" s="155">
        <f t="shared" si="0"/>
        <v>22.122437340070704</v>
      </c>
      <c r="G29" s="420" t="s">
        <v>12</v>
      </c>
      <c r="H29" s="572">
        <f ca="1">SUM(C6:C38)+SUM(H6:I29)</f>
        <v>14622500.399259701</v>
      </c>
      <c r="I29" s="572"/>
      <c r="J29" s="572">
        <f ca="1">SUM(D6:D38)+SUM(J6:K29)</f>
        <v>1833081.9825859996</v>
      </c>
      <c r="K29" s="572"/>
      <c r="L29" s="419">
        <f ca="1">J29/H29*100</f>
        <v>12.536036468009288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74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74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74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74">
        <v>18523.566694000001</v>
      </c>
      <c r="E33" s="155">
        <f t="shared" si="0"/>
        <v>9.9123006942877669</v>
      </c>
      <c r="K33" s="468"/>
      <c r="N33" s="3"/>
    </row>
    <row r="34" spans="1:24" x14ac:dyDescent="0.15">
      <c r="B34" s="109" t="s">
        <v>79</v>
      </c>
      <c r="C34" s="169">
        <v>276792.26555214997</v>
      </c>
      <c r="D34" s="474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74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74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74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74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29">
        <v>2011</v>
      </c>
      <c r="J48" s="532"/>
      <c r="K48" s="529">
        <v>2012</v>
      </c>
      <c r="L48" s="532"/>
      <c r="M48" s="529">
        <v>2013</v>
      </c>
      <c r="N48" s="532"/>
      <c r="O48" s="562">
        <v>2014</v>
      </c>
      <c r="P48" s="574"/>
      <c r="Q48" s="575">
        <v>2015</v>
      </c>
      <c r="R48" s="576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81708</v>
      </c>
      <c r="AA62" s="2">
        <v>22192</v>
      </c>
      <c r="AB62" s="2">
        <v>30406</v>
      </c>
      <c r="AC62" s="2">
        <v>29110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318386</v>
      </c>
      <c r="AA63" s="2">
        <v>105838</v>
      </c>
      <c r="AB63" s="2">
        <v>86174</v>
      </c>
      <c r="AC63" s="2">
        <v>126374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29">
        <v>2011</v>
      </c>
      <c r="J64" s="532"/>
      <c r="K64" s="529">
        <v>2012</v>
      </c>
      <c r="L64" s="532"/>
      <c r="M64" s="529">
        <v>2013</v>
      </c>
      <c r="N64" s="532"/>
      <c r="O64" s="529">
        <v>2014</v>
      </c>
      <c r="P64" s="532"/>
      <c r="Q64" s="575">
        <v>2015</v>
      </c>
      <c r="R64" s="576"/>
      <c r="Y64" s="36" t="s">
        <v>21</v>
      </c>
      <c r="Z64" s="2">
        <f t="shared" si="13"/>
        <v>1504993</v>
      </c>
      <c r="AA64" s="2">
        <v>382807</v>
      </c>
      <c r="AB64" s="2">
        <v>370295</v>
      </c>
      <c r="AC64" s="2">
        <v>751891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206">
        <f>(O65/M65-1)*100</f>
        <v>-36.278888409257561</v>
      </c>
      <c r="Q65" s="422">
        <v>81708</v>
      </c>
      <c r="R65" s="423">
        <f t="shared" ref="R65:R74" si="15">(Q65/O65-1)*100</f>
        <v>-1.4509534319933404</v>
      </c>
      <c r="Y65" s="36" t="s">
        <v>22</v>
      </c>
      <c r="Z65" s="2">
        <f t="shared" si="13"/>
        <v>74952</v>
      </c>
      <c r="AA65" s="2">
        <v>27429</v>
      </c>
      <c r="AB65" s="2">
        <v>19462</v>
      </c>
      <c r="AC65" s="2">
        <v>28061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207">
        <f t="shared" ref="P66:P73" si="19">(O66/M66-1)*100</f>
        <v>-14.39893723203588</v>
      </c>
      <c r="Q66" s="422">
        <v>318386</v>
      </c>
      <c r="R66" s="423">
        <f t="shared" si="15"/>
        <v>-17.558655297684854</v>
      </c>
      <c r="Y66" s="36" t="s">
        <v>23</v>
      </c>
      <c r="Z66" s="2">
        <f t="shared" si="13"/>
        <v>295270</v>
      </c>
      <c r="AA66" s="2">
        <v>91878</v>
      </c>
      <c r="AB66" s="2">
        <v>104645</v>
      </c>
      <c r="AC66" s="2">
        <v>98747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207">
        <f t="shared" si="19"/>
        <v>-15.109798974832312</v>
      </c>
      <c r="Q67" s="422">
        <v>1504993</v>
      </c>
      <c r="R67" s="423">
        <f t="shared" si="15"/>
        <v>10.647663117837736</v>
      </c>
      <c r="Y67" s="36" t="s">
        <v>24</v>
      </c>
      <c r="Z67" s="2">
        <f t="shared" si="13"/>
        <v>491805</v>
      </c>
      <c r="AA67" s="2">
        <v>195487</v>
      </c>
      <c r="AB67" s="2">
        <v>146092</v>
      </c>
      <c r="AC67" s="2">
        <v>150226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207">
        <f t="shared" si="19"/>
        <v>-0.38182811477037726</v>
      </c>
      <c r="Q68" s="422">
        <v>74952</v>
      </c>
      <c r="R68" s="423">
        <f t="shared" si="15"/>
        <v>-22.13021931783944</v>
      </c>
      <c r="Y68" s="36" t="s">
        <v>25</v>
      </c>
      <c r="Z68" s="2">
        <f t="shared" si="13"/>
        <v>165673</v>
      </c>
      <c r="AA68" s="2">
        <v>69027</v>
      </c>
      <c r="AB68" s="2">
        <v>35412</v>
      </c>
      <c r="AC68" s="2">
        <v>61234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207">
        <f t="shared" si="19"/>
        <v>-17.849079929163871</v>
      </c>
      <c r="Q69" s="422">
        <v>295270</v>
      </c>
      <c r="R69" s="423">
        <f t="shared" si="15"/>
        <v>7.9562281314325967</v>
      </c>
      <c r="Y69" s="36" t="s">
        <v>26</v>
      </c>
      <c r="Z69" s="2">
        <f t="shared" si="13"/>
        <v>41935</v>
      </c>
      <c r="AA69" s="2">
        <v>11645</v>
      </c>
      <c r="AB69" s="2">
        <v>14969</v>
      </c>
      <c r="AC69" s="2">
        <v>15321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207">
        <f t="shared" si="19"/>
        <v>-25.335759681506286</v>
      </c>
      <c r="Q70" s="422">
        <v>491805</v>
      </c>
      <c r="R70" s="423">
        <f t="shared" si="15"/>
        <v>8.0676349733019848</v>
      </c>
      <c r="Y70" s="36" t="s">
        <v>27</v>
      </c>
      <c r="Z70" s="2">
        <f t="shared" si="13"/>
        <v>199388</v>
      </c>
      <c r="AA70" s="2">
        <v>61226</v>
      </c>
      <c r="AB70" s="2">
        <v>35574</v>
      </c>
      <c r="AC70" s="2">
        <v>102588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207">
        <f t="shared" si="19"/>
        <v>-36.947274675552798</v>
      </c>
      <c r="Q71" s="422">
        <v>165673</v>
      </c>
      <c r="R71" s="423">
        <f t="shared" si="15"/>
        <v>36.121107550735367</v>
      </c>
      <c r="Z71" s="2">
        <f t="shared" si="13"/>
        <v>3174110</v>
      </c>
      <c r="AA71" s="2">
        <f>SUM(AA62:AA70)</f>
        <v>967529</v>
      </c>
      <c r="AB71" s="2">
        <f>SUM(AB62:AB70)</f>
        <v>843029</v>
      </c>
      <c r="AC71" s="2">
        <f>SUM(AC62:AC70)</f>
        <v>1363552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207">
        <f t="shared" si="19"/>
        <v>33.500610595586046</v>
      </c>
      <c r="Q72" s="422">
        <v>41935</v>
      </c>
      <c r="R72" s="423">
        <f t="shared" si="15"/>
        <v>-49.533058945290875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207">
        <f t="shared" si="19"/>
        <v>-43.925418764299927</v>
      </c>
      <c r="Q73" s="424">
        <v>199388</v>
      </c>
      <c r="R73" s="425">
        <f t="shared" si="15"/>
        <v>8.3400800917196918</v>
      </c>
      <c r="Y73" s="2" t="s">
        <v>104</v>
      </c>
      <c r="Z73" s="2">
        <f>SUM(AA73:AC73)</f>
        <v>32464</v>
      </c>
      <c r="AA73" s="2">
        <v>7747</v>
      </c>
      <c r="AB73" s="2">
        <v>5298</v>
      </c>
      <c r="AC73" s="2">
        <v>19419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208">
        <f>(O74/M74-1)*100</f>
        <v>-20.049933273518626</v>
      </c>
      <c r="Q74" s="426">
        <v>3174110</v>
      </c>
      <c r="R74" s="427">
        <f t="shared" si="15"/>
        <v>4.309605418390583</v>
      </c>
      <c r="Y74" s="2" t="s">
        <v>105</v>
      </c>
      <c r="Z74" s="2">
        <f t="shared" ref="Z74:Z76" si="20">SUM(AA74:AC74)</f>
        <v>105542</v>
      </c>
      <c r="AA74" s="2">
        <v>23376</v>
      </c>
      <c r="AB74" s="2">
        <v>35492</v>
      </c>
      <c r="AC74" s="2">
        <v>46674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  <c r="Y75" s="2" t="s">
        <v>106</v>
      </c>
      <c r="Z75" s="2">
        <f t="shared" si="20"/>
        <v>119341</v>
      </c>
      <c r="AA75" s="2">
        <v>34359</v>
      </c>
      <c r="AB75" s="2">
        <v>34465</v>
      </c>
      <c r="AC75" s="2">
        <v>50517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71">
        <f>(O76/M76-1)*100</f>
        <v>-17.140477768396799</v>
      </c>
      <c r="Q76" s="428">
        <f>Z63+Z76+Z77</f>
        <v>518708</v>
      </c>
      <c r="R76" s="429">
        <f t="shared" ref="R76:R77" si="21">(Q76/O76-1)*100</f>
        <v>-8.1992860644524157</v>
      </c>
      <c r="Y76" s="2" t="s">
        <v>107</v>
      </c>
      <c r="Z76" s="2">
        <f t="shared" si="20"/>
        <v>106811</v>
      </c>
      <c r="AA76" s="2">
        <v>32793</v>
      </c>
      <c r="AB76" s="2">
        <v>34031</v>
      </c>
      <c r="AC76" s="2">
        <v>39987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72">
        <f>(O77/M77-1)*100</f>
        <v>-2.7870920138633237</v>
      </c>
      <c r="Q77" s="430">
        <f>Z73+Z74+Z75</f>
        <v>257347</v>
      </c>
      <c r="R77" s="431">
        <f t="shared" si="21"/>
        <v>-28.640394416499827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93511</v>
      </c>
      <c r="AA77" s="2">
        <v>17769</v>
      </c>
      <c r="AB77" s="2">
        <v>22604</v>
      </c>
      <c r="AC77" s="2">
        <v>53138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2">SUM(U79:W79)</f>
        <v>0</v>
      </c>
    </row>
    <row r="80" spans="2:29" ht="14.25" thickBot="1" x14ac:dyDescent="0.2">
      <c r="B80" s="113"/>
      <c r="C80" s="113"/>
      <c r="D80" s="469">
        <v>2008</v>
      </c>
      <c r="E80" s="491">
        <v>2009</v>
      </c>
      <c r="F80" s="492"/>
      <c r="G80" s="491">
        <v>2010</v>
      </c>
      <c r="H80" s="492"/>
      <c r="I80" s="491">
        <v>2011</v>
      </c>
      <c r="J80" s="542"/>
      <c r="K80" s="529">
        <v>2012</v>
      </c>
      <c r="L80" s="532"/>
      <c r="M80" s="529">
        <v>2013</v>
      </c>
      <c r="N80" s="532"/>
      <c r="O80" s="567">
        <v>2014</v>
      </c>
      <c r="P80" s="511"/>
      <c r="S80" s="2" t="s">
        <v>21</v>
      </c>
      <c r="T80" s="2">
        <f t="shared" si="22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2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3">(K82/I82-1)*100</f>
        <v>-25.025867740576079</v>
      </c>
      <c r="M82" s="40">
        <v>339041</v>
      </c>
      <c r="N82" s="207">
        <f t="shared" ref="N82:N89" si="24">(M82/K82-1)*100</f>
        <v>54.241353333392681</v>
      </c>
      <c r="O82" s="122">
        <v>377756</v>
      </c>
      <c r="P82" s="355">
        <f t="shared" ref="P82:P89" si="25">(O82/M82-1)*100</f>
        <v>11.418972926578208</v>
      </c>
      <c r="S82" s="2" t="s">
        <v>23</v>
      </c>
      <c r="T82" s="2">
        <f t="shared" si="22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3"/>
        <v>7.7255029364557082</v>
      </c>
      <c r="M83" s="40">
        <v>1272596</v>
      </c>
      <c r="N83" s="207">
        <f t="shared" si="24"/>
        <v>18.77211199058053</v>
      </c>
      <c r="O83" s="122">
        <v>1360922</v>
      </c>
      <c r="P83" s="355">
        <f t="shared" si="25"/>
        <v>6.9406158749516722</v>
      </c>
      <c r="S83" s="2" t="s">
        <v>24</v>
      </c>
      <c r="T83" s="2">
        <f t="shared" si="22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3"/>
        <v>-5.6341847615941294</v>
      </c>
      <c r="M84" s="40">
        <v>50016</v>
      </c>
      <c r="N84" s="207">
        <f t="shared" si="24"/>
        <v>-25.803257566211222</v>
      </c>
      <c r="O84" s="122">
        <v>86962</v>
      </c>
      <c r="P84" s="355">
        <f t="shared" si="25"/>
        <v>73.868362124120296</v>
      </c>
      <c r="S84" s="2" t="s">
        <v>25</v>
      </c>
      <c r="T84" s="2">
        <f t="shared" si="22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3"/>
        <v>4.5978813073356051</v>
      </c>
      <c r="M85" s="40">
        <v>249928</v>
      </c>
      <c r="N85" s="207">
        <f t="shared" si="24"/>
        <v>27.953591198969342</v>
      </c>
      <c r="O85" s="122">
        <v>207913</v>
      </c>
      <c r="P85" s="355">
        <f t="shared" si="25"/>
        <v>-16.810841522358444</v>
      </c>
      <c r="S85" s="2" t="s">
        <v>26</v>
      </c>
      <c r="T85" s="2">
        <f t="shared" si="22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3"/>
        <v>10.677438349858349</v>
      </c>
      <c r="M86" s="40">
        <v>379021</v>
      </c>
      <c r="N86" s="207">
        <f t="shared" si="24"/>
        <v>6.3268494360713134</v>
      </c>
      <c r="O86" s="122">
        <v>399071</v>
      </c>
      <c r="P86" s="355">
        <f t="shared" si="25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3"/>
        <v>32.649950331050533</v>
      </c>
      <c r="M87" s="40">
        <v>118207</v>
      </c>
      <c r="N87" s="207">
        <f t="shared" si="24"/>
        <v>10.140366345471264</v>
      </c>
      <c r="O87" s="122">
        <v>119976</v>
      </c>
      <c r="P87" s="355">
        <f t="shared" si="25"/>
        <v>1.4965272784183581</v>
      </c>
      <c r="T87" s="2">
        <f t="shared" si="22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4"/>
        <v>3.349037228258811</v>
      </c>
      <c r="O88" s="122">
        <v>59330</v>
      </c>
      <c r="P88" s="355">
        <f t="shared" si="25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3"/>
        <v>-11.46026386216178</v>
      </c>
      <c r="M89" s="40">
        <v>150369</v>
      </c>
      <c r="N89" s="207">
        <f t="shared" si="24"/>
        <v>-0.32742190946507543</v>
      </c>
      <c r="O89" s="128">
        <v>226833</v>
      </c>
      <c r="P89" s="355">
        <f t="shared" si="25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f>SUM(O81:O89)</f>
        <v>2931689</v>
      </c>
      <c r="P90" s="357">
        <f>(O90/M90-1)*100</f>
        <v>10.413030722332994</v>
      </c>
      <c r="S90" s="2" t="s">
        <v>133</v>
      </c>
      <c r="T90" s="2">
        <f t="shared" ref="T90:T92" si="26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6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6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69">
        <v>2008</v>
      </c>
      <c r="E96" s="491">
        <v>2009</v>
      </c>
      <c r="F96" s="510"/>
      <c r="G96" s="491">
        <v>2010</v>
      </c>
      <c r="H96" s="510"/>
      <c r="I96" s="491">
        <v>2011</v>
      </c>
      <c r="J96" s="543"/>
      <c r="K96" s="529">
        <v>2012</v>
      </c>
      <c r="L96" s="532"/>
      <c r="M96" s="529">
        <v>2013</v>
      </c>
      <c r="N96" s="532"/>
      <c r="O96" s="491">
        <v>2014</v>
      </c>
      <c r="P96" s="511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7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7"/>
        <v>-6.5943486946893559</v>
      </c>
      <c r="G98" s="122">
        <v>126641.38852399999</v>
      </c>
      <c r="H98" s="124">
        <f t="shared" ref="H98:J109" si="28">(G98/E98-1)*100</f>
        <v>-7.7909788978333001</v>
      </c>
      <c r="I98" s="122">
        <v>316110.79758519115</v>
      </c>
      <c r="J98" s="222">
        <f t="shared" si="28"/>
        <v>149.61096942275276</v>
      </c>
      <c r="K98" s="40">
        <v>408661.36415899999</v>
      </c>
      <c r="L98" s="207">
        <f t="shared" ref="L98:L105" si="29">(K98/I98-1)*100</f>
        <v>29.277888411536047</v>
      </c>
      <c r="M98" s="40">
        <v>495441</v>
      </c>
      <c r="N98" s="207">
        <f t="shared" ref="N98:N105" si="30">(M98/K98-1)*100</f>
        <v>21.235096696646917</v>
      </c>
      <c r="O98" s="122">
        <v>389949</v>
      </c>
      <c r="P98" s="355">
        <f t="shared" ref="P98:P105" si="31">(O98/M98-1)*100</f>
        <v>-21.292545429223665</v>
      </c>
      <c r="S98" s="2" t="s">
        <v>20</v>
      </c>
      <c r="T98" s="2">
        <f t="shared" ref="T98:T104" si="32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7"/>
        <v>9.9048802378063137</v>
      </c>
      <c r="G99" s="122">
        <v>1641889.6840395499</v>
      </c>
      <c r="H99" s="124">
        <f t="shared" si="28"/>
        <v>3.2258035033993826</v>
      </c>
      <c r="I99" s="122">
        <v>1577865.4254916655</v>
      </c>
      <c r="J99" s="222">
        <f t="shared" si="28"/>
        <v>-3.8994251057333673</v>
      </c>
      <c r="K99" s="40">
        <v>1499346.3462266</v>
      </c>
      <c r="L99" s="207">
        <f t="shared" si="29"/>
        <v>-4.9762849224355588</v>
      </c>
      <c r="M99" s="40">
        <v>1415189</v>
      </c>
      <c r="N99" s="207">
        <f t="shared" si="30"/>
        <v>-5.6129356928369845</v>
      </c>
      <c r="O99" s="122">
        <v>1884778</v>
      </c>
      <c r="P99" s="355">
        <f t="shared" si="31"/>
        <v>33.182069674085945</v>
      </c>
      <c r="S99" s="2" t="s">
        <v>21</v>
      </c>
      <c r="T99" s="2">
        <f t="shared" si="32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7"/>
        <v>-3.6435688613246642</v>
      </c>
      <c r="G100" s="122">
        <v>87775.741068949996</v>
      </c>
      <c r="H100" s="124">
        <f t="shared" si="28"/>
        <v>-17.901824893441287</v>
      </c>
      <c r="I100" s="122">
        <v>105418.83233391627</v>
      </c>
      <c r="J100" s="222">
        <f t="shared" si="28"/>
        <v>20.100190610874137</v>
      </c>
      <c r="K100" s="40">
        <v>98933.554613999993</v>
      </c>
      <c r="L100" s="207">
        <f t="shared" si="29"/>
        <v>-6.1519157216369358</v>
      </c>
      <c r="M100" s="40">
        <v>104164</v>
      </c>
      <c r="N100" s="207">
        <f t="shared" si="30"/>
        <v>5.2868265033103823</v>
      </c>
      <c r="O100" s="122">
        <v>154344</v>
      </c>
      <c r="P100" s="355">
        <f t="shared" si="31"/>
        <v>48.174033255251338</v>
      </c>
      <c r="S100" s="2" t="s">
        <v>22</v>
      </c>
      <c r="T100" s="2">
        <f t="shared" si="32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7"/>
        <v>-4.787599690278932</v>
      </c>
      <c r="G101" s="122">
        <v>277024.14939499996</v>
      </c>
      <c r="H101" s="124">
        <f t="shared" si="28"/>
        <v>8.7936950819209159</v>
      </c>
      <c r="I101" s="122">
        <v>255652.14946063413</v>
      </c>
      <c r="J101" s="222">
        <f t="shared" si="28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30"/>
        <v>-26.374884889872085</v>
      </c>
      <c r="O101" s="122">
        <v>386438</v>
      </c>
      <c r="P101" s="355">
        <f t="shared" si="31"/>
        <v>62.57314861948413</v>
      </c>
      <c r="S101" s="2" t="s">
        <v>23</v>
      </c>
      <c r="T101" s="2">
        <f t="shared" si="32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7"/>
        <v>50.584935276451404</v>
      </c>
      <c r="G102" s="122">
        <v>511562.36411879992</v>
      </c>
      <c r="H102" s="124">
        <f t="shared" si="28"/>
        <v>-31.607567303876969</v>
      </c>
      <c r="I102" s="122">
        <v>538017.89564082678</v>
      </c>
      <c r="J102" s="222">
        <f t="shared" si="28"/>
        <v>5.1715163932355201</v>
      </c>
      <c r="K102" s="40">
        <v>463866.48420700006</v>
      </c>
      <c r="L102" s="207">
        <f t="shared" si="29"/>
        <v>-13.782331783872326</v>
      </c>
      <c r="M102" s="40">
        <v>417570</v>
      </c>
      <c r="N102" s="207">
        <f t="shared" si="30"/>
        <v>-9.9805624642500099</v>
      </c>
      <c r="O102" s="122">
        <v>554553</v>
      </c>
      <c r="P102" s="355">
        <f t="shared" si="31"/>
        <v>32.804799195344494</v>
      </c>
      <c r="S102" s="2" t="s">
        <v>24</v>
      </c>
      <c r="T102" s="2">
        <f t="shared" si="32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7"/>
        <v>-12.104056950242848</v>
      </c>
      <c r="G103" s="122">
        <v>146513.17196400001</v>
      </c>
      <c r="H103" s="124">
        <f t="shared" si="28"/>
        <v>32.609465653095057</v>
      </c>
      <c r="I103" s="122">
        <v>147777.23009031441</v>
      </c>
      <c r="J103" s="222">
        <f t="shared" si="28"/>
        <v>0.86276073978179824</v>
      </c>
      <c r="K103" s="40">
        <v>138314.99673099996</v>
      </c>
      <c r="L103" s="207">
        <f t="shared" si="29"/>
        <v>-6.4030387858343136</v>
      </c>
      <c r="M103" s="40">
        <v>165136</v>
      </c>
      <c r="N103" s="207">
        <f t="shared" si="30"/>
        <v>19.391247444528737</v>
      </c>
      <c r="O103" s="122">
        <v>146737</v>
      </c>
      <c r="P103" s="355">
        <f t="shared" si="31"/>
        <v>-11.141725607983721</v>
      </c>
      <c r="S103" s="2" t="s">
        <v>25</v>
      </c>
      <c r="T103" s="2">
        <f t="shared" si="32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7"/>
        <v>24.589168009566166</v>
      </c>
      <c r="G104" s="122">
        <v>51260.099941050008</v>
      </c>
      <c r="H104" s="124">
        <f t="shared" si="28"/>
        <v>-17.460286680644931</v>
      </c>
      <c r="I104" s="122">
        <v>85166.97897335951</v>
      </c>
      <c r="J104" s="222">
        <f t="shared" si="28"/>
        <v>66.146728296087986</v>
      </c>
      <c r="K104" s="40">
        <v>69821.971416999993</v>
      </c>
      <c r="L104" s="207">
        <f t="shared" si="29"/>
        <v>-18.017555326412925</v>
      </c>
      <c r="M104" s="40">
        <v>57751</v>
      </c>
      <c r="N104" s="207">
        <f t="shared" si="30"/>
        <v>-17.28821339762543</v>
      </c>
      <c r="O104" s="122">
        <v>70552</v>
      </c>
      <c r="P104" s="355">
        <f t="shared" si="31"/>
        <v>22.165849941992356</v>
      </c>
      <c r="S104" s="2" t="s">
        <v>26</v>
      </c>
      <c r="T104" s="2">
        <f t="shared" si="32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7"/>
        <v>45.749412106735463</v>
      </c>
      <c r="G105" s="128">
        <v>237624.47111245</v>
      </c>
      <c r="H105" s="124">
        <f t="shared" si="28"/>
        <v>13.410148868364136</v>
      </c>
      <c r="I105" s="128">
        <v>170138.81608852025</v>
      </c>
      <c r="J105" s="222">
        <f t="shared" si="28"/>
        <v>-28.40012844973101</v>
      </c>
      <c r="K105" s="40">
        <v>220824.04221199997</v>
      </c>
      <c r="L105" s="207">
        <f t="shared" si="29"/>
        <v>29.790512999167152</v>
      </c>
      <c r="M105" s="86">
        <v>221846</v>
      </c>
      <c r="N105" s="453">
        <f t="shared" si="30"/>
        <v>0.46279280904517606</v>
      </c>
      <c r="O105" s="128">
        <v>248479</v>
      </c>
      <c r="P105" s="355">
        <f t="shared" si="31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7"/>
        <v>15.678403524470674</v>
      </c>
      <c r="G106" s="133">
        <v>3172215.2215948002</v>
      </c>
      <c r="H106" s="134">
        <f t="shared" si="28"/>
        <v>-4.381979481507436</v>
      </c>
      <c r="I106" s="135">
        <v>3291018.0650247</v>
      </c>
      <c r="J106" s="223">
        <f t="shared" si="28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f>SUM(O97:O105)</f>
        <v>3975917</v>
      </c>
      <c r="P106" s="357">
        <f>(O106/M106-1)*100</f>
        <v>23.704613600137648</v>
      </c>
      <c r="T106" s="2">
        <f t="shared" ref="T106" si="33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8"/>
        <v>-1.1515043397202218</v>
      </c>
      <c r="I109" s="148">
        <v>267670.18400914996</v>
      </c>
      <c r="J109" s="224">
        <f t="shared" si="28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4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4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4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6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98"/>
      <c r="P113" s="98"/>
    </row>
    <row r="114" spans="4:16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98"/>
      <c r="P114" s="98"/>
    </row>
    <row r="115" spans="4:16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98"/>
      <c r="P115" s="98"/>
    </row>
    <row r="116" spans="4:16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98"/>
      <c r="P116" s="98"/>
    </row>
    <row r="117" spans="4:16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98"/>
      <c r="P117" s="98"/>
    </row>
    <row r="118" spans="4:16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98"/>
      <c r="P118" s="98"/>
    </row>
    <row r="119" spans="4:16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98"/>
      <c r="P119" s="98"/>
    </row>
    <row r="120" spans="4:16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98"/>
      <c r="P120" s="98"/>
    </row>
    <row r="121" spans="4:16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98"/>
      <c r="P121" s="98"/>
    </row>
    <row r="122" spans="4:16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98"/>
      <c r="P122" s="98"/>
    </row>
    <row r="123" spans="4:16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13"/>
      <c r="P123" s="113"/>
    </row>
    <row r="124" spans="4:16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98"/>
      <c r="P124" s="98"/>
    </row>
    <row r="125" spans="4:16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98"/>
      <c r="P125" s="98"/>
    </row>
    <row r="126" spans="4:16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113"/>
      <c r="P126" s="113"/>
    </row>
    <row r="127" spans="4:16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6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2"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M48:N48"/>
    <mergeCell ref="O48:P48"/>
    <mergeCell ref="Q48:R48"/>
    <mergeCell ref="I64:J64"/>
    <mergeCell ref="K64:L64"/>
    <mergeCell ref="M64:N64"/>
    <mergeCell ref="O64:P64"/>
    <mergeCell ref="Q64:R64"/>
    <mergeCell ref="H29:I29"/>
    <mergeCell ref="J29:K29"/>
    <mergeCell ref="I48:J48"/>
    <mergeCell ref="K48:L48"/>
    <mergeCell ref="H26:I26"/>
    <mergeCell ref="J26:K26"/>
    <mergeCell ref="H27:I27"/>
    <mergeCell ref="J27:K27"/>
    <mergeCell ref="H28:I28"/>
    <mergeCell ref="J28:K28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6"/>
  <sheetViews>
    <sheetView tabSelected="1" zoomScale="78" zoomScaleNormal="78" workbookViewId="0">
      <selection activeCell="AB73" sqref="AB73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0" width="9" style="2" customWidth="1"/>
    <col min="21" max="16384" width="9" style="2"/>
  </cols>
  <sheetData>
    <row r="1" spans="1:14" ht="21" x14ac:dyDescent="0.2">
      <c r="A1" s="1" t="s">
        <v>157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71" t="s">
        <v>2</v>
      </c>
      <c r="I5" s="571"/>
      <c r="J5" s="571" t="s">
        <v>3</v>
      </c>
      <c r="K5" s="571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62">
        <v>3602</v>
      </c>
      <c r="E6" s="162">
        <v>4.0447823206405173</v>
      </c>
      <c r="G6" s="153" t="s">
        <v>92</v>
      </c>
      <c r="H6" s="570">
        <v>184774.37691000005</v>
      </c>
      <c r="I6" s="570"/>
      <c r="J6" s="539">
        <v>17070.221545</v>
      </c>
      <c r="K6" s="539"/>
      <c r="L6" s="155">
        <v>9.2384138052401976</v>
      </c>
      <c r="N6" s="3"/>
    </row>
    <row r="7" spans="1:14" x14ac:dyDescent="0.15">
      <c r="B7" s="13" t="s">
        <v>6</v>
      </c>
      <c r="C7" s="14">
        <v>103959</v>
      </c>
      <c r="D7" s="464">
        <v>3310</v>
      </c>
      <c r="E7" s="15">
        <v>3.1839475177714291</v>
      </c>
      <c r="G7" s="153" t="s">
        <v>141</v>
      </c>
      <c r="H7" s="570">
        <v>374994.86393499997</v>
      </c>
      <c r="I7" s="570"/>
      <c r="J7" s="539">
        <v>11256.046354</v>
      </c>
      <c r="K7" s="539"/>
      <c r="L7" s="155">
        <v>3.0016534722329093</v>
      </c>
      <c r="N7" s="3"/>
    </row>
    <row r="8" spans="1:14" x14ac:dyDescent="0.15">
      <c r="B8" s="13" t="s">
        <v>7</v>
      </c>
      <c r="C8" s="16">
        <v>144317</v>
      </c>
      <c r="D8" s="464">
        <v>4990.875</v>
      </c>
      <c r="E8" s="15">
        <v>3.4582724141992975</v>
      </c>
      <c r="G8" s="153" t="s">
        <v>90</v>
      </c>
      <c r="H8" s="570">
        <v>672257.78866279998</v>
      </c>
      <c r="I8" s="570"/>
      <c r="J8" s="539">
        <v>82609</v>
      </c>
      <c r="K8" s="539"/>
      <c r="L8" s="155">
        <v>12.288291990535214</v>
      </c>
      <c r="N8" s="3"/>
    </row>
    <row r="9" spans="1:14" x14ac:dyDescent="0.15">
      <c r="B9" s="13" t="s">
        <v>8</v>
      </c>
      <c r="C9" s="16">
        <v>110280</v>
      </c>
      <c r="D9" s="464">
        <v>8686</v>
      </c>
      <c r="E9" s="15">
        <v>7.8763148349655419</v>
      </c>
      <c r="G9" s="218" t="s">
        <v>97</v>
      </c>
      <c r="H9" s="570">
        <v>642877</v>
      </c>
      <c r="I9" s="570"/>
      <c r="J9" s="539">
        <v>12235</v>
      </c>
      <c r="K9" s="539"/>
      <c r="L9" s="225">
        <v>1.903163435618322</v>
      </c>
      <c r="N9" s="3"/>
    </row>
    <row r="10" spans="1:14" x14ac:dyDescent="0.15">
      <c r="B10" s="13" t="s">
        <v>9</v>
      </c>
      <c r="C10" s="110">
        <v>148424</v>
      </c>
      <c r="D10" s="464">
        <v>10020</v>
      </c>
      <c r="E10" s="15">
        <v>6.7509297687705487</v>
      </c>
      <c r="G10" s="109" t="s">
        <v>99</v>
      </c>
      <c r="H10" s="570">
        <v>269075.36752600002</v>
      </c>
      <c r="I10" s="570"/>
      <c r="J10" s="539">
        <v>84053</v>
      </c>
      <c r="K10" s="539"/>
      <c r="L10" s="103">
        <v>31.23771632194396</v>
      </c>
      <c r="N10" s="3"/>
    </row>
    <row r="11" spans="1:14" x14ac:dyDescent="0.15">
      <c r="B11" s="13" t="s">
        <v>10</v>
      </c>
      <c r="C11" s="16">
        <v>328965</v>
      </c>
      <c r="D11" s="464">
        <v>169533</v>
      </c>
      <c r="E11" s="15">
        <v>51.535269709543563</v>
      </c>
      <c r="G11" s="109" t="s">
        <v>102</v>
      </c>
      <c r="H11" s="570">
        <v>375139</v>
      </c>
      <c r="I11" s="570"/>
      <c r="J11" s="539">
        <v>58195</v>
      </c>
      <c r="K11" s="539"/>
      <c r="L11" s="103">
        <v>15.512916545600429</v>
      </c>
      <c r="N11" s="3"/>
    </row>
    <row r="12" spans="1:14" x14ac:dyDescent="0.15">
      <c r="B12" s="5" t="s">
        <v>11</v>
      </c>
      <c r="C12" s="93">
        <v>215799</v>
      </c>
      <c r="D12" s="464">
        <v>82821</v>
      </c>
      <c r="E12" s="94">
        <v>38.378769132387077</v>
      </c>
      <c r="G12" s="109" t="s">
        <v>103</v>
      </c>
      <c r="H12" s="570">
        <v>283743</v>
      </c>
      <c r="I12" s="570"/>
      <c r="J12" s="539">
        <v>61099</v>
      </c>
      <c r="K12" s="539"/>
      <c r="L12" s="103">
        <v>21.533218440631135</v>
      </c>
      <c r="N12" s="3"/>
    </row>
    <row r="13" spans="1:14" x14ac:dyDescent="0.15">
      <c r="B13" s="104" t="s">
        <v>35</v>
      </c>
      <c r="C13" s="105">
        <v>157114</v>
      </c>
      <c r="D13" s="465">
        <v>7907</v>
      </c>
      <c r="E13" s="103">
        <v>5.0326514505390989</v>
      </c>
      <c r="G13" s="109" t="s">
        <v>123</v>
      </c>
      <c r="H13" s="570">
        <v>325345.11008700007</v>
      </c>
      <c r="I13" s="570"/>
      <c r="J13" s="539">
        <v>26674.569562000001</v>
      </c>
      <c r="K13" s="539"/>
      <c r="L13" s="103">
        <v>8.1988536895074251</v>
      </c>
      <c r="N13" s="3"/>
    </row>
    <row r="14" spans="1:14" x14ac:dyDescent="0.15">
      <c r="B14" s="109" t="s">
        <v>37</v>
      </c>
      <c r="C14" s="105">
        <v>215533</v>
      </c>
      <c r="D14" s="463">
        <v>43015</v>
      </c>
      <c r="E14" s="103">
        <v>19.957500707548263</v>
      </c>
      <c r="G14" s="109" t="s">
        <v>124</v>
      </c>
      <c r="H14" s="570">
        <v>279097.07079920004</v>
      </c>
      <c r="I14" s="570"/>
      <c r="J14" s="539">
        <v>25640</v>
      </c>
      <c r="K14" s="539"/>
      <c r="L14" s="103">
        <v>9.1867678605795984</v>
      </c>
      <c r="N14" s="3"/>
    </row>
    <row r="15" spans="1:14" x14ac:dyDescent="0.15">
      <c r="B15" s="109" t="s">
        <v>94</v>
      </c>
      <c r="C15" s="105">
        <v>171297</v>
      </c>
      <c r="D15" s="463">
        <v>6992</v>
      </c>
      <c r="E15" s="103">
        <v>4.0817994477428092</v>
      </c>
      <c r="G15" s="109" t="s">
        <v>128</v>
      </c>
      <c r="H15" s="570">
        <v>291313.24937099998</v>
      </c>
      <c r="I15" s="570"/>
      <c r="J15" s="539">
        <v>28954.091820000001</v>
      </c>
      <c r="K15" s="539"/>
      <c r="L15" s="103">
        <v>9.9391606397983345</v>
      </c>
      <c r="N15" s="3"/>
    </row>
    <row r="16" spans="1:14" x14ac:dyDescent="0.15">
      <c r="B16" s="153" t="s">
        <v>41</v>
      </c>
      <c r="C16" s="154">
        <v>242761</v>
      </c>
      <c r="D16" s="465">
        <v>20977</v>
      </c>
      <c r="E16" s="155">
        <v>8.6410090582918997</v>
      </c>
      <c r="G16" s="109" t="s">
        <v>130</v>
      </c>
      <c r="H16" s="570">
        <v>242918</v>
      </c>
      <c r="I16" s="570"/>
      <c r="J16" s="539">
        <v>34941</v>
      </c>
      <c r="K16" s="539"/>
      <c r="L16" s="103">
        <v>14.383866160597403</v>
      </c>
      <c r="N16" s="3"/>
    </row>
    <row r="17" spans="1:14" x14ac:dyDescent="0.15">
      <c r="B17" s="153" t="s">
        <v>43</v>
      </c>
      <c r="C17" s="154">
        <v>505797</v>
      </c>
      <c r="D17" s="465">
        <v>78578</v>
      </c>
      <c r="E17" s="155">
        <v>15.535481626027833</v>
      </c>
      <c r="G17" s="153" t="s">
        <v>137</v>
      </c>
      <c r="H17" s="570">
        <v>324960.73308600002</v>
      </c>
      <c r="I17" s="570"/>
      <c r="J17" s="539">
        <v>15800.87556</v>
      </c>
      <c r="K17" s="539"/>
      <c r="L17" s="155"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65">
        <v>14918.8945</v>
      </c>
      <c r="E18" s="155">
        <v>13.758797994531921</v>
      </c>
      <c r="G18" s="153" t="s">
        <v>139</v>
      </c>
      <c r="H18" s="570">
        <v>241482.51199999999</v>
      </c>
      <c r="I18" s="570"/>
      <c r="J18" s="539">
        <v>3409.9717200000005</v>
      </c>
      <c r="K18" s="539"/>
      <c r="L18" s="417"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65">
        <v>51937.764000000003</v>
      </c>
      <c r="E19" s="155">
        <v>39.57334016088268</v>
      </c>
      <c r="G19" s="153" t="s">
        <v>141</v>
      </c>
      <c r="H19" s="570">
        <v>288640</v>
      </c>
      <c r="I19" s="570"/>
      <c r="J19" s="539">
        <v>7222</v>
      </c>
      <c r="K19" s="539"/>
      <c r="L19" s="417"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65">
        <v>23633.109750000003</v>
      </c>
      <c r="E20" s="155">
        <v>11.7176733341207</v>
      </c>
      <c r="G20" s="153" t="s">
        <v>142</v>
      </c>
      <c r="H20" s="570">
        <v>615513</v>
      </c>
      <c r="I20" s="570"/>
      <c r="J20" s="539">
        <v>34428</v>
      </c>
      <c r="K20" s="539"/>
      <c r="L20" s="417"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65">
        <v>33235.215000000004</v>
      </c>
      <c r="E21" s="155">
        <v>18.512879981955916</v>
      </c>
      <c r="G21" s="382" t="s">
        <v>143</v>
      </c>
      <c r="H21" s="570">
        <v>236786</v>
      </c>
      <c r="I21" s="570"/>
      <c r="J21" s="570">
        <v>25165</v>
      </c>
      <c r="K21" s="570"/>
      <c r="L21" s="417">
        <v>10.627739815698563</v>
      </c>
      <c r="N21" s="3"/>
    </row>
    <row r="22" spans="1:14" x14ac:dyDescent="0.15">
      <c r="B22" s="153" t="s">
        <v>54</v>
      </c>
      <c r="C22" s="154">
        <v>221975</v>
      </c>
      <c r="D22" s="465">
        <v>20918</v>
      </c>
      <c r="E22" s="155">
        <v>9.4235837369073092</v>
      </c>
      <c r="G22" s="382" t="s">
        <v>148</v>
      </c>
      <c r="H22" s="570">
        <v>194722</v>
      </c>
      <c r="I22" s="570"/>
      <c r="J22" s="570">
        <v>11434</v>
      </c>
      <c r="K22" s="570"/>
      <c r="L22" s="417"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65">
        <v>19509.626749999999</v>
      </c>
      <c r="E23" s="155">
        <v>7.0989182233895844</v>
      </c>
      <c r="G23" s="382" t="s">
        <v>102</v>
      </c>
      <c r="H23" s="570">
        <v>341993</v>
      </c>
      <c r="I23" s="570"/>
      <c r="J23" s="570">
        <v>95837</v>
      </c>
      <c r="K23" s="570"/>
      <c r="L23" s="417"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66">
        <v>-10596.267006000002</v>
      </c>
      <c r="E24" s="155">
        <v>-8.1323875854406236</v>
      </c>
      <c r="G24" s="382" t="s">
        <v>150</v>
      </c>
      <c r="H24" s="570">
        <v>245694</v>
      </c>
      <c r="I24" s="570"/>
      <c r="J24" s="570">
        <v>11227</v>
      </c>
      <c r="K24" s="570"/>
      <c r="L24" s="417"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66">
        <v>17431.741227999999</v>
      </c>
      <c r="E25" s="155">
        <v>11.576134113545088</v>
      </c>
      <c r="G25" s="382" t="s">
        <v>123</v>
      </c>
      <c r="H25" s="570">
        <v>243808</v>
      </c>
      <c r="I25" s="570"/>
      <c r="J25" s="570">
        <v>7783</v>
      </c>
      <c r="K25" s="570"/>
      <c r="L25" s="454"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66">
        <v>26380.90625</v>
      </c>
      <c r="E26" s="155">
        <v>10.029629861570701</v>
      </c>
      <c r="G26" s="382" t="s">
        <v>124</v>
      </c>
      <c r="H26" s="570">
        <v>283536</v>
      </c>
      <c r="I26" s="570"/>
      <c r="J26" s="570">
        <v>10465</v>
      </c>
      <c r="K26" s="570"/>
      <c r="L26" s="454"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66">
        <v>17482.687375000001</v>
      </c>
      <c r="E27" s="155">
        <v>10.330343421202961</v>
      </c>
      <c r="G27" s="467" t="s">
        <v>128</v>
      </c>
      <c r="H27" s="570">
        <v>242609</v>
      </c>
      <c r="I27" s="570"/>
      <c r="J27" s="570">
        <v>24130.68348</v>
      </c>
      <c r="K27" s="570"/>
      <c r="L27" s="454"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66">
        <v>31906.866649999996</v>
      </c>
      <c r="E28" s="155">
        <v>11.804222401784916</v>
      </c>
      <c r="G28" s="478" t="s">
        <v>156</v>
      </c>
      <c r="H28" s="570">
        <v>265153</v>
      </c>
      <c r="I28" s="570"/>
      <c r="J28" s="570">
        <v>16661</v>
      </c>
      <c r="K28" s="570"/>
      <c r="L28" s="454">
        <v>6.2835419550221943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66">
        <v>105378.147138</v>
      </c>
      <c r="E29" s="155">
        <v>22.122437340070704</v>
      </c>
      <c r="G29" s="418" t="s">
        <v>158</v>
      </c>
      <c r="H29" s="573">
        <v>336239</v>
      </c>
      <c r="I29" s="573"/>
      <c r="J29" s="573">
        <v>18937</v>
      </c>
      <c r="K29" s="573"/>
      <c r="L29" s="421">
        <v>5.6320058053943773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66">
        <v>19854.237499999999</v>
      </c>
      <c r="E30" s="103">
        <v>16.486632339673012</v>
      </c>
      <c r="G30" s="420" t="s">
        <v>12</v>
      </c>
      <c r="H30" s="572">
        <v>14958739.399259701</v>
      </c>
      <c r="I30" s="572"/>
      <c r="J30" s="572">
        <v>1852018.9825859996</v>
      </c>
      <c r="K30" s="572"/>
      <c r="L30" s="419">
        <v>12.380849302566597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66">
        <v>21248.955841000003</v>
      </c>
      <c r="E31" s="155"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66">
        <v>38975.138680999997</v>
      </c>
      <c r="E32" s="155">
        <v>17.157294238721111</v>
      </c>
      <c r="N32" s="3"/>
    </row>
    <row r="33" spans="1:18" x14ac:dyDescent="0.15">
      <c r="B33" s="153" t="s">
        <v>77</v>
      </c>
      <c r="C33" s="171">
        <v>186874.54371389997</v>
      </c>
      <c r="D33" s="466">
        <v>18523.566694000001</v>
      </c>
      <c r="E33" s="155">
        <v>9.9123006942877669</v>
      </c>
      <c r="K33" s="468"/>
      <c r="N33" s="3"/>
    </row>
    <row r="34" spans="1:18" x14ac:dyDescent="0.15">
      <c r="B34" s="109" t="s">
        <v>79</v>
      </c>
      <c r="C34" s="169">
        <v>276792.26555214997</v>
      </c>
      <c r="D34" s="466">
        <v>88782</v>
      </c>
      <c r="E34" s="155">
        <v>32.075318225708415</v>
      </c>
      <c r="N34" s="3"/>
    </row>
    <row r="35" spans="1:18" x14ac:dyDescent="0.15">
      <c r="B35" s="153" t="s">
        <v>81</v>
      </c>
      <c r="C35" s="171">
        <v>419277.78164099995</v>
      </c>
      <c r="D35" s="466">
        <v>40815</v>
      </c>
      <c r="E35" s="155">
        <v>9.7345964387273938</v>
      </c>
      <c r="N35" s="3"/>
    </row>
    <row r="36" spans="1:18" x14ac:dyDescent="0.15">
      <c r="B36" s="218" t="s">
        <v>83</v>
      </c>
      <c r="C36" s="233">
        <v>204506.98827099998</v>
      </c>
      <c r="D36" s="466">
        <v>22794.838349999998</v>
      </c>
      <c r="E36" s="225">
        <v>11.146239325471701</v>
      </c>
      <c r="N36" s="3"/>
    </row>
    <row r="37" spans="1:18" x14ac:dyDescent="0.15">
      <c r="B37" s="153" t="s">
        <v>85</v>
      </c>
      <c r="C37" s="171">
        <v>190783.73257199995</v>
      </c>
      <c r="D37" s="466">
        <v>23499.218844000003</v>
      </c>
      <c r="E37" s="155">
        <v>12.317202587034837</v>
      </c>
      <c r="I37" s="226"/>
      <c r="J37" s="3"/>
      <c r="L37" s="3"/>
      <c r="N37" s="3"/>
    </row>
    <row r="38" spans="1:18" x14ac:dyDescent="0.15">
      <c r="B38" s="153" t="s">
        <v>86</v>
      </c>
      <c r="C38" s="171">
        <v>346452.30836659996</v>
      </c>
      <c r="D38" s="466">
        <v>59730</v>
      </c>
      <c r="E38" s="155">
        <v>17.240468184959081</v>
      </c>
      <c r="I38" s="226"/>
      <c r="J38" s="3"/>
      <c r="L38" s="3"/>
      <c r="N38" s="3"/>
    </row>
    <row r="39" spans="1:18" x14ac:dyDescent="0.15">
      <c r="I39" s="226"/>
      <c r="J39" s="3"/>
      <c r="L39" s="3"/>
      <c r="N39" s="3"/>
    </row>
    <row r="40" spans="1:18" x14ac:dyDescent="0.15">
      <c r="B40" s="17"/>
      <c r="C40" s="18"/>
      <c r="D40" s="18"/>
      <c r="E40" s="20"/>
      <c r="J40" s="3"/>
      <c r="L40" s="3"/>
      <c r="N40" s="3"/>
    </row>
    <row r="41" spans="1:18" x14ac:dyDescent="0.15">
      <c r="B41" s="21" t="s">
        <v>13</v>
      </c>
      <c r="C41" s="18"/>
      <c r="D41" s="18"/>
      <c r="E41" s="20"/>
      <c r="J41" s="3"/>
      <c r="L41" s="3"/>
      <c r="N41" s="3"/>
    </row>
    <row r="42" spans="1:18" x14ac:dyDescent="0.15">
      <c r="B42" s="21" t="s">
        <v>14</v>
      </c>
      <c r="J42" s="3"/>
      <c r="L42" s="3"/>
      <c r="N42" s="3"/>
    </row>
    <row r="43" spans="1:18" x14ac:dyDescent="0.15">
      <c r="B43" s="21" t="s">
        <v>34</v>
      </c>
      <c r="J43" s="3"/>
      <c r="L43" s="3"/>
      <c r="N43" s="3"/>
    </row>
    <row r="44" spans="1:18" ht="25.5" customHeight="1" x14ac:dyDescent="0.15">
      <c r="J44" s="3"/>
      <c r="L44" s="3"/>
      <c r="N44" s="3"/>
    </row>
    <row r="45" spans="1:18" ht="14.25" x14ac:dyDescent="0.15">
      <c r="A45" s="4" t="s">
        <v>15</v>
      </c>
    </row>
    <row r="46" spans="1:18" x14ac:dyDescent="0.15">
      <c r="J46" s="3"/>
      <c r="L46" s="3"/>
      <c r="N46" s="3" t="s">
        <v>16</v>
      </c>
    </row>
    <row r="47" spans="1:18" ht="18" thickBot="1" x14ac:dyDescent="0.25">
      <c r="B47" s="22" t="s">
        <v>17</v>
      </c>
      <c r="C47" s="22"/>
      <c r="J47" s="3"/>
      <c r="L47" s="3"/>
      <c r="N47" s="3"/>
    </row>
    <row r="48" spans="1:18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29">
        <v>2011</v>
      </c>
      <c r="J48" s="532"/>
      <c r="K48" s="529">
        <v>2012</v>
      </c>
      <c r="L48" s="532"/>
      <c r="M48" s="529">
        <v>2013</v>
      </c>
      <c r="N48" s="532"/>
      <c r="O48" s="562">
        <v>2014</v>
      </c>
      <c r="P48" s="574"/>
      <c r="Q48" s="575">
        <v>2015</v>
      </c>
      <c r="R48" s="576"/>
    </row>
    <row r="49" spans="2:18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v>-20.818477864670847</v>
      </c>
      <c r="G49" s="33">
        <v>65085.726096999992</v>
      </c>
      <c r="H49" s="34">
        <v>10.383624703167516</v>
      </c>
      <c r="I49" s="31">
        <v>52162.666859999998</v>
      </c>
      <c r="J49" s="206">
        <v>-19.855442985671257</v>
      </c>
      <c r="K49" s="31">
        <v>71372.129297000007</v>
      </c>
      <c r="L49" s="206">
        <v>36.826074266019624</v>
      </c>
      <c r="M49" s="31">
        <v>83754.063877999986</v>
      </c>
      <c r="N49" s="206">
        <v>17.348416956253576</v>
      </c>
      <c r="O49" s="273">
        <v>97228</v>
      </c>
      <c r="P49" s="432">
        <v>16.08750130814758</v>
      </c>
      <c r="Q49" s="422">
        <v>87140</v>
      </c>
      <c r="R49" s="423">
        <v>-10.375611963631881</v>
      </c>
    </row>
    <row r="50" spans="2:18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v>-48.196969761772266</v>
      </c>
      <c r="G50" s="42">
        <v>73314.204068549996</v>
      </c>
      <c r="H50" s="43">
        <v>14.357309412382069</v>
      </c>
      <c r="I50" s="40">
        <v>138795.73865499999</v>
      </c>
      <c r="J50" s="207">
        <v>89.316300188192272</v>
      </c>
      <c r="K50" s="40">
        <v>210852.80018000002</v>
      </c>
      <c r="L50" s="207">
        <v>51.915903343480821</v>
      </c>
      <c r="M50" s="40">
        <v>261840.39718900001</v>
      </c>
      <c r="N50" s="207">
        <v>24.181607721345454</v>
      </c>
      <c r="O50" s="273">
        <v>397109</v>
      </c>
      <c r="P50" s="432">
        <v>51.660707921001681</v>
      </c>
      <c r="Q50" s="422">
        <v>401068</v>
      </c>
      <c r="R50" s="423">
        <v>0.99695549584621901</v>
      </c>
    </row>
    <row r="51" spans="2:18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v>-34.699056244222902</v>
      </c>
      <c r="G51" s="42">
        <v>707206.43444054993</v>
      </c>
      <c r="H51" s="43">
        <v>-7.391801270885356</v>
      </c>
      <c r="I51" s="40">
        <v>866631.61487274989</v>
      </c>
      <c r="J51" s="207">
        <v>22.542948235237215</v>
      </c>
      <c r="K51" s="40">
        <v>902865.58918500005</v>
      </c>
      <c r="L51" s="207">
        <v>4.1810122883147338</v>
      </c>
      <c r="M51" s="40">
        <v>931063.18361599999</v>
      </c>
      <c r="N51" s="207">
        <v>3.1231220647641944</v>
      </c>
      <c r="O51" s="273">
        <v>1683392</v>
      </c>
      <c r="P51" s="432">
        <v>80.803196777919666</v>
      </c>
      <c r="Q51" s="422">
        <v>1523723</v>
      </c>
      <c r="R51" s="423">
        <v>-9.4849565638900462</v>
      </c>
    </row>
    <row r="52" spans="2:18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v>12.879564164975132</v>
      </c>
      <c r="G52" s="42">
        <v>36770.895344900004</v>
      </c>
      <c r="H52" s="43">
        <v>-60.346223641682265</v>
      </c>
      <c r="I52" s="40">
        <v>53816.136776799998</v>
      </c>
      <c r="J52" s="207">
        <v>46.355252631247424</v>
      </c>
      <c r="K52" s="40">
        <v>66521.404869999998</v>
      </c>
      <c r="L52" s="207">
        <v>23.608658766968958</v>
      </c>
      <c r="M52" s="40">
        <v>68074.046228849998</v>
      </c>
      <c r="N52" s="207">
        <v>2.3340477578371432</v>
      </c>
      <c r="O52" s="273">
        <v>77322</v>
      </c>
      <c r="P52" s="432">
        <v>13.585138953045938</v>
      </c>
      <c r="Q52" s="422">
        <v>146310</v>
      </c>
      <c r="R52" s="423">
        <v>89.221696283075971</v>
      </c>
    </row>
    <row r="53" spans="2:18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v>-35.492475634575392</v>
      </c>
      <c r="G53" s="42">
        <v>134343.03707299998</v>
      </c>
      <c r="H53" s="43">
        <v>-7.777118232503466</v>
      </c>
      <c r="I53" s="40">
        <v>168834.638656</v>
      </c>
      <c r="J53" s="207">
        <v>25.674275596626405</v>
      </c>
      <c r="K53" s="40">
        <v>183752.44197099999</v>
      </c>
      <c r="L53" s="207">
        <v>8.835748063165493</v>
      </c>
      <c r="M53" s="40">
        <v>224090.79685500002</v>
      </c>
      <c r="N53" s="207">
        <v>21.95255445387021</v>
      </c>
      <c r="O53" s="273">
        <v>266510</v>
      </c>
      <c r="P53" s="432">
        <v>18.929471330519519</v>
      </c>
      <c r="Q53" s="422">
        <v>201264</v>
      </c>
      <c r="R53" s="423">
        <v>-24.48163295936363</v>
      </c>
    </row>
    <row r="54" spans="2:18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v>-28.663623785301549</v>
      </c>
      <c r="G54" s="42">
        <v>246619.43998300011</v>
      </c>
      <c r="H54" s="43">
        <v>-18.614865388837387</v>
      </c>
      <c r="I54" s="40">
        <v>243332.118472</v>
      </c>
      <c r="J54" s="207">
        <v>-1.3329531164399278</v>
      </c>
      <c r="K54" s="40">
        <v>278852.95514899999</v>
      </c>
      <c r="L54" s="207">
        <v>14.597676993917808</v>
      </c>
      <c r="M54" s="40">
        <v>339882.65114329988</v>
      </c>
      <c r="N54" s="207">
        <v>21.885977848680071</v>
      </c>
      <c r="O54" s="273">
        <v>324805</v>
      </c>
      <c r="P54" s="432">
        <v>-4.4361343812582277</v>
      </c>
      <c r="Q54" s="422">
        <v>389182</v>
      </c>
      <c r="R54" s="423">
        <v>19.820199812195007</v>
      </c>
    </row>
    <row r="55" spans="2:18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v>-21.280582895672985</v>
      </c>
      <c r="G55" s="42">
        <v>63603.039643999997</v>
      </c>
      <c r="H55" s="43">
        <v>-12.175663493286049</v>
      </c>
      <c r="I55" s="40">
        <v>83922.548986000009</v>
      </c>
      <c r="J55" s="207">
        <v>31.947387193650979</v>
      </c>
      <c r="K55" s="40">
        <v>73510.594003000006</v>
      </c>
      <c r="L55" s="207">
        <v>-12.406623855928078</v>
      </c>
      <c r="M55" s="40">
        <v>90504.567083999995</v>
      </c>
      <c r="N55" s="207">
        <v>23.117719713034091</v>
      </c>
      <c r="O55" s="273">
        <v>99035</v>
      </c>
      <c r="P55" s="432">
        <v>9.4254170710331699</v>
      </c>
      <c r="Q55" s="422">
        <v>87358</v>
      </c>
      <c r="R55" s="423">
        <v>-11.790781037007115</v>
      </c>
    </row>
    <row r="56" spans="2:18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v>-13.37652255406655</v>
      </c>
      <c r="G56" s="42">
        <v>26863.497335999997</v>
      </c>
      <c r="H56" s="43">
        <v>-24.255065990972025</v>
      </c>
      <c r="I56" s="40">
        <v>28227.763467499997</v>
      </c>
      <c r="J56" s="207">
        <v>5.0785127283919707</v>
      </c>
      <c r="K56" s="40">
        <v>34797.793954000008</v>
      </c>
      <c r="L56" s="207">
        <v>23.275065678031524</v>
      </c>
      <c r="M56" s="40">
        <v>42747.456858999998</v>
      </c>
      <c r="N56" s="207">
        <v>22.845307135012138</v>
      </c>
      <c r="O56" s="273">
        <v>50578</v>
      </c>
      <c r="P56" s="432">
        <v>18.31814970146317</v>
      </c>
      <c r="Q56" s="422">
        <v>81052</v>
      </c>
      <c r="R56" s="423">
        <v>60.251492743880732</v>
      </c>
    </row>
    <row r="57" spans="2:18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v>-46.943683298999872</v>
      </c>
      <c r="G57" s="42">
        <v>125849.024</v>
      </c>
      <c r="H57" s="43">
        <v>36.855006203162063</v>
      </c>
      <c r="I57" s="40">
        <v>126708.88219915002</v>
      </c>
      <c r="J57" s="207">
        <v>0.6832458225103144</v>
      </c>
      <c r="K57" s="40">
        <v>135836.60093099999</v>
      </c>
      <c r="L57" s="207">
        <v>7.2036928851631821</v>
      </c>
      <c r="M57" s="40">
        <v>204765.990911</v>
      </c>
      <c r="N57" s="207">
        <v>50.744342472919811</v>
      </c>
      <c r="O57" s="277">
        <v>173411</v>
      </c>
      <c r="P57" s="433">
        <v>-15.312596965688607</v>
      </c>
      <c r="Q57" s="424">
        <v>166300</v>
      </c>
      <c r="R57" s="425">
        <v>-4.1006625877251128</v>
      </c>
    </row>
    <row r="58" spans="2:18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v>-32.354937258299152</v>
      </c>
      <c r="G58" s="52">
        <v>1479655.2979870001</v>
      </c>
      <c r="H58" s="53">
        <v>-9.1121518652970028</v>
      </c>
      <c r="I58" s="50">
        <v>1762432.1089452</v>
      </c>
      <c r="J58" s="208">
        <v>19.110992360376365</v>
      </c>
      <c r="K58" s="50">
        <v>1958362.3095399998</v>
      </c>
      <c r="L58" s="208">
        <v>11.117035351339698</v>
      </c>
      <c r="M58" s="50">
        <v>2246723.1537641501</v>
      </c>
      <c r="N58" s="208">
        <v>14.724591196400393</v>
      </c>
      <c r="O58" s="275">
        <v>3169405</v>
      </c>
      <c r="P58" s="434">
        <v>41.067892352023549</v>
      </c>
      <c r="Q58" s="426">
        <v>3083397</v>
      </c>
      <c r="R58" s="427">
        <v>-2.713695472809563</v>
      </c>
    </row>
    <row r="59" spans="2:18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</row>
    <row r="60" spans="2:18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v>-51.26594503735511</v>
      </c>
      <c r="G60" s="42">
        <v>150024.44353804999</v>
      </c>
      <c r="H60" s="43">
        <v>0.93675985798682415</v>
      </c>
      <c r="I60" s="40">
        <v>326871.2629643</v>
      </c>
      <c r="J60" s="207">
        <v>117.87867047238683</v>
      </c>
      <c r="K60" s="40">
        <v>404012.08252400008</v>
      </c>
      <c r="L60" s="207">
        <v>23.599755714262717</v>
      </c>
      <c r="M60" s="40">
        <v>428129.34528349998</v>
      </c>
      <c r="N60" s="271">
        <v>5.969440965436279</v>
      </c>
      <c r="O60" s="281">
        <v>565145</v>
      </c>
      <c r="P60" s="435">
        <v>32.003331756147332</v>
      </c>
      <c r="Q60" s="428">
        <v>625403</v>
      </c>
      <c r="R60" s="429">
        <v>10.66239637615125</v>
      </c>
    </row>
    <row r="61" spans="2:18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v>-41.445528398143004</v>
      </c>
      <c r="G61" s="69">
        <v>46955.239882549999</v>
      </c>
      <c r="H61" s="70">
        <v>-5.1517687541546842E-2</v>
      </c>
      <c r="I61" s="67">
        <v>122295.344843</v>
      </c>
      <c r="J61" s="209">
        <v>160.45089993981412</v>
      </c>
      <c r="K61" s="67">
        <v>182683.08608799998</v>
      </c>
      <c r="L61" s="209">
        <v>49.378609891099615</v>
      </c>
      <c r="M61" s="67">
        <v>224642.03215800005</v>
      </c>
      <c r="N61" s="272">
        <v>22.968161403726285</v>
      </c>
      <c r="O61" s="282">
        <v>356684</v>
      </c>
      <c r="P61" s="436">
        <v>58.778834296303614</v>
      </c>
      <c r="Q61" s="430">
        <v>357468</v>
      </c>
      <c r="R61" s="431">
        <v>0.21980240212624569</v>
      </c>
    </row>
    <row r="62" spans="2:18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 spans="2:18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 spans="2:18" ht="14.25" thickBot="1" x14ac:dyDescent="0.2">
      <c r="D64" s="476">
        <v>2008</v>
      </c>
      <c r="E64" s="477">
        <v>2009</v>
      </c>
      <c r="F64" s="479"/>
      <c r="G64" s="477">
        <v>2010</v>
      </c>
      <c r="H64" s="479"/>
      <c r="I64" s="529">
        <v>2011</v>
      </c>
      <c r="J64" s="577"/>
      <c r="K64" s="529">
        <v>2012</v>
      </c>
      <c r="L64" s="577"/>
      <c r="M64" s="529">
        <v>2013</v>
      </c>
      <c r="N64" s="577"/>
      <c r="O64" s="529">
        <v>2014</v>
      </c>
      <c r="P64" s="577"/>
      <c r="Q64" s="578">
        <v>2015</v>
      </c>
      <c r="R64" s="579"/>
    </row>
    <row r="65" spans="2:18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v>-49.731819883089301</v>
      </c>
      <c r="G65" s="33">
        <v>50534.686978000005</v>
      </c>
      <c r="H65" s="74">
        <v>-6.3707861444256775</v>
      </c>
      <c r="I65" s="31">
        <v>51523.208510999997</v>
      </c>
      <c r="J65" s="211">
        <v>1.9561247770869539</v>
      </c>
      <c r="K65" s="31">
        <v>98968.325317999988</v>
      </c>
      <c r="L65" s="206">
        <v>92.084942258342963</v>
      </c>
      <c r="M65" s="31">
        <v>130115.432594</v>
      </c>
      <c r="N65" s="206">
        <v>31.471793804653881</v>
      </c>
      <c r="O65" s="31">
        <v>82911</v>
      </c>
      <c r="P65" s="206">
        <v>-36.278888409257561</v>
      </c>
      <c r="Q65" s="422">
        <v>81708</v>
      </c>
      <c r="R65" s="423">
        <v>-1.4509534319933404</v>
      </c>
    </row>
    <row r="66" spans="2:18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v>-33.798006002689931</v>
      </c>
      <c r="G66" s="42">
        <v>138276.50044130001</v>
      </c>
      <c r="H66" s="76">
        <v>43.622025082474991</v>
      </c>
      <c r="I66" s="40">
        <v>373960.712917</v>
      </c>
      <c r="J66" s="212">
        <v>170.44415480832237</v>
      </c>
      <c r="K66" s="40">
        <v>233728.78730700002</v>
      </c>
      <c r="L66" s="207">
        <v>-37.499106394399305</v>
      </c>
      <c r="M66" s="40">
        <v>451159.11825399997</v>
      </c>
      <c r="N66" s="207">
        <v>93.026765531199956</v>
      </c>
      <c r="O66" s="40">
        <v>386197</v>
      </c>
      <c r="P66" s="207">
        <v>-14.39893723203588</v>
      </c>
      <c r="Q66" s="422">
        <v>318386</v>
      </c>
      <c r="R66" s="423">
        <v>-17.558655297684854</v>
      </c>
    </row>
    <row r="67" spans="2:18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v>-11.674754188252901</v>
      </c>
      <c r="G67" s="42">
        <v>1172599.0142699501</v>
      </c>
      <c r="H67" s="76">
        <v>-18.26329119526925</v>
      </c>
      <c r="I67" s="40">
        <v>1083908.1906834</v>
      </c>
      <c r="J67" s="212">
        <v>-7.5636106211267933</v>
      </c>
      <c r="K67" s="40">
        <v>1150309.8317710003</v>
      </c>
      <c r="L67" s="207">
        <v>6.1261314988065863</v>
      </c>
      <c r="M67" s="40">
        <v>1602266.2021930502</v>
      </c>
      <c r="N67" s="207">
        <v>39.289968488422325</v>
      </c>
      <c r="O67" s="40">
        <v>1360167</v>
      </c>
      <c r="P67" s="207">
        <v>-15.109798974832312</v>
      </c>
      <c r="Q67" s="422">
        <v>1504993</v>
      </c>
      <c r="R67" s="423">
        <v>10.647663117837736</v>
      </c>
    </row>
    <row r="68" spans="2:18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v>-6.7048058637694918</v>
      </c>
      <c r="G68" s="42">
        <v>62504.740647400002</v>
      </c>
      <c r="H68" s="76">
        <v>-19.912816141016275</v>
      </c>
      <c r="I68" s="40">
        <v>68356.702199999985</v>
      </c>
      <c r="J68" s="212">
        <v>9.3624283406148479</v>
      </c>
      <c r="K68" s="40">
        <v>70899.061984</v>
      </c>
      <c r="L68" s="207">
        <v>3.7192545897862361</v>
      </c>
      <c r="M68" s="40">
        <v>96621.92969260001</v>
      </c>
      <c r="N68" s="207">
        <v>36.28097042300076</v>
      </c>
      <c r="O68" s="40">
        <v>96253</v>
      </c>
      <c r="P68" s="207">
        <v>-0.38182811477037726</v>
      </c>
      <c r="Q68" s="422">
        <v>74952</v>
      </c>
      <c r="R68" s="423">
        <v>-22.13021931783944</v>
      </c>
    </row>
    <row r="69" spans="2:18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v>-38.93899024051538</v>
      </c>
      <c r="G69" s="42">
        <v>231292.07339500001</v>
      </c>
      <c r="H69" s="76">
        <v>4.5749922161652634</v>
      </c>
      <c r="I69" s="40">
        <v>233336.693661</v>
      </c>
      <c r="J69" s="212">
        <v>0.8839992810770525</v>
      </c>
      <c r="K69" s="40">
        <v>286657.67228700005</v>
      </c>
      <c r="L69" s="207">
        <v>22.851518888609391</v>
      </c>
      <c r="M69" s="40">
        <v>332934.79825199995</v>
      </c>
      <c r="N69" s="207">
        <v>16.143689996431519</v>
      </c>
      <c r="O69" s="40">
        <v>273509</v>
      </c>
      <c r="P69" s="207">
        <v>-17.849079929163871</v>
      </c>
      <c r="Q69" s="422">
        <v>295270</v>
      </c>
      <c r="R69" s="423">
        <v>7.9562281314325967</v>
      </c>
    </row>
    <row r="70" spans="2:18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v>-41.144792693795004</v>
      </c>
      <c r="G70" s="42">
        <v>361166.725286</v>
      </c>
      <c r="H70" s="76">
        <v>5.4212946471216883</v>
      </c>
      <c r="I70" s="40">
        <v>318082.3917255</v>
      </c>
      <c r="J70" s="212">
        <v>-11.929209017354092</v>
      </c>
      <c r="K70" s="40">
        <v>348991.59079000005</v>
      </c>
      <c r="L70" s="207">
        <v>9.717356216050522</v>
      </c>
      <c r="M70" s="40">
        <v>609515.34236299992</v>
      </c>
      <c r="N70" s="207">
        <v>74.650438133268878</v>
      </c>
      <c r="O70" s="40">
        <v>455090</v>
      </c>
      <c r="P70" s="207">
        <v>-25.335759681506286</v>
      </c>
      <c r="Q70" s="422">
        <v>491805</v>
      </c>
      <c r="R70" s="423">
        <v>8.0676349733019848</v>
      </c>
    </row>
    <row r="71" spans="2:18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v>-0.87795793289602297</v>
      </c>
      <c r="G71" s="42">
        <v>101561.90542299999</v>
      </c>
      <c r="H71" s="76">
        <v>-23.729464128382283</v>
      </c>
      <c r="I71" s="40">
        <v>106085.06821100001</v>
      </c>
      <c r="J71" s="212">
        <v>4.4536017408902229</v>
      </c>
      <c r="K71" s="40">
        <v>83629.522797999991</v>
      </c>
      <c r="L71" s="207">
        <v>-21.167489253375994</v>
      </c>
      <c r="M71" s="40">
        <v>193028.92836705002</v>
      </c>
      <c r="N71" s="207">
        <v>130.81433674241453</v>
      </c>
      <c r="O71" s="40">
        <v>121710</v>
      </c>
      <c r="P71" s="207">
        <v>-36.947274675552798</v>
      </c>
      <c r="Q71" s="422">
        <v>165673</v>
      </c>
      <c r="R71" s="423">
        <v>36.121107550735367</v>
      </c>
    </row>
    <row r="72" spans="2:18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v>12.162891293232514</v>
      </c>
      <c r="G72" s="42">
        <v>45108.793073000008</v>
      </c>
      <c r="H72" s="76">
        <v>1.6043880080252704</v>
      </c>
      <c r="I72" s="40">
        <v>43654.617416000008</v>
      </c>
      <c r="J72" s="212">
        <v>-3.2237077472826448</v>
      </c>
      <c r="K72" s="40">
        <v>44633.086684000002</v>
      </c>
      <c r="L72" s="207">
        <v>2.2413877979408747</v>
      </c>
      <c r="M72" s="40">
        <v>62242.411947999994</v>
      </c>
      <c r="N72" s="207">
        <v>39.453523321550946</v>
      </c>
      <c r="O72" s="40">
        <v>83094</v>
      </c>
      <c r="P72" s="207">
        <v>33.500610595586046</v>
      </c>
      <c r="Q72" s="422">
        <v>41935</v>
      </c>
      <c r="R72" s="423">
        <v>-49.533058945290875</v>
      </c>
    </row>
    <row r="73" spans="2:18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v>-29.152293873441572</v>
      </c>
      <c r="G73" s="42">
        <v>179265.77039354999</v>
      </c>
      <c r="H73" s="76">
        <v>9.9046674815052036</v>
      </c>
      <c r="I73" s="40">
        <v>133779.22550815</v>
      </c>
      <c r="J73" s="212">
        <v>-25.373803814047371</v>
      </c>
      <c r="K73" s="40">
        <v>183200.597175</v>
      </c>
      <c r="L73" s="207">
        <v>36.942486009413457</v>
      </c>
      <c r="M73" s="40">
        <v>328203.96683200006</v>
      </c>
      <c r="N73" s="207">
        <v>79.150052943597913</v>
      </c>
      <c r="O73" s="40">
        <v>184039</v>
      </c>
      <c r="P73" s="207">
        <v>-43.925418764299927</v>
      </c>
      <c r="Q73" s="424">
        <v>199388</v>
      </c>
      <c r="R73" s="425">
        <v>8.3400800917196918</v>
      </c>
    </row>
    <row r="74" spans="2:18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v>-22.416983755231669</v>
      </c>
      <c r="G74" s="52">
        <v>2342310.2099072002</v>
      </c>
      <c r="H74" s="51">
        <v>-8.7649600769232663</v>
      </c>
      <c r="I74" s="50">
        <v>2412686.8108330499</v>
      </c>
      <c r="J74" s="213">
        <v>3.0045807181380058</v>
      </c>
      <c r="K74" s="50">
        <v>2501018.4761140002</v>
      </c>
      <c r="L74" s="208">
        <v>3.6611326793157595</v>
      </c>
      <c r="M74" s="50">
        <v>3806088.1304957005</v>
      </c>
      <c r="N74" s="208">
        <v>52.18152791935686</v>
      </c>
      <c r="O74" s="50">
        <v>3042970</v>
      </c>
      <c r="P74" s="208">
        <v>-20.049933273518626</v>
      </c>
      <c r="Q74" s="426">
        <v>3174110</v>
      </c>
      <c r="R74" s="427">
        <v>4.309605418390583</v>
      </c>
    </row>
    <row r="75" spans="2:18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</row>
    <row r="76" spans="2:18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v>-34.673164906963741</v>
      </c>
      <c r="G76" s="42">
        <v>316551.86205380003</v>
      </c>
      <c r="H76" s="76">
        <v>31.472836300081397</v>
      </c>
      <c r="I76" s="40">
        <v>561706.72904250002</v>
      </c>
      <c r="J76" s="211">
        <v>77.445403542448403</v>
      </c>
      <c r="K76" s="40">
        <v>456038.43638500001</v>
      </c>
      <c r="L76" s="207">
        <v>-18.812004057281804</v>
      </c>
      <c r="M76" s="40">
        <v>681921.62443400011</v>
      </c>
      <c r="N76" s="207">
        <v>49.531611817540622</v>
      </c>
      <c r="O76" s="439">
        <v>565037</v>
      </c>
      <c r="P76" s="271">
        <v>-17.140477768396799</v>
      </c>
      <c r="Q76" s="428">
        <v>518708</v>
      </c>
      <c r="R76" s="429">
        <v>-8.1992860644524157</v>
      </c>
    </row>
    <row r="77" spans="2:18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v>-40.414806366031833</v>
      </c>
      <c r="G77" s="69">
        <v>92002.308190299998</v>
      </c>
      <c r="H77" s="80">
        <v>46.861764478629887</v>
      </c>
      <c r="I77" s="67">
        <v>328324.096104</v>
      </c>
      <c r="J77" s="214">
        <v>256.86506410783284</v>
      </c>
      <c r="K77" s="67">
        <v>208403.14594700001</v>
      </c>
      <c r="L77" s="209">
        <v>-36.52517484400957</v>
      </c>
      <c r="M77" s="67">
        <v>370973.369145</v>
      </c>
      <c r="N77" s="209">
        <v>78.00756675685885</v>
      </c>
      <c r="O77" s="440">
        <v>360634</v>
      </c>
      <c r="P77" s="272">
        <v>-2.7870920138633237</v>
      </c>
      <c r="Q77" s="430">
        <v>257347</v>
      </c>
      <c r="R77" s="431">
        <v>-28.640394416499827</v>
      </c>
    </row>
    <row r="78" spans="2:18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</row>
    <row r="79" spans="2:18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</row>
    <row r="80" spans="2:18" ht="14.25" thickBot="1" x14ac:dyDescent="0.2">
      <c r="B80" s="113"/>
      <c r="C80" s="113"/>
      <c r="D80" s="461">
        <v>2008</v>
      </c>
      <c r="E80" s="491">
        <v>2009</v>
      </c>
      <c r="F80" s="492"/>
      <c r="G80" s="491">
        <v>2010</v>
      </c>
      <c r="H80" s="492"/>
      <c r="I80" s="491">
        <v>2011</v>
      </c>
      <c r="J80" s="542"/>
      <c r="K80" s="529">
        <v>2012</v>
      </c>
      <c r="L80" s="532"/>
      <c r="M80" s="529">
        <v>2013</v>
      </c>
      <c r="N80" s="532"/>
      <c r="O80" s="567">
        <v>2014</v>
      </c>
      <c r="P80" s="511"/>
    </row>
    <row r="81" spans="2:16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v>-3.2064196405434675</v>
      </c>
      <c r="M81" s="31">
        <v>56709</v>
      </c>
      <c r="N81" s="206">
        <v>-5.5573093220569696</v>
      </c>
      <c r="O81" s="116">
        <v>92926</v>
      </c>
      <c r="P81" s="354">
        <v>63.864642296637221</v>
      </c>
    </row>
    <row r="82" spans="2:16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v>-25.025867740576079</v>
      </c>
      <c r="M82" s="40">
        <v>339041</v>
      </c>
      <c r="N82" s="207">
        <v>54.241353333392681</v>
      </c>
      <c r="O82" s="122">
        <v>377756</v>
      </c>
      <c r="P82" s="355">
        <v>11.418972926578208</v>
      </c>
    </row>
    <row r="83" spans="2:16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v>7.7255029364557082</v>
      </c>
      <c r="M83" s="40">
        <v>1272596</v>
      </c>
      <c r="N83" s="207">
        <v>18.77211199058053</v>
      </c>
      <c r="O83" s="122">
        <v>1360922</v>
      </c>
      <c r="P83" s="355">
        <v>6.9406158749516722</v>
      </c>
    </row>
    <row r="84" spans="2:16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v>-5.6341847615941294</v>
      </c>
      <c r="M84" s="40">
        <v>50016</v>
      </c>
      <c r="N84" s="207">
        <v>-25.803257566211222</v>
      </c>
      <c r="O84" s="122">
        <v>86962</v>
      </c>
      <c r="P84" s="355">
        <v>73.868362124120296</v>
      </c>
    </row>
    <row r="85" spans="2:16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v>4.5978813073356051</v>
      </c>
      <c r="M85" s="40">
        <v>249928</v>
      </c>
      <c r="N85" s="207">
        <v>27.953591198969342</v>
      </c>
      <c r="O85" s="122">
        <v>207913</v>
      </c>
      <c r="P85" s="355">
        <v>-16.810841522358444</v>
      </c>
    </row>
    <row r="86" spans="2:16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v>10.677438349858349</v>
      </c>
      <c r="M86" s="40">
        <v>379021</v>
      </c>
      <c r="N86" s="207">
        <v>6.3268494360713134</v>
      </c>
      <c r="O86" s="122">
        <v>399071</v>
      </c>
      <c r="P86" s="355">
        <v>5.2899443566451376</v>
      </c>
    </row>
    <row r="87" spans="2:16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v>32.649950331050533</v>
      </c>
      <c r="M87" s="40">
        <v>118207</v>
      </c>
      <c r="N87" s="207">
        <v>10.140366345471264</v>
      </c>
      <c r="O87" s="122">
        <v>119976</v>
      </c>
      <c r="P87" s="355">
        <v>1.4965272784183581</v>
      </c>
    </row>
    <row r="88" spans="2:16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v>-50.956827195972366</v>
      </c>
      <c r="M88" s="40">
        <v>39315</v>
      </c>
      <c r="N88" s="207">
        <v>3.349037228258811</v>
      </c>
      <c r="O88" s="122">
        <v>59330</v>
      </c>
      <c r="P88" s="355">
        <v>50.909322141676206</v>
      </c>
    </row>
    <row r="89" spans="2:16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v>-11.46026386216178</v>
      </c>
      <c r="M89" s="40">
        <v>150369</v>
      </c>
      <c r="N89" s="207">
        <v>-0.32742190946507543</v>
      </c>
      <c r="O89" s="128">
        <v>226833</v>
      </c>
      <c r="P89" s="355">
        <v>50.850906769347404</v>
      </c>
    </row>
    <row r="90" spans="2:16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v>0.34500126513756779</v>
      </c>
      <c r="M90" s="50">
        <v>2655202</v>
      </c>
      <c r="N90" s="208">
        <v>17.136907716914074</v>
      </c>
      <c r="O90" s="356">
        <v>2931689</v>
      </c>
      <c r="P90" s="357">
        <v>10.413030722332994</v>
      </c>
    </row>
    <row r="91" spans="2:16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</row>
    <row r="92" spans="2:16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v>-19.188049352245429</v>
      </c>
      <c r="G92" s="143">
        <v>279246.23513749999</v>
      </c>
      <c r="H92" s="124">
        <v>20.019457307473786</v>
      </c>
      <c r="I92" s="143">
        <v>482556.00152489997</v>
      </c>
      <c r="J92" s="221">
        <v>72.806627558395149</v>
      </c>
      <c r="K92" s="40">
        <v>364832.5149789995</v>
      </c>
      <c r="L92" s="207">
        <v>-24.395818552435077</v>
      </c>
      <c r="M92" s="31">
        <v>521798</v>
      </c>
      <c r="N92" s="207">
        <v>43.023984589212326</v>
      </c>
      <c r="O92" s="441">
        <v>630876</v>
      </c>
      <c r="P92" s="443">
        <v>20.904257969559104</v>
      </c>
    </row>
    <row r="93" spans="2:16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v>-14.792561095706237</v>
      </c>
      <c r="G93" s="148">
        <v>59935.335682999998</v>
      </c>
      <c r="H93" s="147">
        <v>-11.190222445826892</v>
      </c>
      <c r="I93" s="148">
        <v>266699.5017894</v>
      </c>
      <c r="J93" s="224">
        <v>344.97874042114756</v>
      </c>
      <c r="K93" s="67">
        <v>194938.66773999951</v>
      </c>
      <c r="L93" s="209">
        <v>-26.90699966363891</v>
      </c>
      <c r="M93" s="67">
        <v>307561</v>
      </c>
      <c r="N93" s="209">
        <v>57.773213270448288</v>
      </c>
      <c r="O93" s="442">
        <v>344178</v>
      </c>
      <c r="P93" s="444">
        <v>11.905605717239842</v>
      </c>
    </row>
    <row r="94" spans="2:16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16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16" ht="14.25" thickBot="1" x14ac:dyDescent="0.2">
      <c r="B96" s="113"/>
      <c r="C96" s="113"/>
      <c r="D96" s="461">
        <v>2008</v>
      </c>
      <c r="E96" s="491">
        <v>2009</v>
      </c>
      <c r="F96" s="510"/>
      <c r="G96" s="491">
        <v>2010</v>
      </c>
      <c r="H96" s="510"/>
      <c r="I96" s="491">
        <v>2011</v>
      </c>
      <c r="J96" s="543"/>
      <c r="K96" s="529">
        <v>2012</v>
      </c>
      <c r="L96" s="532"/>
      <c r="M96" s="529">
        <v>2013</v>
      </c>
      <c r="N96" s="532"/>
      <c r="O96" s="491">
        <v>2014</v>
      </c>
      <c r="P96" s="511"/>
    </row>
    <row r="97" spans="2:16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v>23.681748040644557</v>
      </c>
      <c r="G97" s="116">
        <v>91924.151431000006</v>
      </c>
      <c r="H97" s="118">
        <v>-6.2238711294782867</v>
      </c>
      <c r="I97" s="116">
        <v>94869.93936027179</v>
      </c>
      <c r="J97" s="221">
        <v>3.2045853928637458</v>
      </c>
      <c r="K97" s="31">
        <v>98312.731281</v>
      </c>
      <c r="L97" s="206">
        <v>3.6289597568457399</v>
      </c>
      <c r="M97" s="31">
        <v>99243</v>
      </c>
      <c r="N97" s="206">
        <v>0.94623423322568456</v>
      </c>
      <c r="O97" s="116">
        <v>140087</v>
      </c>
      <c r="P97" s="354">
        <v>41.155547494533629</v>
      </c>
    </row>
    <row r="98" spans="2:16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v>-6.5943486946893559</v>
      </c>
      <c r="G98" s="122">
        <v>126641.38852399999</v>
      </c>
      <c r="H98" s="124">
        <v>-7.7909788978333001</v>
      </c>
      <c r="I98" s="122">
        <v>316110.79758519115</v>
      </c>
      <c r="J98" s="222">
        <v>149.61096942275276</v>
      </c>
      <c r="K98" s="40">
        <v>408661.36415899999</v>
      </c>
      <c r="L98" s="207">
        <v>29.277888411536047</v>
      </c>
      <c r="M98" s="40">
        <v>495441</v>
      </c>
      <c r="N98" s="207">
        <v>21.235096696646917</v>
      </c>
      <c r="O98" s="122">
        <v>389949</v>
      </c>
      <c r="P98" s="355">
        <v>-21.292545429223665</v>
      </c>
    </row>
    <row r="99" spans="2:16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v>9.9048802378063137</v>
      </c>
      <c r="G99" s="122">
        <v>1641889.6840395499</v>
      </c>
      <c r="H99" s="124">
        <v>3.2258035033993826</v>
      </c>
      <c r="I99" s="122">
        <v>1577865.4254916655</v>
      </c>
      <c r="J99" s="222">
        <v>-3.8994251057333673</v>
      </c>
      <c r="K99" s="40">
        <v>1499346.3462266</v>
      </c>
      <c r="L99" s="207">
        <v>-4.9762849224355588</v>
      </c>
      <c r="M99" s="40">
        <v>1415189</v>
      </c>
      <c r="N99" s="207">
        <v>-5.6129356928369845</v>
      </c>
      <c r="O99" s="122">
        <v>1884778</v>
      </c>
      <c r="P99" s="355">
        <v>33.182069674085945</v>
      </c>
    </row>
    <row r="100" spans="2:16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v>-3.6435688613246642</v>
      </c>
      <c r="G100" s="122">
        <v>87775.741068949996</v>
      </c>
      <c r="H100" s="124">
        <v>-17.901824893441287</v>
      </c>
      <c r="I100" s="122">
        <v>105418.83233391627</v>
      </c>
      <c r="J100" s="222">
        <v>20.100190610874137</v>
      </c>
      <c r="K100" s="40">
        <v>98933.554613999993</v>
      </c>
      <c r="L100" s="207">
        <v>-6.1519157216369358</v>
      </c>
      <c r="M100" s="40">
        <v>104164</v>
      </c>
      <c r="N100" s="207">
        <v>5.2868265033103823</v>
      </c>
      <c r="O100" s="122">
        <v>154344</v>
      </c>
      <c r="P100" s="355">
        <v>48.174033255251338</v>
      </c>
    </row>
    <row r="101" spans="2:16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v>-4.787599690278932</v>
      </c>
      <c r="G101" s="122">
        <v>277024.14939499996</v>
      </c>
      <c r="H101" s="124">
        <v>8.7936950819209159</v>
      </c>
      <c r="I101" s="122">
        <v>255652.14946063413</v>
      </c>
      <c r="J101" s="222">
        <v>-7.7148508464120136</v>
      </c>
      <c r="K101" s="40">
        <v>322853.14548499999</v>
      </c>
      <c r="L101" s="207">
        <v>26.286106401273823</v>
      </c>
      <c r="M101" s="40">
        <v>237701</v>
      </c>
      <c r="N101" s="207">
        <v>-26.374884889872085</v>
      </c>
      <c r="O101" s="122">
        <v>386438</v>
      </c>
      <c r="P101" s="355">
        <v>62.57314861948413</v>
      </c>
    </row>
    <row r="102" spans="2:16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v>50.584935276451404</v>
      </c>
      <c r="G102" s="122">
        <v>511562.36411879992</v>
      </c>
      <c r="H102" s="124">
        <v>-31.607567303876969</v>
      </c>
      <c r="I102" s="122">
        <v>538017.89564082678</v>
      </c>
      <c r="J102" s="222">
        <v>5.1715163932355201</v>
      </c>
      <c r="K102" s="40">
        <v>463866.48420700006</v>
      </c>
      <c r="L102" s="207">
        <v>-13.782331783872326</v>
      </c>
      <c r="M102" s="40">
        <v>417570</v>
      </c>
      <c r="N102" s="207">
        <v>-9.9805624642500099</v>
      </c>
      <c r="O102" s="122">
        <v>554553</v>
      </c>
      <c r="P102" s="355">
        <v>32.804799195344494</v>
      </c>
    </row>
    <row r="103" spans="2:16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v>-12.104056950242848</v>
      </c>
      <c r="G103" s="122">
        <v>146513.17196400001</v>
      </c>
      <c r="H103" s="124">
        <v>32.609465653095057</v>
      </c>
      <c r="I103" s="122">
        <v>147777.23009031441</v>
      </c>
      <c r="J103" s="222">
        <v>0.86276073978179824</v>
      </c>
      <c r="K103" s="40">
        <v>138314.99673099996</v>
      </c>
      <c r="L103" s="207">
        <v>-6.4030387858343136</v>
      </c>
      <c r="M103" s="40">
        <v>165136</v>
      </c>
      <c r="N103" s="207">
        <v>19.391247444528737</v>
      </c>
      <c r="O103" s="122">
        <v>146737</v>
      </c>
      <c r="P103" s="355">
        <v>-11.141725607983721</v>
      </c>
    </row>
    <row r="104" spans="2:16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v>24.589168009566166</v>
      </c>
      <c r="G104" s="122">
        <v>51260.099941050008</v>
      </c>
      <c r="H104" s="124">
        <v>-17.460286680644931</v>
      </c>
      <c r="I104" s="122">
        <v>85166.97897335951</v>
      </c>
      <c r="J104" s="222">
        <v>66.146728296087986</v>
      </c>
      <c r="K104" s="40">
        <v>69821.971416999993</v>
      </c>
      <c r="L104" s="207">
        <v>-18.017555326412925</v>
      </c>
      <c r="M104" s="40">
        <v>57751</v>
      </c>
      <c r="N104" s="207">
        <v>-17.28821339762543</v>
      </c>
      <c r="O104" s="122">
        <v>70552</v>
      </c>
      <c r="P104" s="355">
        <v>22.165849941992356</v>
      </c>
    </row>
    <row r="105" spans="2:16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v>45.749412106735463</v>
      </c>
      <c r="G105" s="128">
        <v>237624.47111245</v>
      </c>
      <c r="H105" s="124">
        <v>13.410148868364136</v>
      </c>
      <c r="I105" s="128">
        <v>170138.81608852025</v>
      </c>
      <c r="J105" s="222">
        <v>-28.40012844973101</v>
      </c>
      <c r="K105" s="40">
        <v>220824.04221199997</v>
      </c>
      <c r="L105" s="207">
        <v>29.790512999167152</v>
      </c>
      <c r="M105" s="86">
        <v>221846</v>
      </c>
      <c r="N105" s="453">
        <v>0.46279280904517606</v>
      </c>
      <c r="O105" s="128">
        <v>248479</v>
      </c>
      <c r="P105" s="355">
        <v>12.005174760870151</v>
      </c>
    </row>
    <row r="106" spans="2:16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v>15.678403524470674</v>
      </c>
      <c r="G106" s="133">
        <v>3172215.2215948002</v>
      </c>
      <c r="H106" s="134">
        <v>-4.381979481507436</v>
      </c>
      <c r="I106" s="135">
        <v>3291018.0650247</v>
      </c>
      <c r="J106" s="223">
        <v>3.7451066567347535</v>
      </c>
      <c r="K106" s="50">
        <v>3320934.6363325999</v>
      </c>
      <c r="L106" s="208">
        <v>0.90903698238056219</v>
      </c>
      <c r="M106" s="50">
        <v>3214041</v>
      </c>
      <c r="N106" s="208">
        <v>-3.2187816996797514</v>
      </c>
      <c r="O106" s="356">
        <v>3975917</v>
      </c>
      <c r="P106" s="357">
        <v>23.704613600137648</v>
      </c>
    </row>
    <row r="107" spans="2:16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16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v>26.996164413173428</v>
      </c>
      <c r="G108" s="143">
        <v>329155.45673099993</v>
      </c>
      <c r="H108" s="124">
        <v>-2.5053365060023758</v>
      </c>
      <c r="I108" s="143">
        <v>548667.5142502964</v>
      </c>
      <c r="J108" s="221">
        <v>66.689478491219802</v>
      </c>
      <c r="K108" s="40">
        <v>628710.45961700007</v>
      </c>
      <c r="L108" s="207">
        <v>14.588606631117029</v>
      </c>
      <c r="M108" s="31">
        <v>707904</v>
      </c>
      <c r="N108" s="207">
        <v>12.596186236704776</v>
      </c>
      <c r="O108" s="451">
        <v>700865</v>
      </c>
      <c r="P108" s="443">
        <v>-0.99434386583491241</v>
      </c>
    </row>
    <row r="109" spans="2:16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v>-15.315142413187798</v>
      </c>
      <c r="G109" s="148">
        <v>83348.967363000003</v>
      </c>
      <c r="H109" s="147">
        <v>-1.1515043397202218</v>
      </c>
      <c r="I109" s="148">
        <v>267670.18400914996</v>
      </c>
      <c r="J109" s="224">
        <v>221.14397151844406</v>
      </c>
      <c r="K109" s="67">
        <v>357972.82371100003</v>
      </c>
      <c r="L109" s="209">
        <v>33.736532903778027</v>
      </c>
      <c r="M109" s="67">
        <v>461783</v>
      </c>
      <c r="N109" s="209">
        <v>28.999457336685541</v>
      </c>
      <c r="O109" s="452">
        <v>345861</v>
      </c>
      <c r="P109" s="444">
        <v>-25.103132856774725</v>
      </c>
    </row>
    <row r="110" spans="2:16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2:16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2:16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4"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30:I30"/>
    <mergeCell ref="J30:K30"/>
    <mergeCell ref="H28:I28"/>
    <mergeCell ref="J28:K28"/>
    <mergeCell ref="H29:I29"/>
    <mergeCell ref="J29:K29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49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</row>
    <row r="19" spans="1:11" ht="14.25" thickBot="1" x14ac:dyDescent="0.2">
      <c r="B19" s="107" t="s">
        <v>6</v>
      </c>
      <c r="C19" s="95">
        <v>131244.32708700001</v>
      </c>
      <c r="D19" s="523">
        <v>51937.764000000003</v>
      </c>
      <c r="E19" s="524"/>
      <c r="F19" s="108">
        <v>39.57334016088268</v>
      </c>
      <c r="K19" s="3"/>
    </row>
    <row r="20" spans="1:11" x14ac:dyDescent="0.15">
      <c r="B20" s="96" t="s">
        <v>12</v>
      </c>
      <c r="C20" s="97">
        <f>SUM(C6:C19)</f>
        <v>2672974.9975419999</v>
      </c>
      <c r="D20" s="484">
        <f>SUM(D6:E19)</f>
        <v>507288.53350000002</v>
      </c>
      <c r="E20" s="485"/>
      <c r="F20" s="106">
        <f>D20/C20*100</f>
        <v>18.978424189021212</v>
      </c>
      <c r="K20" s="3"/>
    </row>
    <row r="21" spans="1:11" x14ac:dyDescent="0.15">
      <c r="B21" s="17"/>
      <c r="C21" s="18"/>
      <c r="D21" s="18"/>
      <c r="E21" s="19"/>
      <c r="F21" s="20"/>
      <c r="K21" s="3"/>
    </row>
    <row r="22" spans="1:11" x14ac:dyDescent="0.15">
      <c r="B22" s="21" t="s">
        <v>13</v>
      </c>
      <c r="C22" s="18"/>
      <c r="D22" s="18"/>
      <c r="E22" s="19"/>
      <c r="F22" s="20"/>
      <c r="K22" s="3"/>
    </row>
    <row r="23" spans="1:11" x14ac:dyDescent="0.15">
      <c r="B23" s="21" t="s">
        <v>14</v>
      </c>
      <c r="K23" s="3"/>
    </row>
    <row r="24" spans="1:11" x14ac:dyDescent="0.15">
      <c r="B24" s="21" t="s">
        <v>34</v>
      </c>
      <c r="K24" s="3"/>
    </row>
    <row r="25" spans="1:11" ht="25.5" customHeight="1" x14ac:dyDescent="0.15">
      <c r="K25" s="3"/>
    </row>
    <row r="26" spans="1:11" ht="14.25" x14ac:dyDescent="0.15">
      <c r="A26" s="4" t="s">
        <v>15</v>
      </c>
    </row>
    <row r="27" spans="1:11" x14ac:dyDescent="0.15">
      <c r="K27" s="3" t="s">
        <v>16</v>
      </c>
    </row>
    <row r="28" spans="1:11" ht="18" thickBot="1" x14ac:dyDescent="0.25">
      <c r="B28" s="22" t="s">
        <v>17</v>
      </c>
      <c r="C28" s="22"/>
      <c r="K28" s="3"/>
    </row>
    <row r="29" spans="1:11" ht="18" thickBot="1" x14ac:dyDescent="0.25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 x14ac:dyDescent="0.15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 x14ac:dyDescent="0.15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 x14ac:dyDescent="0.15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 x14ac:dyDescent="0.15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 x14ac:dyDescent="0.15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 x14ac:dyDescent="0.15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 x14ac:dyDescent="0.15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 x14ac:dyDescent="0.15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 x14ac:dyDescent="0.2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 x14ac:dyDescent="0.2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 x14ac:dyDescent="0.2">
      <c r="D40" s="55"/>
      <c r="E40" s="56"/>
      <c r="F40" s="57"/>
      <c r="G40" s="58"/>
      <c r="H40" s="55"/>
      <c r="I40" s="59"/>
      <c r="J40" s="55"/>
      <c r="K40" s="60"/>
    </row>
    <row r="41" spans="2:11" x14ac:dyDescent="0.15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 x14ac:dyDescent="0.2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 x14ac:dyDescent="0.15">
      <c r="D43" s="72"/>
      <c r="E43" s="72"/>
      <c r="F43" s="72"/>
      <c r="G43" s="72"/>
      <c r="H43" s="72"/>
      <c r="I43" s="72"/>
      <c r="J43" s="72"/>
      <c r="K43" s="72"/>
    </row>
    <row r="44" spans="2:11" ht="18" thickBot="1" x14ac:dyDescent="0.25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 x14ac:dyDescent="0.2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 x14ac:dyDescent="0.15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 x14ac:dyDescent="0.15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 x14ac:dyDescent="0.15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 x14ac:dyDescent="0.15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 x14ac:dyDescent="0.15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 x14ac:dyDescent="0.15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 x14ac:dyDescent="0.15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 x14ac:dyDescent="0.15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 x14ac:dyDescent="0.2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 x14ac:dyDescent="0.2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 x14ac:dyDescent="0.2">
      <c r="D56" s="55"/>
      <c r="E56" s="56"/>
      <c r="F56" s="78"/>
      <c r="G56" s="58"/>
      <c r="H56" s="55"/>
      <c r="I56" s="58"/>
      <c r="J56" s="55"/>
      <c r="K56" s="58"/>
    </row>
    <row r="57" spans="2:11" x14ac:dyDescent="0.15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 x14ac:dyDescent="0.2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 x14ac:dyDescent="0.15">
      <c r="D59" s="72"/>
      <c r="E59" s="72"/>
      <c r="F59" s="72"/>
      <c r="G59" s="72"/>
      <c r="H59" s="72"/>
      <c r="I59" s="72"/>
      <c r="J59" s="72"/>
      <c r="K59" s="72"/>
    </row>
    <row r="60" spans="2:11" ht="18" thickBot="1" x14ac:dyDescent="0.25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 x14ac:dyDescent="0.2">
      <c r="B61" s="113"/>
      <c r="C61" s="113"/>
      <c r="D61" s="495">
        <v>2008</v>
      </c>
      <c r="E61" s="492"/>
      <c r="F61" s="491">
        <v>2009</v>
      </c>
      <c r="G61" s="492"/>
      <c r="H61" s="491">
        <v>2010</v>
      </c>
      <c r="I61" s="492"/>
      <c r="J61" s="491">
        <v>2011</v>
      </c>
      <c r="K61" s="493"/>
    </row>
    <row r="62" spans="2:11" x14ac:dyDescent="0.15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 x14ac:dyDescent="0.15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 x14ac:dyDescent="0.15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 x14ac:dyDescent="0.15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 x14ac:dyDescent="0.15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 x14ac:dyDescent="0.15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 x14ac:dyDescent="0.15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 x14ac:dyDescent="0.15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 x14ac:dyDescent="0.2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 x14ac:dyDescent="0.2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 x14ac:dyDescent="0.2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 x14ac:dyDescent="0.15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 x14ac:dyDescent="0.2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ht="18" thickBot="1" x14ac:dyDescent="0.25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 x14ac:dyDescent="0.2">
      <c r="B77" s="113"/>
      <c r="C77" s="113"/>
      <c r="D77" s="495">
        <v>2008</v>
      </c>
      <c r="E77" s="510"/>
      <c r="F77" s="491">
        <v>2009</v>
      </c>
      <c r="G77" s="510"/>
      <c r="H77" s="491">
        <v>2010</v>
      </c>
      <c r="I77" s="510"/>
      <c r="J77" s="491">
        <v>2011</v>
      </c>
      <c r="K77" s="511"/>
    </row>
    <row r="78" spans="2:11" x14ac:dyDescent="0.15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 x14ac:dyDescent="0.15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 x14ac:dyDescent="0.15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 x14ac:dyDescent="0.15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 x14ac:dyDescent="0.15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 x14ac:dyDescent="0.15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 x14ac:dyDescent="0.15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 x14ac:dyDescent="0.15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 x14ac:dyDescent="0.2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 x14ac:dyDescent="0.2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 x14ac:dyDescent="0.15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 x14ac:dyDescent="0.2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 x14ac:dyDescent="0.15"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50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</row>
    <row r="19" spans="1:11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</row>
    <row r="20" spans="1:11" ht="14.25" thickBot="1" x14ac:dyDescent="0.2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 x14ac:dyDescent="0.15">
      <c r="B21" s="96" t="s">
        <v>12</v>
      </c>
      <c r="C21" s="97">
        <f>SUM(C6:C20)</f>
        <v>2874662.7309010001</v>
      </c>
      <c r="D21" s="484">
        <f>SUM(D6:E20)</f>
        <v>530921.64324999996</v>
      </c>
      <c r="E21" s="485"/>
      <c r="F21" s="106">
        <f>D21/C21*100</f>
        <v>18.469006382658122</v>
      </c>
      <c r="K21" s="3"/>
    </row>
    <row r="22" spans="1:11" x14ac:dyDescent="0.15">
      <c r="B22" s="17"/>
      <c r="C22" s="18"/>
      <c r="D22" s="18"/>
      <c r="E22" s="19"/>
      <c r="F22" s="20"/>
      <c r="K22" s="3"/>
    </row>
    <row r="23" spans="1:11" x14ac:dyDescent="0.15">
      <c r="B23" s="21" t="s">
        <v>13</v>
      </c>
      <c r="C23" s="18"/>
      <c r="D23" s="18"/>
      <c r="E23" s="19"/>
      <c r="F23" s="20"/>
      <c r="K23" s="3"/>
    </row>
    <row r="24" spans="1:11" x14ac:dyDescent="0.15">
      <c r="B24" s="21" t="s">
        <v>14</v>
      </c>
      <c r="K24" s="3"/>
    </row>
    <row r="25" spans="1:11" x14ac:dyDescent="0.15">
      <c r="B25" s="21" t="s">
        <v>34</v>
      </c>
      <c r="K25" s="3"/>
    </row>
    <row r="26" spans="1:11" ht="25.5" customHeight="1" x14ac:dyDescent="0.15">
      <c r="K26" s="3"/>
    </row>
    <row r="27" spans="1:11" ht="14.25" x14ac:dyDescent="0.15">
      <c r="A27" s="4" t="s">
        <v>15</v>
      </c>
    </row>
    <row r="28" spans="1:11" x14ac:dyDescent="0.15">
      <c r="K28" s="3" t="s">
        <v>16</v>
      </c>
    </row>
    <row r="29" spans="1:11" ht="18" thickBot="1" x14ac:dyDescent="0.25">
      <c r="B29" s="22" t="s">
        <v>17</v>
      </c>
      <c r="C29" s="22"/>
      <c r="K29" s="3"/>
    </row>
    <row r="30" spans="1:11" ht="18" thickBot="1" x14ac:dyDescent="0.25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 x14ac:dyDescent="0.15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 x14ac:dyDescent="0.15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 x14ac:dyDescent="0.15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 x14ac:dyDescent="0.15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 x14ac:dyDescent="0.15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 x14ac:dyDescent="0.15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 x14ac:dyDescent="0.15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 x14ac:dyDescent="0.2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 x14ac:dyDescent="0.2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 x14ac:dyDescent="0.2">
      <c r="D41" s="55"/>
      <c r="E41" s="56"/>
      <c r="F41" s="57"/>
      <c r="G41" s="58"/>
      <c r="H41" s="55"/>
      <c r="I41" s="59"/>
      <c r="J41" s="55"/>
      <c r="K41" s="60"/>
    </row>
    <row r="42" spans="2:11" x14ac:dyDescent="0.15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 x14ac:dyDescent="0.2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 x14ac:dyDescent="0.15">
      <c r="D44" s="72"/>
      <c r="E44" s="72"/>
      <c r="F44" s="72"/>
      <c r="G44" s="72"/>
      <c r="H44" s="72"/>
      <c r="I44" s="72"/>
      <c r="J44" s="72"/>
      <c r="K44" s="72"/>
    </row>
    <row r="45" spans="2:11" ht="18" thickBot="1" x14ac:dyDescent="0.25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 x14ac:dyDescent="0.2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 x14ac:dyDescent="0.15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 x14ac:dyDescent="0.15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 x14ac:dyDescent="0.15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 x14ac:dyDescent="0.15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 x14ac:dyDescent="0.15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 x14ac:dyDescent="0.15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 x14ac:dyDescent="0.15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 x14ac:dyDescent="0.15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 x14ac:dyDescent="0.2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 x14ac:dyDescent="0.2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 x14ac:dyDescent="0.2">
      <c r="D57" s="55"/>
      <c r="E57" s="56"/>
      <c r="F57" s="78"/>
      <c r="G57" s="58"/>
      <c r="H57" s="55"/>
      <c r="I57" s="58"/>
      <c r="J57" s="55"/>
      <c r="K57" s="58"/>
    </row>
    <row r="58" spans="2:11" x14ac:dyDescent="0.15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 x14ac:dyDescent="0.2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 x14ac:dyDescent="0.15">
      <c r="D60" s="72"/>
      <c r="E60" s="72"/>
      <c r="F60" s="72"/>
      <c r="G60" s="72"/>
      <c r="H60" s="72"/>
      <c r="I60" s="72"/>
      <c r="J60" s="72"/>
      <c r="K60" s="72"/>
    </row>
    <row r="61" spans="2:11" ht="18" thickBot="1" x14ac:dyDescent="0.25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 x14ac:dyDescent="0.2">
      <c r="B62" s="113"/>
      <c r="C62" s="113"/>
      <c r="D62" s="495">
        <v>2008</v>
      </c>
      <c r="E62" s="492"/>
      <c r="F62" s="491">
        <v>2009</v>
      </c>
      <c r="G62" s="492"/>
      <c r="H62" s="491">
        <v>2010</v>
      </c>
      <c r="I62" s="492"/>
      <c r="J62" s="491">
        <v>2011</v>
      </c>
      <c r="K62" s="493"/>
    </row>
    <row r="63" spans="2:11" x14ac:dyDescent="0.15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 x14ac:dyDescent="0.15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 x14ac:dyDescent="0.15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 x14ac:dyDescent="0.15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 x14ac:dyDescent="0.15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 x14ac:dyDescent="0.15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 x14ac:dyDescent="0.15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 x14ac:dyDescent="0.15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 x14ac:dyDescent="0.2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 x14ac:dyDescent="0.2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 x14ac:dyDescent="0.2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 x14ac:dyDescent="0.15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 x14ac:dyDescent="0.2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ht="18" thickBot="1" x14ac:dyDescent="0.25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 x14ac:dyDescent="0.2">
      <c r="B78" s="113"/>
      <c r="C78" s="113"/>
      <c r="D78" s="495">
        <v>2008</v>
      </c>
      <c r="E78" s="510"/>
      <c r="F78" s="491">
        <v>2009</v>
      </c>
      <c r="G78" s="510"/>
      <c r="H78" s="491">
        <v>2010</v>
      </c>
      <c r="I78" s="510"/>
      <c r="J78" s="491">
        <v>2011</v>
      </c>
      <c r="K78" s="511"/>
    </row>
    <row r="79" spans="2:11" x14ac:dyDescent="0.15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 x14ac:dyDescent="0.15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 x14ac:dyDescent="0.15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 x14ac:dyDescent="0.15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 x14ac:dyDescent="0.15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 x14ac:dyDescent="0.15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 x14ac:dyDescent="0.15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 x14ac:dyDescent="0.15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 x14ac:dyDescent="0.2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 x14ac:dyDescent="0.2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 x14ac:dyDescent="0.15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 x14ac:dyDescent="0.2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  <row r="148" spans="4:11" x14ac:dyDescent="0.15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 x14ac:dyDescent="0.2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 x14ac:dyDescent="0.15">
      <c r="B22" s="96" t="s">
        <v>12</v>
      </c>
      <c r="C22" s="97">
        <f>SUM(C6:C21)</f>
        <v>3054187.5537940003</v>
      </c>
      <c r="D22" s="484">
        <f>SUM(D6:E21)</f>
        <v>564156.85824999993</v>
      </c>
      <c r="E22" s="485"/>
      <c r="F22" s="106">
        <f>D22/C22*100</f>
        <v>18.471585268206205</v>
      </c>
      <c r="K22" s="3"/>
      <c r="M22" s="3"/>
    </row>
    <row r="23" spans="1:13" x14ac:dyDescent="0.15">
      <c r="B23" s="17"/>
      <c r="C23" s="18"/>
      <c r="D23" s="18"/>
      <c r="E23" s="19"/>
      <c r="F23" s="20"/>
      <c r="K23" s="3"/>
      <c r="M23" s="3"/>
    </row>
    <row r="24" spans="1:13" x14ac:dyDescent="0.15">
      <c r="B24" s="21" t="s">
        <v>13</v>
      </c>
      <c r="C24" s="18"/>
      <c r="D24" s="18"/>
      <c r="E24" s="19"/>
      <c r="F24" s="20"/>
      <c r="K24" s="3"/>
      <c r="M24" s="3"/>
    </row>
    <row r="25" spans="1:13" x14ac:dyDescent="0.15">
      <c r="B25" s="21" t="s">
        <v>14</v>
      </c>
      <c r="K25" s="3"/>
      <c r="M25" s="3"/>
    </row>
    <row r="26" spans="1:13" x14ac:dyDescent="0.15">
      <c r="B26" s="21" t="s">
        <v>34</v>
      </c>
      <c r="K26" s="3"/>
      <c r="M26" s="3"/>
    </row>
    <row r="27" spans="1:13" ht="25.5" customHeight="1" x14ac:dyDescent="0.15">
      <c r="K27" s="3"/>
      <c r="M27" s="3"/>
    </row>
    <row r="28" spans="1:13" ht="14.25" x14ac:dyDescent="0.15">
      <c r="A28" s="4" t="s">
        <v>15</v>
      </c>
    </row>
    <row r="29" spans="1:13" x14ac:dyDescent="0.15">
      <c r="K29" s="3" t="s">
        <v>16</v>
      </c>
      <c r="M29" s="3" t="s">
        <v>16</v>
      </c>
    </row>
    <row r="30" spans="1:13" ht="18" thickBot="1" x14ac:dyDescent="0.25">
      <c r="B30" s="22" t="s">
        <v>17</v>
      </c>
      <c r="C30" s="22"/>
      <c r="K30" s="3"/>
      <c r="M30" s="3"/>
    </row>
    <row r="31" spans="1:13" ht="18" thickBot="1" x14ac:dyDescent="0.25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529">
        <v>2011</v>
      </c>
      <c r="K31" s="528"/>
      <c r="L31" s="527">
        <v>2012</v>
      </c>
      <c r="M31" s="528"/>
    </row>
    <row r="32" spans="1:13" x14ac:dyDescent="0.15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 x14ac:dyDescent="0.15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 x14ac:dyDescent="0.15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 x14ac:dyDescent="0.15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 x14ac:dyDescent="0.15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 x14ac:dyDescent="0.15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 x14ac:dyDescent="0.15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 x14ac:dyDescent="0.15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 x14ac:dyDescent="0.2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 x14ac:dyDescent="0.2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 x14ac:dyDescent="0.2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 x14ac:dyDescent="0.15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 x14ac:dyDescent="0.2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 x14ac:dyDescent="0.15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 x14ac:dyDescent="0.25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 x14ac:dyDescent="0.2">
      <c r="D47" s="23">
        <v>2008</v>
      </c>
      <c r="E47" s="24"/>
      <c r="F47" s="25">
        <v>2009</v>
      </c>
      <c r="G47" s="24"/>
      <c r="H47" s="25">
        <v>2010</v>
      </c>
      <c r="I47" s="24"/>
      <c r="J47" s="529">
        <v>2011</v>
      </c>
      <c r="K47" s="528"/>
      <c r="L47" s="190"/>
      <c r="M47" s="191"/>
    </row>
    <row r="48" spans="2:13" x14ac:dyDescent="0.15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 x14ac:dyDescent="0.15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 x14ac:dyDescent="0.15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 x14ac:dyDescent="0.15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 x14ac:dyDescent="0.15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 x14ac:dyDescent="0.15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 x14ac:dyDescent="0.15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 x14ac:dyDescent="0.15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 x14ac:dyDescent="0.2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 x14ac:dyDescent="0.2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 x14ac:dyDescent="0.2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 x14ac:dyDescent="0.15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 x14ac:dyDescent="0.2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 x14ac:dyDescent="0.15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 x14ac:dyDescent="0.25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 x14ac:dyDescent="0.2">
      <c r="B63" s="113"/>
      <c r="C63" s="113"/>
      <c r="D63" s="495">
        <v>2008</v>
      </c>
      <c r="E63" s="492"/>
      <c r="F63" s="491">
        <v>2009</v>
      </c>
      <c r="G63" s="492"/>
      <c r="H63" s="491">
        <v>2010</v>
      </c>
      <c r="I63" s="492"/>
      <c r="J63" s="491">
        <v>2011</v>
      </c>
      <c r="K63" s="493"/>
      <c r="L63" s="195"/>
      <c r="M63" s="188"/>
    </row>
    <row r="64" spans="2:13" x14ac:dyDescent="0.15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 x14ac:dyDescent="0.15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 x14ac:dyDescent="0.15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 x14ac:dyDescent="0.15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 x14ac:dyDescent="0.15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 x14ac:dyDescent="0.15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 x14ac:dyDescent="0.15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 x14ac:dyDescent="0.15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 x14ac:dyDescent="0.2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 x14ac:dyDescent="0.2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 x14ac:dyDescent="0.2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 x14ac:dyDescent="0.15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 x14ac:dyDescent="0.2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 x14ac:dyDescent="0.25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 x14ac:dyDescent="0.2">
      <c r="B79" s="113"/>
      <c r="C79" s="113"/>
      <c r="D79" s="495">
        <v>2008</v>
      </c>
      <c r="E79" s="510"/>
      <c r="F79" s="491">
        <v>2009</v>
      </c>
      <c r="G79" s="510"/>
      <c r="H79" s="491">
        <v>2010</v>
      </c>
      <c r="I79" s="510"/>
      <c r="J79" s="491">
        <v>2011</v>
      </c>
      <c r="K79" s="511"/>
      <c r="L79" s="195"/>
      <c r="M79" s="199"/>
    </row>
    <row r="80" spans="2:13" x14ac:dyDescent="0.15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 x14ac:dyDescent="0.15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 x14ac:dyDescent="0.15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 x14ac:dyDescent="0.15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 x14ac:dyDescent="0.15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 x14ac:dyDescent="0.15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 x14ac:dyDescent="0.15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 x14ac:dyDescent="0.15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 x14ac:dyDescent="0.2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 x14ac:dyDescent="0.2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 x14ac:dyDescent="0.15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 x14ac:dyDescent="0.2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 x14ac:dyDescent="0.15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 x14ac:dyDescent="0.15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53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 x14ac:dyDescent="0.2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 x14ac:dyDescent="0.15">
      <c r="B23" s="96" t="s">
        <v>12</v>
      </c>
      <c r="C23" s="97">
        <f>SUM(C6:C21)</f>
        <v>3054187.5537940003</v>
      </c>
      <c r="D23" s="484">
        <f>SUM(D6:E21)</f>
        <v>564156.85824999993</v>
      </c>
      <c r="E23" s="485"/>
      <c r="F23" s="106">
        <f>D23/C23*100</f>
        <v>18.471585268206205</v>
      </c>
      <c r="K23" s="3"/>
      <c r="M23" s="3"/>
    </row>
    <row r="24" spans="1:13" x14ac:dyDescent="0.15">
      <c r="B24" s="17"/>
      <c r="C24" s="18"/>
      <c r="D24" s="18"/>
      <c r="E24" s="19"/>
      <c r="F24" s="20"/>
      <c r="K24" s="3"/>
      <c r="M24" s="3"/>
    </row>
    <row r="25" spans="1:13" x14ac:dyDescent="0.15">
      <c r="B25" s="21" t="s">
        <v>13</v>
      </c>
      <c r="C25" s="18"/>
      <c r="D25" s="18"/>
      <c r="E25" s="19"/>
      <c r="F25" s="20"/>
      <c r="K25" s="3"/>
      <c r="M25" s="3"/>
    </row>
    <row r="26" spans="1:13" x14ac:dyDescent="0.15">
      <c r="B26" s="21" t="s">
        <v>14</v>
      </c>
      <c r="K26" s="3"/>
      <c r="M26" s="3"/>
    </row>
    <row r="27" spans="1:13" x14ac:dyDescent="0.15">
      <c r="B27" s="21" t="s">
        <v>34</v>
      </c>
      <c r="K27" s="3"/>
      <c r="M27" s="3"/>
    </row>
    <row r="28" spans="1:13" ht="25.5" customHeight="1" x14ac:dyDescent="0.15">
      <c r="K28" s="3"/>
      <c r="M28" s="3"/>
    </row>
    <row r="29" spans="1:13" ht="14.25" x14ac:dyDescent="0.15">
      <c r="A29" s="4" t="s">
        <v>15</v>
      </c>
    </row>
    <row r="30" spans="1:13" x14ac:dyDescent="0.15">
      <c r="K30" s="3" t="s">
        <v>16</v>
      </c>
      <c r="M30" s="3" t="s">
        <v>16</v>
      </c>
    </row>
    <row r="31" spans="1:13" ht="18" thickBot="1" x14ac:dyDescent="0.25">
      <c r="B31" s="22" t="s">
        <v>17</v>
      </c>
      <c r="C31" s="22"/>
      <c r="K31" s="3"/>
      <c r="M31" s="3"/>
    </row>
    <row r="32" spans="1:13" ht="18" thickBot="1" x14ac:dyDescent="0.25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529">
        <v>2011</v>
      </c>
      <c r="K32" s="528"/>
      <c r="L32" s="527">
        <v>2012</v>
      </c>
      <c r="M32" s="528"/>
    </row>
    <row r="33" spans="2:13" x14ac:dyDescent="0.15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 x14ac:dyDescent="0.15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 x14ac:dyDescent="0.15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 x14ac:dyDescent="0.15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 x14ac:dyDescent="0.15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 x14ac:dyDescent="0.15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 x14ac:dyDescent="0.15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 x14ac:dyDescent="0.15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 x14ac:dyDescent="0.2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 x14ac:dyDescent="0.2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 x14ac:dyDescent="0.2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 x14ac:dyDescent="0.15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 x14ac:dyDescent="0.2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 x14ac:dyDescent="0.15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 x14ac:dyDescent="0.25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 x14ac:dyDescent="0.2">
      <c r="D48" s="23">
        <v>2008</v>
      </c>
      <c r="E48" s="24"/>
      <c r="F48" s="25">
        <v>2009</v>
      </c>
      <c r="G48" s="24"/>
      <c r="H48" s="25">
        <v>2010</v>
      </c>
      <c r="I48" s="24"/>
      <c r="J48" s="529">
        <v>2011</v>
      </c>
      <c r="K48" s="528"/>
      <c r="L48" s="190"/>
      <c r="M48" s="191"/>
    </row>
    <row r="49" spans="2:13" x14ac:dyDescent="0.15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 x14ac:dyDescent="0.15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 x14ac:dyDescent="0.15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 x14ac:dyDescent="0.15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 x14ac:dyDescent="0.15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 x14ac:dyDescent="0.15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 x14ac:dyDescent="0.15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 x14ac:dyDescent="0.15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 x14ac:dyDescent="0.2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 x14ac:dyDescent="0.2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 x14ac:dyDescent="0.2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 x14ac:dyDescent="0.15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 x14ac:dyDescent="0.2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 x14ac:dyDescent="0.15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 x14ac:dyDescent="0.25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 x14ac:dyDescent="0.2">
      <c r="B64" s="113"/>
      <c r="C64" s="113"/>
      <c r="D64" s="495">
        <v>2008</v>
      </c>
      <c r="E64" s="492"/>
      <c r="F64" s="491">
        <v>2009</v>
      </c>
      <c r="G64" s="492"/>
      <c r="H64" s="491">
        <v>2010</v>
      </c>
      <c r="I64" s="492"/>
      <c r="J64" s="491">
        <v>2011</v>
      </c>
      <c r="K64" s="493"/>
      <c r="L64" s="195"/>
      <c r="M64" s="188"/>
    </row>
    <row r="65" spans="2:13" x14ac:dyDescent="0.15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 x14ac:dyDescent="0.15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 x14ac:dyDescent="0.15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 x14ac:dyDescent="0.15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 x14ac:dyDescent="0.15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 x14ac:dyDescent="0.15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 x14ac:dyDescent="0.15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 x14ac:dyDescent="0.15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 x14ac:dyDescent="0.2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 x14ac:dyDescent="0.2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 x14ac:dyDescent="0.2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 x14ac:dyDescent="0.15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 x14ac:dyDescent="0.2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 x14ac:dyDescent="0.25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 x14ac:dyDescent="0.2">
      <c r="B80" s="113"/>
      <c r="C80" s="113"/>
      <c r="D80" s="495">
        <v>2008</v>
      </c>
      <c r="E80" s="510"/>
      <c r="F80" s="491">
        <v>2009</v>
      </c>
      <c r="G80" s="510"/>
      <c r="H80" s="491">
        <v>2010</v>
      </c>
      <c r="I80" s="510"/>
      <c r="J80" s="491">
        <v>2011</v>
      </c>
      <c r="K80" s="511"/>
      <c r="L80" s="195"/>
      <c r="M80" s="199"/>
    </row>
    <row r="81" spans="2:13" x14ac:dyDescent="0.15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 x14ac:dyDescent="0.15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 x14ac:dyDescent="0.15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 x14ac:dyDescent="0.15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 x14ac:dyDescent="0.15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 x14ac:dyDescent="0.15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 x14ac:dyDescent="0.15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 x14ac:dyDescent="0.15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 x14ac:dyDescent="0.2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 x14ac:dyDescent="0.2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 x14ac:dyDescent="0.15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 x14ac:dyDescent="0.2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 x14ac:dyDescent="0.15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99">
        <v>3602</v>
      </c>
      <c r="E6" s="500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9">
        <v>3310</v>
      </c>
      <c r="E7" s="520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5">
        <v>4990.875</v>
      </c>
      <c r="E8" s="516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5">
        <v>8686</v>
      </c>
      <c r="E9" s="516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5">
        <v>10020</v>
      </c>
      <c r="E10" s="516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5">
        <v>169533</v>
      </c>
      <c r="E11" s="516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5">
        <v>82821</v>
      </c>
      <c r="E12" s="516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17">
        <v>7907</v>
      </c>
      <c r="E13" s="518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6">
        <v>43015</v>
      </c>
      <c r="E14" s="508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6">
        <v>6992</v>
      </c>
      <c r="E15" s="508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21">
        <v>20977</v>
      </c>
      <c r="E16" s="522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21">
        <v>78578</v>
      </c>
      <c r="E17" s="522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17">
        <v>14918.8945</v>
      </c>
      <c r="E18" s="518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25">
        <v>51937.764000000003</v>
      </c>
      <c r="E19" s="526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21">
        <v>23633.109750000003</v>
      </c>
      <c r="E20" s="522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21">
        <v>33235.215000000004</v>
      </c>
      <c r="E21" s="522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21">
        <v>20918</v>
      </c>
      <c r="E22" s="522"/>
      <c r="F22" s="155">
        <v>9.4235837369073092</v>
      </c>
      <c r="K22" s="3"/>
      <c r="M22" s="3"/>
    </row>
    <row r="23" spans="1:13" ht="14.25" thickBot="1" x14ac:dyDescent="0.2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 x14ac:dyDescent="0.15">
      <c r="B24" s="96" t="s">
        <v>12</v>
      </c>
      <c r="C24" s="97">
        <f>SUM(C6:C23)</f>
        <v>3550987.9023340004</v>
      </c>
      <c r="D24" s="484">
        <f>SUM(D6:E23)</f>
        <v>604584.48499999999</v>
      </c>
      <c r="E24" s="485"/>
      <c r="F24" s="106">
        <f>D24/C24*100</f>
        <v>17.025810890614903</v>
      </c>
      <c r="K24" s="3"/>
      <c r="M24" s="3"/>
    </row>
    <row r="25" spans="1:13" x14ac:dyDescent="0.15">
      <c r="B25" s="17"/>
      <c r="C25" s="18"/>
      <c r="D25" s="18"/>
      <c r="E25" s="19"/>
      <c r="F25" s="20"/>
      <c r="K25" s="3"/>
      <c r="M25" s="3"/>
    </row>
    <row r="26" spans="1:13" x14ac:dyDescent="0.15">
      <c r="B26" s="21" t="s">
        <v>13</v>
      </c>
      <c r="C26" s="18"/>
      <c r="D26" s="18"/>
      <c r="E26" s="19"/>
      <c r="F26" s="20"/>
      <c r="K26" s="3"/>
      <c r="M26" s="3"/>
    </row>
    <row r="27" spans="1:13" x14ac:dyDescent="0.15">
      <c r="B27" s="21" t="s">
        <v>14</v>
      </c>
      <c r="K27" s="3"/>
      <c r="M27" s="3"/>
    </row>
    <row r="28" spans="1:13" x14ac:dyDescent="0.15">
      <c r="B28" s="21" t="s">
        <v>34</v>
      </c>
      <c r="K28" s="3"/>
      <c r="M28" s="3"/>
    </row>
    <row r="29" spans="1:13" ht="25.5" customHeight="1" x14ac:dyDescent="0.15">
      <c r="K29" s="3"/>
      <c r="M29" s="3"/>
    </row>
    <row r="30" spans="1:13" ht="14.25" x14ac:dyDescent="0.15">
      <c r="A30" s="4" t="s">
        <v>15</v>
      </c>
    </row>
    <row r="31" spans="1:13" x14ac:dyDescent="0.15">
      <c r="K31" s="3" t="s">
        <v>16</v>
      </c>
      <c r="M31" s="3" t="s">
        <v>16</v>
      </c>
    </row>
    <row r="32" spans="1:13" ht="18" thickBot="1" x14ac:dyDescent="0.25">
      <c r="B32" s="22" t="s">
        <v>17</v>
      </c>
      <c r="C32" s="22"/>
      <c r="K32" s="3"/>
      <c r="M32" s="3"/>
    </row>
    <row r="33" spans="2:13" ht="18" thickBot="1" x14ac:dyDescent="0.25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529">
        <v>2011</v>
      </c>
      <c r="K33" s="528"/>
      <c r="L33" s="527">
        <v>2012</v>
      </c>
      <c r="M33" s="528"/>
    </row>
    <row r="34" spans="2:13" x14ac:dyDescent="0.15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 x14ac:dyDescent="0.15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 x14ac:dyDescent="0.15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 x14ac:dyDescent="0.15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 x14ac:dyDescent="0.15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 x14ac:dyDescent="0.15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 x14ac:dyDescent="0.15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 x14ac:dyDescent="0.15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 x14ac:dyDescent="0.2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 x14ac:dyDescent="0.2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 x14ac:dyDescent="0.2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 x14ac:dyDescent="0.15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 x14ac:dyDescent="0.2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 x14ac:dyDescent="0.15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 x14ac:dyDescent="0.25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 x14ac:dyDescent="0.2">
      <c r="D49" s="23">
        <v>2008</v>
      </c>
      <c r="E49" s="24"/>
      <c r="F49" s="25">
        <v>2009</v>
      </c>
      <c r="G49" s="24"/>
      <c r="H49" s="25">
        <v>2010</v>
      </c>
      <c r="I49" s="24"/>
      <c r="J49" s="529">
        <v>2011</v>
      </c>
      <c r="K49" s="528"/>
      <c r="L49" s="190"/>
      <c r="M49" s="191"/>
    </row>
    <row r="50" spans="2:13" x14ac:dyDescent="0.15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 x14ac:dyDescent="0.15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 x14ac:dyDescent="0.15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 x14ac:dyDescent="0.15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 x14ac:dyDescent="0.15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 x14ac:dyDescent="0.15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 x14ac:dyDescent="0.15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 x14ac:dyDescent="0.15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 x14ac:dyDescent="0.2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 x14ac:dyDescent="0.2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 x14ac:dyDescent="0.2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 x14ac:dyDescent="0.15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 x14ac:dyDescent="0.2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 x14ac:dyDescent="0.15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 x14ac:dyDescent="0.25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 x14ac:dyDescent="0.2">
      <c r="B65" s="113"/>
      <c r="C65" s="113"/>
      <c r="D65" s="495">
        <v>2008</v>
      </c>
      <c r="E65" s="492"/>
      <c r="F65" s="491">
        <v>2009</v>
      </c>
      <c r="G65" s="492"/>
      <c r="H65" s="491">
        <v>2010</v>
      </c>
      <c r="I65" s="492"/>
      <c r="J65" s="491">
        <v>2011</v>
      </c>
      <c r="K65" s="493"/>
      <c r="L65" s="195"/>
      <c r="M65" s="188"/>
    </row>
    <row r="66" spans="2:13" x14ac:dyDescent="0.15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 x14ac:dyDescent="0.15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 x14ac:dyDescent="0.15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 x14ac:dyDescent="0.15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 x14ac:dyDescent="0.15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 x14ac:dyDescent="0.15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 x14ac:dyDescent="0.15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 x14ac:dyDescent="0.15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 x14ac:dyDescent="0.2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 x14ac:dyDescent="0.2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 x14ac:dyDescent="0.2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 x14ac:dyDescent="0.15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 x14ac:dyDescent="0.2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 x14ac:dyDescent="0.25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 x14ac:dyDescent="0.2">
      <c r="B81" s="113"/>
      <c r="C81" s="113"/>
      <c r="D81" s="495">
        <v>2008</v>
      </c>
      <c r="E81" s="510"/>
      <c r="F81" s="491">
        <v>2009</v>
      </c>
      <c r="G81" s="510"/>
      <c r="H81" s="491">
        <v>2010</v>
      </c>
      <c r="I81" s="510"/>
      <c r="J81" s="491">
        <v>2011</v>
      </c>
      <c r="K81" s="511"/>
      <c r="L81" s="195"/>
      <c r="M81" s="199"/>
    </row>
    <row r="82" spans="2:13" x14ac:dyDescent="0.15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 x14ac:dyDescent="0.15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 x14ac:dyDescent="0.15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 x14ac:dyDescent="0.15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 x14ac:dyDescent="0.15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 x14ac:dyDescent="0.15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 x14ac:dyDescent="0.15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 x14ac:dyDescent="0.15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 x14ac:dyDescent="0.2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 x14ac:dyDescent="0.2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 x14ac:dyDescent="0.15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 x14ac:dyDescent="0.2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18</vt:i4>
      </vt:variant>
    </vt:vector>
  </HeadingPairs>
  <TitlesOfParts>
    <vt:vector size="66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　2月末公表分</vt:lpstr>
      <vt:lpstr>2702　3月末公表分</vt:lpstr>
      <vt:lpstr>2703　4月末公表分</vt:lpstr>
      <vt:lpstr>2704　5月末公表分 </vt:lpstr>
      <vt:lpstr>2705　6月末公表分 </vt:lpstr>
      <vt:lpstr>2706　7末月公表分</vt:lpstr>
      <vt:lpstr>2707　8月末公表分</vt:lpstr>
      <vt:lpstr>2708　9月末公表分</vt:lpstr>
      <vt:lpstr>2709　１０月末公表分</vt:lpstr>
      <vt:lpstr>2710　１1月末公表分</vt:lpstr>
      <vt:lpstr>2711１2月末公表分</vt:lpstr>
      <vt:lpstr>2712　１月末公表分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　2月末公表分'!Print_Area</vt:lpstr>
      <vt:lpstr>'2702　3月末公表分'!Print_Area</vt:lpstr>
      <vt:lpstr>'2703　4月末公表分'!Print_Area</vt:lpstr>
      <vt:lpstr>'2704　5月末公表分 '!Print_Area</vt:lpstr>
      <vt:lpstr>'2705　6月末公表分 '!Print_Area</vt:lpstr>
      <vt:lpstr>'2706　7末月公表分'!Print_Area</vt:lpstr>
      <vt:lpstr>'2707　8月末公表分'!Print_Area</vt:lpstr>
      <vt:lpstr>'2708　9月末公表分'!Print_Area</vt:lpstr>
      <vt:lpstr>'2709　１０月末公表分'!Print_Area</vt:lpstr>
      <vt:lpstr>'2710　１1月末公表分'!Print_Area</vt:lpstr>
      <vt:lpstr>'2711１2月末公表分'!Print_Area</vt:lpstr>
      <vt:lpstr>'2712　１月末公表分'!Print_Area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2016-01-29T07:35:24Z</cp:lastPrinted>
  <dcterms:created xsi:type="dcterms:W3CDTF">2011-11-30T04:33:26Z</dcterms:created>
  <dcterms:modified xsi:type="dcterms:W3CDTF">2016-01-29T10:47:15Z</dcterms:modified>
</cp:coreProperties>
</file>