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Q116" i="3" l="1"/>
  <c r="AM34" i="3" l="1"/>
  <c r="AM3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<sst xmlns="http://schemas.openxmlformats.org/spreadsheetml/2006/main" count="2123" uniqueCount="533">
  <si>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</si>
  <si>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</si>
  <si>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</si>
  <si>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</si>
  <si>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</si>
  <si>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</si>
  <si>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</si>
  <si>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</si>
  <si>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</si>
  <si>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</si>
  <si>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</si>
  <si>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</si>
  <si>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</si>
  <si>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</si>
  <si>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</si>
  <si>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</si>
  <si>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</si>
  <si>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</si>
  <si>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</si>
  <si>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</si>
  <si>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</si>
  <si>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</si>
  <si>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</si>
  <si>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</si>
  <si>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</si>
  <si>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</si>
  <si>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</si>
  <si>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</si>
  <si>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</si>
  <si>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</si>
  <si>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</si>
  <si>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</si>
  <si>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</si>
  <si>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</si>
  <si>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</si>
  <si>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</si>
  <si>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</si>
  <si>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</si>
  <si>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</si>
  <si>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</si>
  <si>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</si>
  <si>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</si>
  <si>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</si>
  <si>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</si>
  <si>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</si>
  <si>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</si>
  <si>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</si>
  <si>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</si>
  <si>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</si>
  <si>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</si>
  <si>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</si>
  <si>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</si>
  <si>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</si>
  <si>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</si>
  <si>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</si>
  <si>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</si>
  <si>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</si>
  <si>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</si>
  <si>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</si>
  <si>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</si>
  <si>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</si>
  <si>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</si>
  <si>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</si>
  <si>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</si>
  <si>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</si>
  <si>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</si>
  <si>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</si>
  <si>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</si>
  <si>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</si>
  <si>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</si>
  <si>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</si>
  <si>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</si>
  <si>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</si>
  <si>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</si>
  <si>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</si>
  <si>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</si>
  <si>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</si>
  <si>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</si>
  <si>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</si>
  <si>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</si>
  <si>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</si>
  <si>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</si>
  <si>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</si>
  <si>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</si>
  <si>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</si>
  <si>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</si>
  <si>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</si>
  <si>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</si>
  <si>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</si>
  <si>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</si>
  <si>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</si>
  <si>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</si>
  <si>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</si>
  <si>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</si>
  <si>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</si>
  <si>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</si>
  <si>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</si>
  <si>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</si>
  <si>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</si>
  <si>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</si>
  <si>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</si>
  <si>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</si>
  <si>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</si>
  <si>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</si>
  <si>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</si>
  <si>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</si>
  <si>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</si>
  <si>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</si>
  <si>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</si>
  <si>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</si>
  <si>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</si>
  <si>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</si>
  <si>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</si>
  <si>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</si>
  <si>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</si>
  <si>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</si>
  <si>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</si>
  <si>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</si>
  <si>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</si>
  <si>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</si>
  <si>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</si>
  <si>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</si>
  <si>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</si>
  <si>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</si>
  <si>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</si>
  <si>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</si>
  <si>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</si>
  <si>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</si>
  <si>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</si>
  <si>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</si>
  <si>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</si>
  <si>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</si>
  <si>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</si>
  <si>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</si>
  <si>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</si>
  <si>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</si>
  <si>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</si>
  <si>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</si>
  <si>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</si>
  <si>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</si>
  <si>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</si>
  <si>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</si>
  <si>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</si>
  <si>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</si>
  <si>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</si>
  <si>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</si>
  <si>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</si>
  <si>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</si>
  <si>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</si>
  <si>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</si>
  <si>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</si>
  <si>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</si>
  <si>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</si>
  <si>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</si>
  <si>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</si>
  <si>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</si>
  <si>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</si>
  <si>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</si>
  <si>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</si>
  <si>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</si>
  <si>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</si>
  <si>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</si>
  <si>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</si>
  <si>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</si>
  <si>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</si>
  <si>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</si>
  <si>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</si>
  <si>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</si>
  <si>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</si>
  <si>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</si>
  <si>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</si>
  <si>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</si>
  <si>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</si>
  <si>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</si>
  <si>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</si>
  <si>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</si>
  <si>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</si>
  <si>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</si>
  <si>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</si>
  <si>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</si>
  <si>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</si>
  <si>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</si>
  <si>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</si>
  <si>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</si>
  <si>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</si>
  <si>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</si>
  <si>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</si>
  <si>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</si>
  <si>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</si>
  <si>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</si>
  <si>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</si>
  <si>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</si>
  <si>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</si>
  <si>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</si>
  <si>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</si>
  <si>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</si>
  <si>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</si>
  <si>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</si>
  <si>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</si>
  <si>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</si>
  <si>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</si>
  <si>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</si>
  <si>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</si>
  <si>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</si>
  <si>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</si>
  <si>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</si>
  <si>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</si>
  <si>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</si>
  <si>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</si>
  <si>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</si>
  <si>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</si>
  <si>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</si>
  <si>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</si>
  <si>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</si>
  <si>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</si>
  <si>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</si>
  <si>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</si>
  <si>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</si>
  <si>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</si>
  <si>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</si>
  <si>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</si>
  <si>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</si>
  <si>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</si>
  <si>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</si>
  <si>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</si>
  <si>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</si>
  <si>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</si>
  <si>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</si>
  <si>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</si>
  <si>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</si>
  <si>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</si>
  <si>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</si>
  <si>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</si>
  <si>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</si>
  <si>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</si>
  <si>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</si>
  <si>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</si>
  <si>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</si>
  <si>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</si>
  <si>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</si>
  <si>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</si>
  <si>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</si>
  <si>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</si>
  <si>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</si>
  <si>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</si>
  <si>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</si>
  <si>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</si>
  <si>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</si>
  <si>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</si>
  <si>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</si>
  <si>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</si>
  <si>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</si>
  <si>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</si>
  <si>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</si>
  <si>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</si>
  <si>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</si>
  <si>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</si>
  <si>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</si>
  <si>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</si>
  <si>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</si>
  <si>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</si>
  <si>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</si>
  <si>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</si>
  <si>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</si>
  <si>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</si>
  <si>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</si>
  <si>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</si>
  <si>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</si>
  <si>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</si>
  <si>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</si>
  <si>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</si>
  <si>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</si>
  <si>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</si>
  <si>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</si>
  <si>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</si>
  <si>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</si>
  <si>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</si>
  <si>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</si>
  <si>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</si>
  <si>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</si>
  <si>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</si>
  <si>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</si>
  <si>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</si>
  <si>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</si>
  <si>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</si>
  <si>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</si>
  <si>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</si>
  <si>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</si>
  <si>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</si>
  <si>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</si>
  <si>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</si>
  <si>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</si>
  <si>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</si>
  <si>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</si>
  <si>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</si>
  <si>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</si>
  <si>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</si>
  <si>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</si>
  <si>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</si>
  <si>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</si>
  <si>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</si>
  <si>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</si>
  <si>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</si>
  <si>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</si>
  <si>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</si>
  <si>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</si>
  <si>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</si>
  <si>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</si>
  <si>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</si>
  <si>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</si>
  <si>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</si>
  <si>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</si>
  <si>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</si>
  <si>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</si>
  <si>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</si>
  <si>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</si>
  <si>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</si>
  <si>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</si>
  <si>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</si>
  <si>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</si>
  <si>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</si>
  <si>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</si>
  <si>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</si>
  <si>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</si>
  <si>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</si>
  <si>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</si>
  <si>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</si>
  <si>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</si>
  <si>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</si>
  <si>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</si>
  <si>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</si>
  <si>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</si>
  <si>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</si>
  <si>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</si>
  <si>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</si>
  <si>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</si>
  <si>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</si>
  <si>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</si>
  <si>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</si>
  <si>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</si>
  <si>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</si>
  <si>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</si>
  <si>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</si>
  <si>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</si>
  <si>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</si>
  <si>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</si>
  <si>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</si>
  <si>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</si>
  <si>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</si>
  <si>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</si>
  <si>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</si>
  <si>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</si>
  <si>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</si>
  <si>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</si>
  <si>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</si>
  <si>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</si>
  <si>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</si>
  <si>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</si>
  <si>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</si>
  <si>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</si>
  <si>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</si>
  <si>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</si>
  <si>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</si>
  <si>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</si>
  <si>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</si>
  <si>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</si>
  <si>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</si>
  <si>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</si>
  <si>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</si>
  <si>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</si>
  <si>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</si>
  <si>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</si>
  <si>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</si>
  <si>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</si>
  <si>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</si>
  <si>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</si>
  <si>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</si>
  <si>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</si>
  <si>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</si>
  <si>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</si>
  <si>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</si>
  <si>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</si>
  <si>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</si>
  <si>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</si>
  <si>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</si>
  <si>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</si>
  <si>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</si>
  <si>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</si>
  <si>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</si>
  <si>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</si>
  <si>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</si>
  <si>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</si>
  <si>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</si>
  <si>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</si>
  <si>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</si>
  <si>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</si>
  <si>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</si>
  <si>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</si>
  <si>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</si>
  <si>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</si>
  <si>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</si>
  <si>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</si>
  <si>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</si>
  <si>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</si>
  <si>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</si>
  <si>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</si>
  <si>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</si>
  <si>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</si>
  <si>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</si>
  <si>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</si>
  <si>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</si>
  <si>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</si>
  <si>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</si>
  <si>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</si>
  <si>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</si>
  <si>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</si>
  <si>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</si>
  <si>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</si>
  <si>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</si>
  <si>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</si>
  <si>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</si>
  <si>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</si>
  <si>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</si>
  <si>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</si>
  <si>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</si>
  <si>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</si>
  <si>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</si>
  <si>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</si>
  <si>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</si>
  <si>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</si>
  <si>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</si>
  <si>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</si>
  <si>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</si>
  <si>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</si>
  <si>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</si>
  <si>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</si>
  <si>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</si>
  <si>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</si>
  <si>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</si>
  <si>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</si>
  <si>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</si>
  <si>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</si>
  <si>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</si>
  <si>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</si>
  <si>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</si>
  <si>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</si>
  <si>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</si>
  <si>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</si>
  <si>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</si>
  <si>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</si>
  <si>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</si>
  <si>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</si>
  <si>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</si>
  <si>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</si>
  <si>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</si>
  <si>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</si>
  <si>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</si>
  <si>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</si>
  <si>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</si>
  <si>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</si>
  <si>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</si>
  <si>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</si>
  <si>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</si>
  <si>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</si>
  <si>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</si>
  <si>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</si>
  <si>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</si>
  <si>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</si>
  <si>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</si>
  <si>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</si>
  <si>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</si>
  <si>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</si>
  <si>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</si>
  <si>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</si>
  <si>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</si>
  <si>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</si>
  <si>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</si>
  <si>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</si>
  <si>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</si>
  <si>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</si>
  <si>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</si>
  <si>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</si>
  <si>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</si>
  <si>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</si>
  <si>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水環境対策調査費</t>
    <phoneticPr fontId="5"/>
  </si>
  <si>
    <t>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</si>
  <si>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</si>
  <si>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</si>
  <si>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下水道におけるＰＰＰ／ＰＦＩの導入に向けた検討経費</t>
    <phoneticPr fontId="5"/>
  </si>
  <si>
    <t>下水道企画課</t>
    <phoneticPr fontId="5"/>
  </si>
  <si>
    <t>課長　山田　哲也</t>
    <rPh sb="0" eb="2">
      <t>カチョウ</t>
    </rPh>
    <rPh sb="3" eb="5">
      <t>ヤマダ</t>
    </rPh>
    <rPh sb="6" eb="8">
      <t>テツヤ</t>
    </rPh>
    <phoneticPr fontId="5"/>
  </si>
  <si>
    <t>モデル都市の支援で得られたコンセッションをはじめとするPPP/PFIのノウハウや知見等を共有し、意見交換を実施する。</t>
    <phoneticPr fontId="5"/>
  </si>
  <si>
    <t>PPP/PFI検討会に参画する地方公共団体や企業の数</t>
    <phoneticPr fontId="5"/>
  </si>
  <si>
    <t>団体</t>
  </si>
  <si>
    <t>団体</t>
    <phoneticPr fontId="5"/>
  </si>
  <si>
    <t>PPP/PFI検討会参画状況（国土交通省下水道部調べ）</t>
    <phoneticPr fontId="5"/>
  </si>
  <si>
    <t>実績額／地方公共団体の支援数</t>
    <phoneticPr fontId="5"/>
  </si>
  <si>
    <t>百万円</t>
    <phoneticPr fontId="5"/>
  </si>
  <si>
    <t>百万円/団体</t>
    <phoneticPr fontId="5"/>
  </si>
  <si>
    <t>20/3</t>
  </si>
  <si>
    <t>27/9</t>
  </si>
  <si>
    <t>社会資本整備等</t>
  </si>
  <si>
    <t>・本事業により、コンセッション事業の導入検討を行っている都市の案件形成を支援することで、目標達成につなげる。</t>
    <phoneticPr fontId="5"/>
  </si>
  <si>
    <t>新28-012</t>
    <phoneticPr fontId="5"/>
  </si>
  <si>
    <t>新28-0007</t>
    <phoneticPr fontId="5"/>
  </si>
  <si>
    <t>62</t>
    <phoneticPr fontId="5"/>
  </si>
  <si>
    <t>-</t>
    <phoneticPr fontId="5"/>
  </si>
  <si>
    <t>41/10</t>
    <phoneticPr fontId="5"/>
  </si>
  <si>
    <t>無</t>
  </si>
  <si>
    <t>有</t>
  </si>
  <si>
    <t>コンセッション事業を含むPPP/PFI手法の導入に際して、地方公共団体は先行事例を必要としており、本事業の目的と合致。</t>
    <rPh sb="7" eb="9">
      <t>ジギョウ</t>
    </rPh>
    <rPh sb="10" eb="11">
      <t>フク</t>
    </rPh>
    <rPh sb="19" eb="21">
      <t>シュホウ</t>
    </rPh>
    <rPh sb="22" eb="24">
      <t>ドウニュウ</t>
    </rPh>
    <rPh sb="25" eb="26">
      <t>サイ</t>
    </rPh>
    <rPh sb="29" eb="31">
      <t>チホウ</t>
    </rPh>
    <rPh sb="31" eb="33">
      <t>コウキョウ</t>
    </rPh>
    <rPh sb="33" eb="35">
      <t>ダンタイ</t>
    </rPh>
    <rPh sb="36" eb="38">
      <t>センコウ</t>
    </rPh>
    <rPh sb="38" eb="40">
      <t>ジレイ</t>
    </rPh>
    <rPh sb="41" eb="43">
      <t>ヒツヨウ</t>
    </rPh>
    <rPh sb="49" eb="50">
      <t>ホン</t>
    </rPh>
    <rPh sb="50" eb="52">
      <t>ジギョウ</t>
    </rPh>
    <rPh sb="53" eb="55">
      <t>モクテキ</t>
    </rPh>
    <rPh sb="56" eb="58">
      <t>ガッチ</t>
    </rPh>
    <phoneticPr fontId="5"/>
  </si>
  <si>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</si>
  <si>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</si>
  <si>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</si>
  <si>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</si>
  <si>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</si>
  <si>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</si>
  <si>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</si>
  <si>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下水道事業における公共施設等運営事業等の案件形成に関する方策検討業務</t>
  </si>
  <si>
    <t>請負</t>
    <rPh sb="0" eb="2">
      <t>ウケオイ</t>
    </rPh>
    <phoneticPr fontId="5"/>
  </si>
  <si>
    <t>PｗCアドバイザリー合同会社</t>
    <rPh sb="10" eb="12">
      <t>ゴウドウ</t>
    </rPh>
    <rPh sb="12" eb="14">
      <t>カイシャ</t>
    </rPh>
    <phoneticPr fontId="5"/>
  </si>
  <si>
    <t>A. PｗCアドバイザリー合同会社</t>
    <phoneticPr fontId="5"/>
  </si>
  <si>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phoneticPr fontId="5"/>
  </si>
  <si>
    <t>-</t>
    <phoneticPr fontId="5"/>
  </si>
  <si>
    <t>2018年6月15日に閣議決定された「経済財政運営と改革の基本方針2018」等において、下水道分野はコンセッション事業を含むPPP/PFIを推進することとされており、優先度は高い。</t>
    <rPh sb="4" eb="5">
      <t>ネン</t>
    </rPh>
    <rPh sb="6" eb="7">
      <t>ガツ</t>
    </rPh>
    <rPh sb="9" eb="10">
      <t>ニチ</t>
    </rPh>
    <rPh sb="11" eb="13">
      <t>カクギ</t>
    </rPh>
    <rPh sb="13" eb="15">
      <t>ケッテイ</t>
    </rPh>
    <rPh sb="38" eb="39">
      <t>トウ</t>
    </rPh>
    <rPh sb="57" eb="59">
      <t>ジギョウ</t>
    </rPh>
    <rPh sb="60" eb="61">
      <t>フク</t>
    </rPh>
    <rPh sb="70" eb="72">
      <t>スイシン</t>
    </rPh>
    <phoneticPr fontId="5"/>
  </si>
  <si>
    <t>38/9</t>
    <phoneticPr fontId="5"/>
  </si>
  <si>
    <t>コンセッション事業、収益型事業及び公的不動産利活用事業の導入件数：「ＰＰＰ／ＰＦＩ推進アクションプラン」に定める目標と同じ
（下水道に係る事業件数（実施方針の策定が完了したコンセッション事業件数））</t>
    <rPh sb="69" eb="71">
      <t>ジギョウ</t>
    </rPh>
    <rPh sb="71" eb="73">
      <t>ケンスウ</t>
    </rPh>
    <rPh sb="74" eb="76">
      <t>ジッシ</t>
    </rPh>
    <rPh sb="76" eb="78">
      <t>ホウシン</t>
    </rPh>
    <rPh sb="79" eb="81">
      <t>サクテイ</t>
    </rPh>
    <rPh sb="82" eb="84">
      <t>カンリョウ</t>
    </rPh>
    <rPh sb="95" eb="97">
      <t>ケンスウ</t>
    </rPh>
    <phoneticPr fontId="5"/>
  </si>
  <si>
    <t>平成30年６月15日に閣議決定された「経済財政運営と改革の基本方針2018」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phoneticPr fontId="5"/>
  </si>
  <si>
    <t>支出先は、企画提案書の内容審査により客観的に評価し選定を行っており、選定の妥当性は確保されている。</t>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</si>
  <si>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5"/>
  </si>
  <si>
    <t>・コンセッション方式等のPPP/PFI導入に先行的に取り組む地方公共団体の準備事業（広域的な検討を含む）を支援するとともに、PPP/PFI検討会の開催を通じて全国に先進事例の水平展開を図ることができた。</t>
    <rPh sb="53" eb="55">
      <t>シエン</t>
    </rPh>
    <rPh sb="69" eb="72">
      <t>ケントウカイ</t>
    </rPh>
    <rPh sb="73" eb="75">
      <t>カイサイ</t>
    </rPh>
    <rPh sb="76" eb="77">
      <t>ツウ</t>
    </rPh>
    <rPh sb="79" eb="81">
      <t>ゼンコク</t>
    </rPh>
    <rPh sb="82" eb="84">
      <t>センシン</t>
    </rPh>
    <rPh sb="84" eb="86">
      <t>ジレイ</t>
    </rPh>
    <rPh sb="87" eb="89">
      <t>スイヘイ</t>
    </rPh>
    <rPh sb="89" eb="91">
      <t>テンカイ</t>
    </rPh>
    <rPh sb="92" eb="93">
      <t>ハカ</t>
    </rPh>
    <phoneticPr fontId="5"/>
  </si>
  <si>
    <t>-</t>
    <phoneticPr fontId="5"/>
  </si>
  <si>
    <t>地方公共団体の支援数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</si>
</sst>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74083</xdr:colOff>
      <xdr:row>740</xdr:row>
      <xdr:rowOff>190500</xdr:rowOff>
    </xdr:from>
    <xdr:to>
      <xdr:col>33</xdr:col>
      <xdr:colOff>112501</xdr:colOff>
      <xdr:row>742</xdr:row>
      <xdr:rowOff>190500</xdr:rowOff>
    </xdr:to>
    <xdr:sp macro="" textlink="">
      <xdr:nvSpPr>
        <xdr:cNvPr id="3" name="テキスト ボックス 2"/>
        <xdr:cNvSpPr txBox="1"/>
      </xdr:nvSpPr>
      <xdr:spPr>
        <a:xfrm>
          <a:off x="4360333" y="42263786"/>
          <a:ext cx="2487704" cy="7075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３８</a:t>
          </a:r>
          <a:r>
            <a:rPr kumimoji="1" lang="ja-JP" altLang="en-US" sz="1400"/>
            <a:t>百万円</a:t>
          </a:r>
        </a:p>
      </xdr:txBody>
    </xdr:sp>
    <xdr:clientData/>
  </xdr:twoCellAnchor>
  <xdr:twoCellAnchor>
    <xdr:from>
      <xdr:col>21</xdr:col>
      <xdr:colOff>68036</xdr:colOff>
      <xdr:row>742</xdr:row>
      <xdr:rowOff>267606</xdr:rowOff>
    </xdr:from>
    <xdr:to>
      <xdr:col>33</xdr:col>
      <xdr:colOff>99767</xdr:colOff>
      <xdr:row>744</xdr:row>
      <xdr:rowOff>136071</xdr:rowOff>
    </xdr:to>
    <xdr:sp macro="" textlink="">
      <xdr:nvSpPr>
        <xdr:cNvPr id="4" name="大かっこ 3"/>
        <xdr:cNvSpPr/>
      </xdr:nvSpPr>
      <xdr:spPr>
        <a:xfrm>
          <a:off x="4354286" y="43048463"/>
          <a:ext cx="2481017" cy="576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21</xdr:col>
      <xdr:colOff>82245</xdr:colOff>
      <xdr:row>746</xdr:row>
      <xdr:rowOff>343806</xdr:rowOff>
    </xdr:from>
    <xdr:to>
      <xdr:col>33</xdr:col>
      <xdr:colOff>113392</xdr:colOff>
      <xdr:row>747</xdr:row>
      <xdr:rowOff>248770</xdr:rowOff>
    </xdr:to>
    <xdr:sp macro="" textlink="">
      <xdr:nvSpPr>
        <xdr:cNvPr id="6" name="テキスト ボックス 5"/>
        <xdr:cNvSpPr txBox="1"/>
      </xdr:nvSpPr>
      <xdr:spPr>
        <a:xfrm>
          <a:off x="4368495" y="44539806"/>
          <a:ext cx="2480433" cy="2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76199</xdr:colOff>
      <xdr:row>747</xdr:row>
      <xdr:rowOff>235858</xdr:rowOff>
    </xdr:from>
    <xdr:to>
      <xdr:col>33</xdr:col>
      <xdr:colOff>116584</xdr:colOff>
      <xdr:row>749</xdr:row>
      <xdr:rowOff>180975</xdr:rowOff>
    </xdr:to>
    <xdr:sp macro="" textlink="">
      <xdr:nvSpPr>
        <xdr:cNvPr id="7" name="テキスト ボックス 6"/>
        <xdr:cNvSpPr txBox="1"/>
      </xdr:nvSpPr>
      <xdr:spPr>
        <a:xfrm>
          <a:off x="4276724" y="42412558"/>
          <a:ext cx="2440685" cy="64996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３８百万円</a:t>
          </a:r>
        </a:p>
      </xdr:txBody>
    </xdr:sp>
    <xdr:clientData/>
  </xdr:twoCellAnchor>
  <xdr:twoCellAnchor>
    <xdr:from>
      <xdr:col>21</xdr:col>
      <xdr:colOff>68639</xdr:colOff>
      <xdr:row>749</xdr:row>
      <xdr:rowOff>222855</xdr:rowOff>
    </xdr:from>
    <xdr:to>
      <xdr:col>33</xdr:col>
      <xdr:colOff>102807</xdr:colOff>
      <xdr:row>777</xdr:row>
      <xdr:rowOff>76200</xdr:rowOff>
    </xdr:to>
    <xdr:sp macro="" textlink="">
      <xdr:nvSpPr>
        <xdr:cNvPr id="8" name="大かっこ 7"/>
        <xdr:cNvSpPr/>
      </xdr:nvSpPr>
      <xdr:spPr>
        <a:xfrm>
          <a:off x="4269164" y="43104405"/>
          <a:ext cx="2434468" cy="558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27</xdr:col>
      <xdr:colOff>68036</xdr:colOff>
      <xdr:row>744</xdr:row>
      <xdr:rowOff>204107</xdr:rowOff>
    </xdr:from>
    <xdr:to>
      <xdr:col>27</xdr:col>
      <xdr:colOff>68036</xdr:colOff>
      <xdr:row>746</xdr:row>
      <xdr:rowOff>272143</xdr:rowOff>
    </xdr:to>
    <xdr:cxnSp macro="">
      <xdr:nvCxnSpPr>
        <xdr:cNvPr id="10" name="直線矢印コネクタ 9"/>
        <xdr:cNvCxnSpPr/>
      </xdr:nvCxnSpPr>
      <xdr:spPr>
        <a:xfrm>
          <a:off x="5578929" y="43692536"/>
          <a:ext cx="0" cy="775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X1" sqref="X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58</v>
      </c>
      <c r="AT2" s="929"/>
      <c r="AU2" s="929"/>
      <c r="AV2" s="43" t="str">
        <f>IF(AW2="", "", "-")</f>
        <v/>
      </c>
      <c r="AW2" s="900"/>
      <c r="AX2" s="900"/>
    </row>
    <row r="3" spans="1:50" ht="21" customHeight="1" thickBot="1">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488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74</v>
      </c>
      <c r="H5" s="826"/>
      <c r="I5" s="826"/>
      <c r="J5" s="826"/>
      <c r="K5" s="826"/>
      <c r="L5" s="826"/>
      <c r="M5" s="827" t="s">
        <v>65</v>
      </c>
      <c r="N5" s="828"/>
      <c r="O5" s="828"/>
      <c r="P5" s="828"/>
      <c r="Q5" s="828"/>
      <c r="R5" s="829"/>
      <c r="S5" s="830" t="s">
        <v>84</v>
      </c>
      <c r="T5" s="826"/>
      <c r="U5" s="826"/>
      <c r="V5" s="826"/>
      <c r="W5" s="826"/>
      <c r="X5" s="831"/>
      <c r="Y5" s="684" t="s">
        <v>3</v>
      </c>
      <c r="Z5" s="529"/>
      <c r="AA5" s="529"/>
      <c r="AB5" s="529"/>
      <c r="AC5" s="529"/>
      <c r="AD5" s="530"/>
      <c r="AE5" s="685" t="s">
        <v>489</v>
      </c>
      <c r="AF5" s="685"/>
      <c r="AG5" s="685"/>
      <c r="AH5" s="685"/>
      <c r="AI5" s="685"/>
      <c r="AJ5" s="685"/>
      <c r="AK5" s="685"/>
      <c r="AL5" s="685"/>
      <c r="AM5" s="685"/>
      <c r="AN5" s="685"/>
      <c r="AO5" s="685"/>
      <c r="AP5" s="686"/>
      <c r="AQ5" s="687" t="s">
        <v>490</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531</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527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522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32" t="s">
        <v>24</v>
      </c>
      <c r="B12" s="933"/>
      <c r="C12" s="933"/>
      <c r="D12" s="933"/>
      <c r="E12" s="933"/>
      <c r="F12" s="934"/>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30</v>
      </c>
      <c r="Q13" s="644"/>
      <c r="R13" s="644"/>
      <c r="S13" s="644"/>
      <c r="T13" s="644"/>
      <c r="U13" s="644"/>
      <c r="V13" s="645"/>
      <c r="W13" s="643">
        <v>33</v>
      </c>
      <c r="X13" s="644"/>
      <c r="Y13" s="644"/>
      <c r="Z13" s="644"/>
      <c r="AA13" s="644"/>
      <c r="AB13" s="644"/>
      <c r="AC13" s="645"/>
      <c r="AD13" s="643">
        <v>39</v>
      </c>
      <c r="AE13" s="644"/>
      <c r="AF13" s="644"/>
      <c r="AG13" s="644"/>
      <c r="AH13" s="644"/>
      <c r="AI13" s="644"/>
      <c r="AJ13" s="645"/>
      <c r="AK13" s="643">
        <v>46</v>
      </c>
      <c r="AL13" s="644"/>
      <c r="AM13" s="644"/>
      <c r="AN13" s="644"/>
      <c r="AO13" s="644"/>
      <c r="AP13" s="644"/>
      <c r="AQ13" s="645"/>
      <c r="AR13" s="908"/>
      <c r="AS13" s="909"/>
      <c r="AT13" s="909"/>
      <c r="AU13" s="909"/>
      <c r="AV13" s="909"/>
      <c r="AW13" s="909"/>
      <c r="AX13" s="910"/>
    </row>
    <row r="14" spans="1:50" ht="21" customHeight="1">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c r="A18" s="600"/>
      <c r="B18" s="601"/>
      <c r="C18" s="601"/>
      <c r="D18" s="601"/>
      <c r="E18" s="601"/>
      <c r="F18" s="602"/>
      <c r="G18" s="713"/>
      <c r="H18" s="714"/>
      <c r="I18" s="702" t="s">
        <v>20</v>
      </c>
      <c r="J18" s="703"/>
      <c r="K18" s="703"/>
      <c r="L18" s="703"/>
      <c r="M18" s="703"/>
      <c r="N18" s="703"/>
      <c r="O18" s="704"/>
      <c r="P18" s="864">
        <f>SUM(P13:V17)</f>
        <v>30</v>
      </c>
      <c r="Q18" s="865"/>
      <c r="R18" s="865"/>
      <c r="S18" s="865"/>
      <c r="T18" s="865"/>
      <c r="U18" s="865"/>
      <c r="V18" s="866"/>
      <c r="W18" s="864">
        <f>SUM(W13:AC17)</f>
        <v>33</v>
      </c>
      <c r="X18" s="865"/>
      <c r="Y18" s="865"/>
      <c r="Z18" s="865"/>
      <c r="AA18" s="865"/>
      <c r="AB18" s="865"/>
      <c r="AC18" s="866"/>
      <c r="AD18" s="864">
        <f>SUM(AD13:AJ17)</f>
        <v>39</v>
      </c>
      <c r="AE18" s="865"/>
      <c r="AF18" s="865"/>
      <c r="AG18" s="865"/>
      <c r="AH18" s="865"/>
      <c r="AI18" s="865"/>
      <c r="AJ18" s="866"/>
      <c r="AK18" s="864">
        <f>SUM(AK13:AQ17)</f>
        <v>46</v>
      </c>
      <c r="AL18" s="865"/>
      <c r="AM18" s="865"/>
      <c r="AN18" s="865"/>
      <c r="AO18" s="865"/>
      <c r="AP18" s="865"/>
      <c r="AQ18" s="866"/>
      <c r="AR18" s="864">
        <f>SUM(AR13:AX17)</f>
        <v>0</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30</v>
      </c>
      <c r="Q19" s="644"/>
      <c r="R19" s="644"/>
      <c r="S19" s="644"/>
      <c r="T19" s="644"/>
      <c r="U19" s="644"/>
      <c r="V19" s="645"/>
      <c r="W19" s="643">
        <v>32</v>
      </c>
      <c r="X19" s="644"/>
      <c r="Y19" s="644"/>
      <c r="Z19" s="644"/>
      <c r="AA19" s="644"/>
      <c r="AB19" s="644"/>
      <c r="AC19" s="645"/>
      <c r="AD19" s="643">
        <v>38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IF(W18=0, "-", SUM(W19)/W18)</f>
        <v>0.96969696969696972</v>
      </c>
      <c r="X20" s="304"/>
      <c r="Y20" s="304"/>
      <c r="Z20" s="304"/>
      <c r="AA20" s="304"/>
      <c r="AB20" s="304"/>
      <c r="AC20" s="304"/>
      <c r="AD20" s="304">
        <f>IF(AD18=0, "-", SUM(AD19)/AD18)</f>
        <v>0.97435897435897434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5"/>
      <c r="G21" s="302" t="s">
        <v>398</v>
      </c>
      <c r="H21" s="303"/>
      <c r="I21" s="303"/>
      <c r="J21" s="303"/>
      <c r="K21" s="303"/>
      <c r="L21" s="303"/>
      <c r="M21" s="303"/>
      <c r="N21" s="303"/>
      <c r="O21" s="303"/>
      <c r="P21" s="304">
        <f>IF(P19=0, "-", SUM(P19)/SUM(P13,P14))</f>
        <v>1</v>
      </c>
      <c r="Q21" s="304"/>
      <c r="R21" s="304"/>
      <c r="S21" s="304"/>
      <c r="T21" s="304"/>
      <c r="U21" s="304"/>
      <c r="V21" s="304"/>
      <c r="W21" s="304">
        <f>IF(W19=0, "-", SUM(W19)/SUM(W13,W14))</f>
        <v>0.96969696969696972</v>
      </c>
      <c r="X21" s="304"/>
      <c r="Y21" s="304"/>
      <c r="Z21" s="304"/>
      <c r="AA21" s="304"/>
      <c r="AB21" s="304"/>
      <c r="AC21" s="304"/>
      <c r="AD21" s="304">
        <f>IF(AD19=0, "-", SUM(AD19)/SUM(AD13,AD14))</f>
        <v>0.97435897435897434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c r="A23" s="956"/>
      <c r="B23" s="957"/>
      <c r="C23" s="957"/>
      <c r="D23" s="957"/>
      <c r="E23" s="957"/>
      <c r="F23" s="958"/>
      <c r="G23" s="941" t="s">
        <v>484</v>
      </c>
      <c r="H23" s="942"/>
      <c r="I23" s="942"/>
      <c r="J23" s="942"/>
      <c r="K23" s="942"/>
      <c r="L23" s="942"/>
      <c r="M23" s="942"/>
      <c r="N23" s="942"/>
      <c r="O23" s="943"/>
      <c r="P23" s="908">
        <v>46</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c r="A24" s="956"/>
      <c r="B24" s="957"/>
      <c r="C24" s="957"/>
      <c r="D24" s="957"/>
      <c r="E24" s="957"/>
      <c r="F24" s="958"/>
      <c r="G24" s="944"/>
      <c r="H24" s="945"/>
      <c r="I24" s="945"/>
      <c r="J24" s="945"/>
      <c r="K24" s="945"/>
      <c r="L24" s="945"/>
      <c r="M24" s="945"/>
      <c r="N24" s="945"/>
      <c r="O24" s="946"/>
      <c r="P24" s="643"/>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c r="A28" s="956"/>
      <c r="B28" s="957"/>
      <c r="C28" s="957"/>
      <c r="D28" s="957"/>
      <c r="E28" s="957"/>
      <c r="F28" s="958"/>
      <c r="G28" s="947" t="s">
        <v>382</v>
      </c>
      <c r="H28" s="948"/>
      <c r="I28" s="948"/>
      <c r="J28" s="948"/>
      <c r="K28" s="948"/>
      <c r="L28" s="948"/>
      <c r="M28" s="948"/>
      <c r="N28" s="948"/>
      <c r="O28" s="949"/>
      <c r="P28" s="864">
        <f>P29-SUM(P23:P27)</f>
        <v>0</v>
      </c>
      <c r="Q28" s="865"/>
      <c r="R28" s="865"/>
      <c r="S28" s="865"/>
      <c r="T28" s="865"/>
      <c r="U28" s="865"/>
      <c r="V28" s="866"/>
      <c r="W28" s="864">
        <f>W29-SUM(W23:W27)</f>
        <v>0</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379</v>
      </c>
      <c r="H29" s="951"/>
      <c r="I29" s="951"/>
      <c r="J29" s="951"/>
      <c r="K29" s="951"/>
      <c r="L29" s="951"/>
      <c r="M29" s="951"/>
      <c r="N29" s="951"/>
      <c r="O29" s="952"/>
      <c r="P29" s="643">
        <f>AK13</f>
        <v>46</v>
      </c>
      <c r="Q29" s="644"/>
      <c r="R29" s="644"/>
      <c r="S29" s="644"/>
      <c r="T29" s="644"/>
      <c r="U29" s="644"/>
      <c r="V29" s="645"/>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4" t="s">
        <v>445</v>
      </c>
      <c r="AN30" s="904"/>
      <c r="AO30" s="904"/>
      <c r="AP30" s="844"/>
      <c r="AQ30" s="753" t="s">
        <v>306</v>
      </c>
      <c r="AR30" s="754"/>
      <c r="AS30" s="754"/>
      <c r="AT30" s="755"/>
      <c r="AU30" s="760" t="s">
        <v>252</v>
      </c>
      <c r="AV30" s="760"/>
      <c r="AW30" s="760"/>
      <c r="AX30" s="905"/>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506</v>
      </c>
      <c r="AR31" s="186"/>
      <c r="AS31" s="119" t="s">
        <v>307</v>
      </c>
      <c r="AT31" s="120"/>
      <c r="AU31" s="185">
        <v>33</v>
      </c>
      <c r="AV31" s="185"/>
      <c r="AW31" s="384" t="s">
        <v>296</v>
      </c>
      <c r="AX31" s="385"/>
    </row>
    <row r="32" spans="1:50" ht="33" customHeight="1">
      <c r="A32" s="389"/>
      <c r="B32" s="387"/>
      <c r="C32" s="387"/>
      <c r="D32" s="387"/>
      <c r="E32" s="387"/>
      <c r="F32" s="388"/>
      <c r="G32" s="550" t="s">
        <v>491</v>
      </c>
      <c r="H32" s="551"/>
      <c r="I32" s="551"/>
      <c r="J32" s="551"/>
      <c r="K32" s="551"/>
      <c r="L32" s="551"/>
      <c r="M32" s="551"/>
      <c r="N32" s="551"/>
      <c r="O32" s="552"/>
      <c r="P32" s="91" t="s">
        <v>492</v>
      </c>
      <c r="Q32" s="91"/>
      <c r="R32" s="91"/>
      <c r="S32" s="91"/>
      <c r="T32" s="91"/>
      <c r="U32" s="91"/>
      <c r="V32" s="91"/>
      <c r="W32" s="91"/>
      <c r="X32" s="92"/>
      <c r="Y32" s="457" t="s">
        <v>12</v>
      </c>
      <c r="Z32" s="517"/>
      <c r="AA32" s="518"/>
      <c r="AB32" s="447" t="s">
        <v>494</v>
      </c>
      <c r="AC32" s="447"/>
      <c r="AD32" s="447"/>
      <c r="AE32" s="204">
        <v>32</v>
      </c>
      <c r="AF32" s="205"/>
      <c r="AG32" s="205"/>
      <c r="AH32" s="205"/>
      <c r="AI32" s="204">
        <v>80</v>
      </c>
      <c r="AJ32" s="205"/>
      <c r="AK32" s="205"/>
      <c r="AL32" s="205"/>
      <c r="AM32" s="204">
        <f>108+13</f>
        <v>121</v>
      </c>
      <c r="AN32" s="205"/>
      <c r="AO32" s="205"/>
      <c r="AP32" s="205"/>
      <c r="AQ32" s="326" t="s">
        <v>506</v>
      </c>
      <c r="AR32" s="193"/>
      <c r="AS32" s="193"/>
      <c r="AT32" s="327"/>
      <c r="AU32" s="205" t="s">
        <v>506</v>
      </c>
      <c r="AV32" s="205"/>
      <c r="AW32" s="205"/>
      <c r="AX32" s="207"/>
    </row>
    <row r="33" spans="1:50" ht="33"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482</v>
      </c>
      <c r="AF33" s="205"/>
      <c r="AG33" s="205"/>
      <c r="AH33" s="205"/>
      <c r="AI33" s="204">
        <v>70</v>
      </c>
      <c r="AJ33" s="205"/>
      <c r="AK33" s="205"/>
      <c r="AL33" s="205"/>
      <c r="AM33" s="204">
        <v>100</v>
      </c>
      <c r="AN33" s="205"/>
      <c r="AO33" s="205"/>
      <c r="AP33" s="205"/>
      <c r="AQ33" s="326" t="s">
        <v>506</v>
      </c>
      <c r="AR33" s="193"/>
      <c r="AS33" s="193"/>
      <c r="AT33" s="327"/>
      <c r="AU33" s="205">
        <v>150</v>
      </c>
      <c r="AV33" s="205"/>
      <c r="AW33" s="205"/>
      <c r="AX33" s="207"/>
    </row>
    <row r="34" spans="1:50" ht="33"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506</v>
      </c>
      <c r="AF34" s="205"/>
      <c r="AG34" s="205"/>
      <c r="AH34" s="205"/>
      <c r="AI34" s="204">
        <v>114</v>
      </c>
      <c r="AJ34" s="205"/>
      <c r="AK34" s="205"/>
      <c r="AL34" s="205"/>
      <c r="AM34" s="204">
        <f>AM32/AM33*100</f>
        <v>121</v>
      </c>
      <c r="AN34" s="205"/>
      <c r="AO34" s="205"/>
      <c r="AP34" s="205"/>
      <c r="AQ34" s="326" t="s">
        <v>506</v>
      </c>
      <c r="AR34" s="193"/>
      <c r="AS34" s="193"/>
      <c r="AT34" s="327"/>
      <c r="AU34" s="205" t="s">
        <v>506</v>
      </c>
      <c r="AV34" s="205"/>
      <c r="AW34" s="205"/>
      <c r="AX34" s="207"/>
    </row>
    <row r="35" spans="1:50" ht="23.25" customHeight="1">
      <c r="A35" s="212" t="s">
        <v>423</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c r="A101" s="408"/>
      <c r="B101" s="409"/>
      <c r="C101" s="409"/>
      <c r="D101" s="409"/>
      <c r="E101" s="409"/>
      <c r="F101" s="410"/>
      <c r="G101" s="91" t="s">
        <v>532</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3</v>
      </c>
      <c r="AF101" s="205"/>
      <c r="AG101" s="205"/>
      <c r="AH101" s="206"/>
      <c r="AI101" s="204">
        <v>9</v>
      </c>
      <c r="AJ101" s="205"/>
      <c r="AK101" s="205"/>
      <c r="AL101" s="206"/>
      <c r="AM101" s="204">
        <v>9</v>
      </c>
      <c r="AN101" s="205"/>
      <c r="AO101" s="205"/>
      <c r="AP101" s="206"/>
      <c r="AQ101" s="204">
        <v>10</v>
      </c>
      <c r="AR101" s="205"/>
      <c r="AS101" s="205"/>
      <c r="AT101" s="206"/>
      <c r="AU101" s="204" t="s">
        <v>506</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v>3</v>
      </c>
      <c r="AF102" s="404"/>
      <c r="AG102" s="404"/>
      <c r="AH102" s="404"/>
      <c r="AI102" s="404">
        <v>9</v>
      </c>
      <c r="AJ102" s="404"/>
      <c r="AK102" s="404"/>
      <c r="AL102" s="404"/>
      <c r="AM102" s="404">
        <v>9</v>
      </c>
      <c r="AN102" s="404"/>
      <c r="AO102" s="404"/>
      <c r="AP102" s="404"/>
      <c r="AQ102" s="259">
        <v>10</v>
      </c>
      <c r="AR102" s="260"/>
      <c r="AS102" s="260"/>
      <c r="AT102" s="305"/>
      <c r="AU102" s="259" t="s">
        <v>506</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496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497</v>
      </c>
      <c r="AC116" s="449"/>
      <c r="AD116" s="450"/>
      <c r="AE116" s="404">
        <v>6.7</v>
      </c>
      <c r="AF116" s="404"/>
      <c r="AG116" s="404"/>
      <c r="AH116" s="404"/>
      <c r="AI116" s="404">
        <v>3</v>
      </c>
      <c r="AJ116" s="404"/>
      <c r="AK116" s="404"/>
      <c r="AL116" s="404"/>
      <c r="AM116" s="404">
        <f>38/9</f>
        <v>4.2222222222222223</v>
      </c>
      <c r="AN116" s="404"/>
      <c r="AO116" s="404"/>
      <c r="AP116" s="404"/>
      <c r="AQ116" s="204">
        <f>41/10</f>
        <v>4.0999999999999996</v>
      </c>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498</v>
      </c>
      <c r="AC117" s="459"/>
      <c r="AD117" s="460"/>
      <c r="AE117" s="537" t="s">
        <v>499</v>
      </c>
      <c r="AF117" s="537"/>
      <c r="AG117" s="537"/>
      <c r="AH117" s="537"/>
      <c r="AI117" s="537" t="s">
        <v>500</v>
      </c>
      <c r="AJ117" s="537"/>
      <c r="AK117" s="537"/>
      <c r="AL117" s="537"/>
      <c r="AM117" s="537" t="s">
        <v>525</v>
      </c>
      <c r="AN117" s="537"/>
      <c r="AO117" s="537"/>
      <c r="AP117" s="537"/>
      <c r="AQ117" s="537" t="s">
        <v>507</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475</v>
      </c>
      <c r="B130" s="171"/>
      <c r="C130" s="170" t="s">
        <v>310</v>
      </c>
      <c r="D130" s="171"/>
      <c r="E130" s="155" t="s">
        <v>339</v>
      </c>
      <c r="F130" s="156"/>
      <c r="G130" s="157" t="s">
        <v>486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c r="A134" s="175"/>
      <c r="B134" s="172"/>
      <c r="C134" s="166"/>
      <c r="D134" s="172"/>
      <c r="E134" s="166"/>
      <c r="F134" s="167"/>
      <c r="G134" s="90" t="s">
        <v>483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t="s">
        <v>483</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483</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483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471</v>
      </c>
      <c r="D430" s="920"/>
      <c r="E430" s="160" t="s">
        <v>463</v>
      </c>
      <c r="F430" s="884"/>
      <c r="G430" s="885" t="s">
        <v>326</v>
      </c>
      <c r="H430" s="109"/>
      <c r="I430" s="109"/>
      <c r="J430" s="886" t="s">
        <v>501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c r="A433" s="175"/>
      <c r="B433" s="172"/>
      <c r="C433" s="166"/>
      <c r="D433" s="172"/>
      <c r="E433" s="328"/>
      <c r="F433" s="329"/>
      <c r="G433" s="90" t="s">
        <v>523</v>
      </c>
      <c r="H433" s="91"/>
      <c r="I433" s="91"/>
      <c r="J433" s="91"/>
      <c r="K433" s="91"/>
      <c r="L433" s="91"/>
      <c r="M433" s="91"/>
      <c r="N433" s="91"/>
      <c r="O433" s="91"/>
      <c r="P433" s="91"/>
      <c r="Q433" s="91"/>
      <c r="R433" s="91"/>
      <c r="S433" s="91"/>
      <c r="T433" s="91"/>
      <c r="U433" s="91"/>
      <c r="V433" s="91"/>
      <c r="W433" s="91"/>
      <c r="X433" s="92"/>
      <c r="Y433" s="187" t="s">
        <v>12</v>
      </c>
      <c r="Z433" s="188"/>
      <c r="AA433" s="189"/>
      <c r="AB433" s="199" t="s">
        <v>485</v>
      </c>
      <c r="AC433" s="199"/>
      <c r="AD433" s="199"/>
      <c r="AE433" s="326" t="s">
        <v>523</v>
      </c>
      <c r="AF433" s="193"/>
      <c r="AG433" s="193"/>
      <c r="AH433" s="193"/>
      <c r="AI433" s="326" t="s">
        <v>482</v>
      </c>
      <c r="AJ433" s="193"/>
      <c r="AK433" s="193"/>
      <c r="AL433" s="193"/>
      <c r="AM433" s="326" t="s">
        <v>482</v>
      </c>
      <c r="AN433" s="193"/>
      <c r="AO433" s="193"/>
      <c r="AP433" s="327"/>
      <c r="AQ433" s="326" t="s">
        <v>482</v>
      </c>
      <c r="AR433" s="193"/>
      <c r="AS433" s="193"/>
      <c r="AT433" s="327"/>
      <c r="AU433" s="193" t="s">
        <v>523</v>
      </c>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485</v>
      </c>
      <c r="AC434" s="191"/>
      <c r="AD434" s="191"/>
      <c r="AE434" s="326" t="s">
        <v>523</v>
      </c>
      <c r="AF434" s="193"/>
      <c r="AG434" s="193"/>
      <c r="AH434" s="327"/>
      <c r="AI434" s="326" t="s">
        <v>482</v>
      </c>
      <c r="AJ434" s="193"/>
      <c r="AK434" s="193"/>
      <c r="AL434" s="193"/>
      <c r="AM434" s="326" t="s">
        <v>482</v>
      </c>
      <c r="AN434" s="193"/>
      <c r="AO434" s="193"/>
      <c r="AP434" s="327"/>
      <c r="AQ434" s="326" t="s">
        <v>482</v>
      </c>
      <c r="AR434" s="193"/>
      <c r="AS434" s="193"/>
      <c r="AT434" s="327"/>
      <c r="AU434" s="193" t="s">
        <v>523</v>
      </c>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523</v>
      </c>
      <c r="AF435" s="193"/>
      <c r="AG435" s="193"/>
      <c r="AH435" s="327"/>
      <c r="AI435" s="326" t="s">
        <v>482</v>
      </c>
      <c r="AJ435" s="193"/>
      <c r="AK435" s="193"/>
      <c r="AL435" s="193"/>
      <c r="AM435" s="326" t="s">
        <v>482</v>
      </c>
      <c r="AN435" s="193"/>
      <c r="AO435" s="193"/>
      <c r="AP435" s="327"/>
      <c r="AQ435" s="326" t="s">
        <v>482</v>
      </c>
      <c r="AR435" s="193"/>
      <c r="AS435" s="193"/>
      <c r="AT435" s="327"/>
      <c r="AU435" s="193" t="s">
        <v>523</v>
      </c>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v>30</v>
      </c>
      <c r="AF457" s="186"/>
      <c r="AG457" s="119" t="s">
        <v>307</v>
      </c>
      <c r="AH457" s="120"/>
      <c r="AI457" s="142"/>
      <c r="AJ457" s="142"/>
      <c r="AK457" s="142"/>
      <c r="AL457" s="140"/>
      <c r="AM457" s="142"/>
      <c r="AN457" s="142"/>
      <c r="AO457" s="142"/>
      <c r="AP457" s="140"/>
      <c r="AQ457" s="576"/>
      <c r="AR457" s="186"/>
      <c r="AS457" s="119" t="s">
        <v>307</v>
      </c>
      <c r="AT457" s="120"/>
      <c r="AU457" s="186">
        <v>31</v>
      </c>
      <c r="AV457" s="186"/>
      <c r="AW457" s="119" t="s">
        <v>296</v>
      </c>
      <c r="AX457" s="181"/>
    </row>
    <row r="458" spans="1:50" ht="27" customHeight="1">
      <c r="A458" s="175"/>
      <c r="B458" s="172"/>
      <c r="C458" s="166"/>
      <c r="D458" s="172"/>
      <c r="E458" s="328"/>
      <c r="F458" s="329"/>
      <c r="G458" s="90" t="s">
        <v>526</v>
      </c>
      <c r="H458" s="91"/>
      <c r="I458" s="91"/>
      <c r="J458" s="91"/>
      <c r="K458" s="91"/>
      <c r="L458" s="91"/>
      <c r="M458" s="91"/>
      <c r="N458" s="91"/>
      <c r="O458" s="91"/>
      <c r="P458" s="91"/>
      <c r="Q458" s="91"/>
      <c r="R458" s="91"/>
      <c r="S458" s="91"/>
      <c r="T458" s="91"/>
      <c r="U458" s="91"/>
      <c r="V458" s="91"/>
      <c r="W458" s="91"/>
      <c r="X458" s="92"/>
      <c r="Y458" s="187" t="s">
        <v>12</v>
      </c>
      <c r="Z458" s="188"/>
      <c r="AA458" s="189"/>
      <c r="AB458" s="199" t="s">
        <v>485</v>
      </c>
      <c r="AC458" s="199"/>
      <c r="AD458" s="199"/>
      <c r="AE458" s="326">
        <v>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7"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9" t="s">
        <v>485</v>
      </c>
      <c r="AC459" s="199"/>
      <c r="AD459" s="199"/>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v>6</v>
      </c>
      <c r="AV459" s="193"/>
      <c r="AW459" s="193"/>
      <c r="AX459" s="194"/>
    </row>
    <row r="460" spans="1:50" ht="27"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c r="A482" s="175"/>
      <c r="B482" s="172"/>
      <c r="C482" s="166"/>
      <c r="D482" s="172"/>
      <c r="E482" s="111" t="s">
        <v>502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3.5"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481</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57.75"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3" t="s">
        <v>524</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1" t="s">
        <v>528</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512</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513</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514</v>
      </c>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515</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512</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512</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516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512</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512</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31.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512</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43.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517</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512</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IF(OR(G722="　", G722=""), "", "-")</f>
        <v/>
      </c>
      <c r="J722" s="277"/>
      <c r="K722" s="277"/>
      <c r="L722" s="69" t="str">
        <f>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IF(OR(G723="　", G723=""), "", "-")</f>
        <v/>
      </c>
      <c r="J723" s="277"/>
      <c r="K723" s="277"/>
      <c r="L723" s="69" t="str">
        <f>IF(M723="","","-")</f>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IF(OR(G724="　", G724=""), "", "-")</f>
        <v/>
      </c>
      <c r="J724" s="277"/>
      <c r="K724" s="277"/>
      <c r="L724" s="69" t="str">
        <f>IF(M724="","","-")</f>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66"/>
      <c r="B725" s="767"/>
      <c r="C725" s="311"/>
      <c r="D725" s="312"/>
      <c r="E725" s="312"/>
      <c r="F725" s="313"/>
      <c r="G725" s="275"/>
      <c r="H725" s="276"/>
      <c r="I725" s="71" t="str">
        <f>IF(OR(G725="　", G725=""), "", "-")</f>
        <v/>
      </c>
      <c r="J725" s="278"/>
      <c r="K725" s="278"/>
      <c r="L725" s="71" t="str">
        <f>IF(M725="","","-")</f>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530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84.75" customHeight="1" thickBot="1">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84" customHeight="1" thickBot="1">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84.75" customHeight="1" thickBot="1">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84.7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80" t="s">
        <v>467</v>
      </c>
      <c r="B737" s="196"/>
      <c r="C737" s="196"/>
      <c r="D737" s="197"/>
      <c r="E737" s="979" t="s">
        <v>476</v>
      </c>
      <c r="F737" s="979"/>
      <c r="G737" s="979"/>
      <c r="H737" s="979"/>
      <c r="I737" s="979"/>
      <c r="J737" s="979"/>
      <c r="K737" s="979"/>
      <c r="L737" s="979"/>
      <c r="M737" s="979"/>
      <c r="N737" s="351" t="s">
        <v>460</v>
      </c>
      <c r="O737" s="351"/>
      <c r="P737" s="351"/>
      <c r="Q737" s="351"/>
      <c r="R737" s="979" t="s">
        <v>476</v>
      </c>
      <c r="S737" s="979"/>
      <c r="T737" s="979"/>
      <c r="U737" s="979"/>
      <c r="V737" s="979"/>
      <c r="W737" s="979"/>
      <c r="X737" s="979"/>
      <c r="Y737" s="979"/>
      <c r="Z737" s="979"/>
      <c r="AA737" s="351" t="s">
        <v>459</v>
      </c>
      <c r="AB737" s="351"/>
      <c r="AC737" s="351"/>
      <c r="AD737" s="351"/>
      <c r="AE737" s="979" t="s">
        <v>476</v>
      </c>
      <c r="AF737" s="979"/>
      <c r="AG737" s="979"/>
      <c r="AH737" s="979"/>
      <c r="AI737" s="979"/>
      <c r="AJ737" s="979"/>
      <c r="AK737" s="979"/>
      <c r="AL737" s="979"/>
      <c r="AM737" s="979"/>
      <c r="AN737" s="351" t="s">
        <v>458</v>
      </c>
      <c r="AO737" s="351"/>
      <c r="AP737" s="351"/>
      <c r="AQ737" s="351"/>
      <c r="AR737" s="971" t="s">
        <v>476</v>
      </c>
      <c r="AS737" s="972"/>
      <c r="AT737" s="972"/>
      <c r="AU737" s="972"/>
      <c r="AV737" s="972"/>
      <c r="AW737" s="972"/>
      <c r="AX737" s="973"/>
      <c r="AY737" s="75"/>
      <c r="AZ737" s="75"/>
    </row>
    <row r="738" spans="1:52" ht="24.75" customHeight="1">
      <c r="A738" s="980" t="s">
        <v>457</v>
      </c>
      <c r="B738" s="196"/>
      <c r="C738" s="196"/>
      <c r="D738" s="197"/>
      <c r="E738" s="979" t="s">
        <v>476</v>
      </c>
      <c r="F738" s="979"/>
      <c r="G738" s="979"/>
      <c r="H738" s="979"/>
      <c r="I738" s="979"/>
      <c r="J738" s="979"/>
      <c r="K738" s="979"/>
      <c r="L738" s="979"/>
      <c r="M738" s="979"/>
      <c r="N738" s="351" t="s">
        <v>456</v>
      </c>
      <c r="O738" s="351"/>
      <c r="P738" s="351"/>
      <c r="Q738" s="351"/>
      <c r="R738" s="979" t="s">
        <v>503</v>
      </c>
      <c r="S738" s="979"/>
      <c r="T738" s="979"/>
      <c r="U738" s="979"/>
      <c r="V738" s="979"/>
      <c r="W738" s="979"/>
      <c r="X738" s="979"/>
      <c r="Y738" s="979"/>
      <c r="Z738" s="979"/>
      <c r="AA738" s="351" t="s">
        <v>455</v>
      </c>
      <c r="AB738" s="351"/>
      <c r="AC738" s="351"/>
      <c r="AD738" s="351"/>
      <c r="AE738" s="979" t="s">
        <v>504</v>
      </c>
      <c r="AF738" s="979"/>
      <c r="AG738" s="979"/>
      <c r="AH738" s="979"/>
      <c r="AI738" s="979"/>
      <c r="AJ738" s="979"/>
      <c r="AK738" s="979"/>
      <c r="AL738" s="979"/>
      <c r="AM738" s="979"/>
      <c r="AN738" s="351" t="s">
        <v>451</v>
      </c>
      <c r="AO738" s="351"/>
      <c r="AP738" s="351"/>
      <c r="AQ738" s="351"/>
      <c r="AR738" s="971" t="s">
        <v>505</v>
      </c>
      <c r="AS738" s="972"/>
      <c r="AT738" s="972"/>
      <c r="AU738" s="972"/>
      <c r="AV738" s="972"/>
      <c r="AW738" s="972"/>
      <c r="AX738" s="973"/>
    </row>
    <row r="739" spans="1:52" ht="24.75" customHeight="1" thickBot="1">
      <c r="A739" s="981" t="s">
        <v>447</v>
      </c>
      <c r="B739" s="982"/>
      <c r="C739" s="982"/>
      <c r="D739" s="983"/>
      <c r="E739" s="984" t="s">
        <v>479</v>
      </c>
      <c r="F739" s="974"/>
      <c r="G739" s="974"/>
      <c r="H739" s="79" t="str">
        <f>IF(E739="", "", "(")</f>
        <v>(</v>
      </c>
      <c r="I739" s="974"/>
      <c r="J739" s="974"/>
      <c r="K739" s="79" t="str">
        <f>IF(OR(I739="　", I739=""), "", "-")</f>
        <v/>
      </c>
      <c r="L739" s="975">
        <v>63</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429</v>
      </c>
      <c r="B779" s="615"/>
      <c r="C779" s="615"/>
      <c r="D779" s="615"/>
      <c r="E779" s="615"/>
      <c r="F779" s="616"/>
      <c r="G779" s="581" t="s">
        <v>521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519</v>
      </c>
      <c r="H781" s="657"/>
      <c r="I781" s="657"/>
      <c r="J781" s="657"/>
      <c r="K781" s="658"/>
      <c r="L781" s="650" t="s">
        <v>518</v>
      </c>
      <c r="M781" s="651"/>
      <c r="N781" s="651"/>
      <c r="O781" s="651"/>
      <c r="P781" s="651"/>
      <c r="Q781" s="651"/>
      <c r="R781" s="651"/>
      <c r="S781" s="651"/>
      <c r="T781" s="651"/>
      <c r="U781" s="651"/>
      <c r="V781" s="651"/>
      <c r="W781" s="651"/>
      <c r="X781" s="652"/>
      <c r="Y781" s="374">
        <v>38</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38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59.25" customHeight="1">
      <c r="A837" s="362">
        <v>1</v>
      </c>
      <c r="B837" s="362">
        <v>1</v>
      </c>
      <c r="C837" s="333" t="s">
        <v>520</v>
      </c>
      <c r="D837" s="333"/>
      <c r="E837" s="333"/>
      <c r="F837" s="333"/>
      <c r="G837" s="333"/>
      <c r="H837" s="333"/>
      <c r="I837" s="333"/>
      <c r="J837" s="334">
        <v>7010001067262</v>
      </c>
      <c r="K837" s="335"/>
      <c r="L837" s="335"/>
      <c r="M837" s="335"/>
      <c r="N837" s="335"/>
      <c r="O837" s="335"/>
      <c r="P837" s="336" t="s">
        <v>518</v>
      </c>
      <c r="Q837" s="336"/>
      <c r="R837" s="336"/>
      <c r="S837" s="336"/>
      <c r="T837" s="336"/>
      <c r="U837" s="336"/>
      <c r="V837" s="336"/>
      <c r="W837" s="336"/>
      <c r="X837" s="336"/>
      <c r="Y837" s="337">
        <v>38</v>
      </c>
      <c r="Z837" s="338"/>
      <c r="AA837" s="338"/>
      <c r="AB837" s="339"/>
      <c r="AC837" s="349" t="s">
        <v>419</v>
      </c>
      <c r="AD837" s="357"/>
      <c r="AE837" s="357"/>
      <c r="AF837" s="357"/>
      <c r="AG837" s="357"/>
      <c r="AH837" s="358">
        <v>1</v>
      </c>
      <c r="AI837" s="359"/>
      <c r="AJ837" s="359"/>
      <c r="AK837" s="359"/>
      <c r="AL837" s="343">
        <v>97</v>
      </c>
      <c r="AM837" s="344"/>
      <c r="AN837" s="344"/>
      <c r="AO837" s="345"/>
      <c r="AP837" s="893" t="s">
        <v>482</v>
      </c>
      <c r="AQ837" s="894"/>
      <c r="AR837" s="894"/>
      <c r="AS837" s="894"/>
      <c r="AT837" s="894"/>
      <c r="AU837" s="894"/>
      <c r="AV837" s="894"/>
      <c r="AW837" s="894"/>
      <c r="AX837" s="895"/>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 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2019-05-30T02:36:13Z</cp:lastPrinted>
  <dcterms:created xsi:type="dcterms:W3CDTF">2012-03-13T00:50:25Z</dcterms:created>
  <dcterms:modified xsi:type="dcterms:W3CDTF">2019-06-06T06:20:54Z</dcterms:modified>
</cp:coreProperties>
</file>