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ms-office.chartcolorstyle+xml" PartName="/xl/charts/colors1.xml"/>
  <Override ContentType="application/vnd.ms-office.chartcolorstyle+xml" PartName="/xl/charts/colors2.xml"/>
  <Override ContentType="application/vnd.ms-office.chartstyle+xml" PartName="/xl/charts/style1.xml"/>
  <Override ContentType="application/vnd.ms-office.chartstyle+xml" PartName="/xl/charts/style2.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filterPrivacy="1" codeName="ThisWorkbook"/>
  <xr:revisionPtr revIDLastSave="0" documentId="13_ncr:1_{F39DF10A-E0DF-4FAE-8C71-B4C302E8FFD2}" xr6:coauthVersionLast="47" xr6:coauthVersionMax="47" xr10:uidLastSave="{00000000-0000-0000-0000-000000000000}"/>
  <bookViews>
    <workbookView xWindow="-110" yWindow="-110" windowWidth="38620" windowHeight="21100" tabRatio="874" activeTab="7" xr2:uid="{00000000-000D-0000-FFFF-FFFF00000000}"/>
  </bookViews>
  <sheets>
    <sheet name="-&gt;入力" sheetId="113" r:id="rId1"/>
    <sheet name="地域産業連関表" sheetId="110" r:id="rId2"/>
    <sheet name="従業者数" sheetId="112" r:id="rId3"/>
    <sheet name="域内総生産" sheetId="121" r:id="rId4"/>
    <sheet name="平均消費性向" sheetId="117" r:id="rId5"/>
    <sheet name="最終需要額" sheetId="118" r:id="rId6"/>
    <sheet name="-&gt;結果" sheetId="115" r:id="rId7"/>
    <sheet name="まとめ" sheetId="119" r:id="rId8"/>
    <sheet name="経済波及効果一覧表" sheetId="100" r:id="rId9"/>
    <sheet name="-&gt;自動計算" sheetId="114" r:id="rId10"/>
    <sheet name="計算表" sheetId="101" r:id="rId11"/>
    <sheet name="マージン調整" sheetId="85" r:id="rId12"/>
    <sheet name="各種係数表" sheetId="102" r:id="rId13"/>
    <sheet name="逆行列係数(開放型)" sheetId="103" r:id="rId14"/>
    <sheet name="I-(I-Ｍ)A 行列" sheetId="106" r:id="rId15"/>
    <sheet name="単位行列" sheetId="107" r:id="rId16"/>
    <sheet name="投入係数" sheetId="104" r:id="rId17"/>
    <sheet name="産業連関表" sheetId="105" r:id="rId18"/>
    <sheet name="分類" sheetId="109" r:id="rId19"/>
  </sheets>
  <definedNames>
    <definedName name="LOCAL_MYSQL_DATE_FORMAT" localSheetId="6"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9"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5"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_xlnm.Print_Area" localSheetId="11">マージン調整!$B$2:$N$46</definedName>
    <definedName name="_xlnm.Print_Area" localSheetId="8">経済波及効果一覧表!$B$2:$T$48</definedName>
    <definedName name="_xlnm.Print_Titles" localSheetId="8">経済波及効果一覧表!$4:$8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2" i="119" l="1"/>
  <c r="Q6" i="109" l="1"/>
  <c r="E120" i="109"/>
  <c r="E119" i="109"/>
  <c r="E113" i="109"/>
  <c r="E112" i="109"/>
  <c r="E111" i="109"/>
  <c r="E110" i="109"/>
  <c r="E109" i="109"/>
  <c r="E108" i="109"/>
  <c r="E107" i="109"/>
  <c r="I107" i="109" s="1"/>
  <c r="E106" i="109"/>
  <c r="E105" i="109"/>
  <c r="E104" i="109"/>
  <c r="I104" i="109" s="1"/>
  <c r="E103" i="109"/>
  <c r="E102" i="109"/>
  <c r="I102" i="109" s="1"/>
  <c r="E101" i="109"/>
  <c r="N43" i="109" s="1"/>
  <c r="E100" i="109"/>
  <c r="I100" i="109" s="1"/>
  <c r="E99" i="109"/>
  <c r="E98" i="109"/>
  <c r="E97" i="109"/>
  <c r="E96" i="109"/>
  <c r="E95" i="109"/>
  <c r="E94" i="109"/>
  <c r="E93" i="109"/>
  <c r="E92" i="109"/>
  <c r="E91" i="109"/>
  <c r="E90" i="109"/>
  <c r="I90" i="109" s="1"/>
  <c r="E89" i="109"/>
  <c r="E88" i="109"/>
  <c r="E87" i="109"/>
  <c r="E86" i="109"/>
  <c r="E85" i="109"/>
  <c r="E84" i="109"/>
  <c r="I84" i="109" s="1"/>
  <c r="E83" i="109"/>
  <c r="E82" i="109"/>
  <c r="E81" i="109"/>
  <c r="E80" i="109"/>
  <c r="I80" i="109" s="1"/>
  <c r="E79" i="109"/>
  <c r="E78" i="109"/>
  <c r="E77" i="109"/>
  <c r="E76" i="109"/>
  <c r="I76" i="109" s="1"/>
  <c r="E75" i="109"/>
  <c r="E74" i="109"/>
  <c r="E73" i="109"/>
  <c r="E72" i="109"/>
  <c r="E71" i="109"/>
  <c r="E70" i="109"/>
  <c r="I70" i="109" s="1"/>
  <c r="E69" i="109"/>
  <c r="E68" i="109"/>
  <c r="E67" i="109"/>
  <c r="E66" i="109"/>
  <c r="E65" i="109"/>
  <c r="E64" i="109"/>
  <c r="I64" i="109" s="1"/>
  <c r="E63" i="109"/>
  <c r="I63" i="109" s="1"/>
  <c r="E62" i="109"/>
  <c r="E61" i="109"/>
  <c r="E60" i="109"/>
  <c r="N23" i="109" s="1"/>
  <c r="E59" i="109"/>
  <c r="E58" i="109"/>
  <c r="E57" i="109"/>
  <c r="E56" i="109"/>
  <c r="E55" i="109"/>
  <c r="I55" i="109" s="1"/>
  <c r="E54" i="109"/>
  <c r="E53" i="109"/>
  <c r="E52" i="109"/>
  <c r="E51" i="109"/>
  <c r="E50" i="109"/>
  <c r="E49" i="109"/>
  <c r="E48" i="109"/>
  <c r="E47" i="109"/>
  <c r="N18" i="109" s="1"/>
  <c r="E46" i="109"/>
  <c r="E45" i="109"/>
  <c r="E44" i="109"/>
  <c r="E43" i="109"/>
  <c r="E42" i="109"/>
  <c r="E41" i="109"/>
  <c r="N16" i="109" s="1"/>
  <c r="R16" i="109" s="1"/>
  <c r="E40" i="109"/>
  <c r="I40" i="109" s="1"/>
  <c r="E39" i="109"/>
  <c r="E38" i="109"/>
  <c r="E37" i="109"/>
  <c r="E36" i="109"/>
  <c r="I36" i="109" s="1"/>
  <c r="E35" i="109"/>
  <c r="I35" i="109" s="1"/>
  <c r="E34" i="109"/>
  <c r="E33" i="109"/>
  <c r="E32" i="109"/>
  <c r="E31" i="109"/>
  <c r="E30" i="109"/>
  <c r="I30" i="109" s="1"/>
  <c r="E29" i="109"/>
  <c r="E28" i="109"/>
  <c r="E27" i="109"/>
  <c r="N13" i="109" s="1"/>
  <c r="E26" i="109"/>
  <c r="E25" i="109"/>
  <c r="E24" i="109"/>
  <c r="E23" i="109"/>
  <c r="E22" i="109"/>
  <c r="I22" i="109" s="1"/>
  <c r="E21" i="109"/>
  <c r="E20" i="109"/>
  <c r="I20" i="109" s="1"/>
  <c r="E19" i="109"/>
  <c r="E18" i="109"/>
  <c r="E17" i="109"/>
  <c r="E16" i="109"/>
  <c r="I16" i="109" s="1"/>
  <c r="E15" i="109"/>
  <c r="E14" i="109"/>
  <c r="E13" i="109"/>
  <c r="E12" i="109"/>
  <c r="E11" i="109"/>
  <c r="E10" i="109"/>
  <c r="E9" i="109"/>
  <c r="E8" i="109"/>
  <c r="E7" i="109"/>
  <c r="I7" i="109" s="1"/>
  <c r="I110" i="109"/>
  <c r="I103" i="109"/>
  <c r="I97" i="109"/>
  <c r="N39" i="109"/>
  <c r="R39" i="109" s="1"/>
  <c r="N41" i="109"/>
  <c r="N40" i="109"/>
  <c r="I83" i="109"/>
  <c r="I77" i="109"/>
  <c r="I75" i="109"/>
  <c r="I57" i="109"/>
  <c r="I56" i="109"/>
  <c r="I50" i="109"/>
  <c r="N19" i="109"/>
  <c r="I44" i="109"/>
  <c r="I43" i="109"/>
  <c r="I37" i="109"/>
  <c r="I24" i="109"/>
  <c r="I23" i="109"/>
  <c r="I17" i="109"/>
  <c r="I10" i="109"/>
  <c r="E6" i="109"/>
  <c r="D45" i="85"/>
  <c r="D44" i="85"/>
  <c r="D43" i="85"/>
  <c r="D42" i="85"/>
  <c r="D41" i="85"/>
  <c r="D40" i="85"/>
  <c r="D39" i="85"/>
  <c r="D38" i="85"/>
  <c r="D37" i="85"/>
  <c r="D36" i="85"/>
  <c r="D35" i="85"/>
  <c r="D34" i="85"/>
  <c r="D33" i="85"/>
  <c r="D32" i="85"/>
  <c r="D31" i="85"/>
  <c r="D30" i="85"/>
  <c r="D29" i="85"/>
  <c r="D28" i="85"/>
  <c r="D27" i="85"/>
  <c r="D26" i="85"/>
  <c r="D25" i="85"/>
  <c r="D24" i="85"/>
  <c r="D23" i="85"/>
  <c r="D22" i="85"/>
  <c r="D21" i="85"/>
  <c r="D20" i="85"/>
  <c r="D19" i="85"/>
  <c r="D18" i="85"/>
  <c r="D17" i="85"/>
  <c r="D16" i="85"/>
  <c r="D15" i="85"/>
  <c r="D14" i="85"/>
  <c r="D13" i="85"/>
  <c r="D12" i="85"/>
  <c r="D11" i="85"/>
  <c r="D10" i="85"/>
  <c r="D9" i="85"/>
  <c r="D8" i="85"/>
  <c r="D45" i="118"/>
  <c r="Q43" i="109"/>
  <c r="Q42" i="109"/>
  <c r="Q41" i="109"/>
  <c r="Q40" i="109"/>
  <c r="Q39" i="109"/>
  <c r="Q38" i="109"/>
  <c r="Q37" i="109"/>
  <c r="Q36" i="109"/>
  <c r="Q35" i="109"/>
  <c r="Q34" i="109"/>
  <c r="Q33" i="109"/>
  <c r="Q32" i="109"/>
  <c r="Q31" i="109"/>
  <c r="Q30" i="109"/>
  <c r="Q29" i="109"/>
  <c r="Q28" i="109"/>
  <c r="Q27" i="109"/>
  <c r="Q26" i="109"/>
  <c r="Q25" i="109"/>
  <c r="Q24" i="109"/>
  <c r="Q23" i="109"/>
  <c r="Q22" i="109"/>
  <c r="Q21" i="109"/>
  <c r="Q20" i="109"/>
  <c r="Q19" i="109"/>
  <c r="Q18" i="109"/>
  <c r="Q17" i="109"/>
  <c r="Q16" i="109"/>
  <c r="Q15" i="109"/>
  <c r="Q14" i="109"/>
  <c r="Q13" i="109"/>
  <c r="Q12" i="109"/>
  <c r="Q11" i="109"/>
  <c r="Q10" i="109"/>
  <c r="T10" i="109" s="1"/>
  <c r="G12" i="85" s="1"/>
  <c r="Q9" i="109"/>
  <c r="Q8" i="109"/>
  <c r="Q7" i="109"/>
  <c r="P43" i="109"/>
  <c r="P42" i="109"/>
  <c r="P41" i="109"/>
  <c r="T41" i="109" s="1"/>
  <c r="G43" i="85" s="1"/>
  <c r="P40" i="109"/>
  <c r="P39" i="109"/>
  <c r="P38" i="109"/>
  <c r="P37" i="109"/>
  <c r="P36" i="109"/>
  <c r="P35" i="109"/>
  <c r="P34" i="109"/>
  <c r="P33" i="109"/>
  <c r="P32" i="109"/>
  <c r="P31" i="109"/>
  <c r="P30" i="109"/>
  <c r="P29" i="109"/>
  <c r="P28" i="109"/>
  <c r="T28" i="109" s="1"/>
  <c r="G30" i="85" s="1"/>
  <c r="P27" i="109"/>
  <c r="P26" i="109"/>
  <c r="P25" i="109"/>
  <c r="P24" i="109"/>
  <c r="P23" i="109"/>
  <c r="P22" i="109"/>
  <c r="T22" i="109" s="1"/>
  <c r="G24" i="85" s="1"/>
  <c r="P21" i="109"/>
  <c r="T21" i="109" s="1"/>
  <c r="G23" i="85" s="1"/>
  <c r="P20" i="109"/>
  <c r="T20" i="109" s="1"/>
  <c r="G22" i="85" s="1"/>
  <c r="P19" i="109"/>
  <c r="P18" i="109"/>
  <c r="P17" i="109"/>
  <c r="P16" i="109"/>
  <c r="P15" i="109"/>
  <c r="P14" i="109"/>
  <c r="P13" i="109"/>
  <c r="P12" i="109"/>
  <c r="P11" i="109"/>
  <c r="P10" i="109"/>
  <c r="P9" i="109"/>
  <c r="P8" i="109"/>
  <c r="T8" i="109" s="1"/>
  <c r="G10" i="85" s="1"/>
  <c r="P7" i="109"/>
  <c r="P6" i="109"/>
  <c r="T6" i="109" s="1"/>
  <c r="O43" i="109"/>
  <c r="O42" i="109"/>
  <c r="O41" i="109"/>
  <c r="O40" i="109"/>
  <c r="O39" i="109"/>
  <c r="O38" i="109"/>
  <c r="O37" i="109"/>
  <c r="O36" i="109"/>
  <c r="O35" i="109"/>
  <c r="O34" i="109"/>
  <c r="O33" i="109"/>
  <c r="S33" i="109" s="1"/>
  <c r="E35" i="85" s="1"/>
  <c r="O32" i="109"/>
  <c r="O31" i="109"/>
  <c r="S31" i="109" s="1"/>
  <c r="O30" i="109"/>
  <c r="S30" i="109" s="1"/>
  <c r="E32" i="85" s="1"/>
  <c r="O29" i="109"/>
  <c r="O28" i="109"/>
  <c r="S28" i="109" s="1"/>
  <c r="E30" i="85" s="1"/>
  <c r="O27" i="109"/>
  <c r="O26" i="109"/>
  <c r="O25" i="109"/>
  <c r="O24" i="109"/>
  <c r="O23" i="109"/>
  <c r="O22" i="109"/>
  <c r="O21" i="109"/>
  <c r="O20" i="109"/>
  <c r="O19" i="109"/>
  <c r="O18" i="109"/>
  <c r="O17" i="109"/>
  <c r="O16" i="109"/>
  <c r="O15" i="109"/>
  <c r="O14" i="109"/>
  <c r="O13" i="109"/>
  <c r="S13" i="109" s="1"/>
  <c r="E15" i="85" s="1"/>
  <c r="O12" i="109"/>
  <c r="O11" i="109"/>
  <c r="O10" i="109"/>
  <c r="S10" i="109" s="1"/>
  <c r="E12" i="85" s="1"/>
  <c r="O9" i="109"/>
  <c r="O8" i="109"/>
  <c r="S8" i="109" s="1"/>
  <c r="E10" i="85" s="1"/>
  <c r="O7" i="109"/>
  <c r="O6" i="109"/>
  <c r="S6" i="109" s="1"/>
  <c r="N9" i="109"/>
  <c r="R9" i="109" s="1"/>
  <c r="N14" i="109"/>
  <c r="N17" i="109"/>
  <c r="N20" i="109"/>
  <c r="R20" i="109" s="1"/>
  <c r="N26" i="109"/>
  <c r="N27" i="109"/>
  <c r="N28" i="109"/>
  <c r="N29" i="109"/>
  <c r="R29" i="109" s="1"/>
  <c r="N30" i="109"/>
  <c r="R30" i="109" s="1"/>
  <c r="N31" i="109"/>
  <c r="N32" i="109"/>
  <c r="N33" i="109"/>
  <c r="N34" i="109"/>
  <c r="N35" i="109"/>
  <c r="N36" i="109"/>
  <c r="N37" i="109"/>
  <c r="N38" i="109"/>
  <c r="N8" i="109"/>
  <c r="R8" i="109" s="1"/>
  <c r="N7" i="109"/>
  <c r="N6" i="109"/>
  <c r="R6" i="109" s="1"/>
  <c r="K120" i="109"/>
  <c r="J120" i="109"/>
  <c r="I120" i="109"/>
  <c r="K119" i="109"/>
  <c r="J119" i="109"/>
  <c r="I119" i="109"/>
  <c r="K112" i="109"/>
  <c r="J112" i="109"/>
  <c r="I112" i="109"/>
  <c r="K111" i="109"/>
  <c r="J111" i="109"/>
  <c r="I111" i="109"/>
  <c r="K110" i="109"/>
  <c r="J110" i="109"/>
  <c r="K109" i="109"/>
  <c r="J109" i="109"/>
  <c r="I109" i="109"/>
  <c r="K108" i="109"/>
  <c r="J108" i="109"/>
  <c r="I108" i="109"/>
  <c r="K107" i="109"/>
  <c r="J107" i="109"/>
  <c r="K106" i="109"/>
  <c r="J106" i="109"/>
  <c r="I106" i="109"/>
  <c r="K105" i="109"/>
  <c r="J105" i="109"/>
  <c r="I105" i="109"/>
  <c r="K104" i="109"/>
  <c r="J104" i="109"/>
  <c r="K103" i="109"/>
  <c r="J103" i="109"/>
  <c r="K102" i="109"/>
  <c r="J102" i="109"/>
  <c r="K101" i="109"/>
  <c r="J101" i="109"/>
  <c r="K100" i="109"/>
  <c r="J100" i="109"/>
  <c r="K99" i="109"/>
  <c r="J99" i="109"/>
  <c r="I99" i="109"/>
  <c r="K98" i="109"/>
  <c r="J98" i="109"/>
  <c r="I98" i="109"/>
  <c r="K97" i="109"/>
  <c r="J97" i="109"/>
  <c r="K96" i="109"/>
  <c r="J96" i="109"/>
  <c r="K95" i="109"/>
  <c r="J95" i="109"/>
  <c r="K94" i="109"/>
  <c r="J94" i="109"/>
  <c r="I94" i="109"/>
  <c r="K93" i="109"/>
  <c r="J93" i="109"/>
  <c r="I93" i="109"/>
  <c r="K92" i="109"/>
  <c r="J92" i="109"/>
  <c r="I92" i="109"/>
  <c r="K91" i="109"/>
  <c r="J91" i="109"/>
  <c r="I91" i="109"/>
  <c r="K90" i="109"/>
  <c r="J90" i="109"/>
  <c r="K89" i="109"/>
  <c r="J89" i="109"/>
  <c r="I89" i="109"/>
  <c r="K88" i="109"/>
  <c r="J88" i="109"/>
  <c r="I88" i="109"/>
  <c r="K87" i="109"/>
  <c r="J87" i="109"/>
  <c r="I87" i="109"/>
  <c r="K86" i="109"/>
  <c r="J86" i="109"/>
  <c r="I86" i="109"/>
  <c r="K85" i="109"/>
  <c r="J85" i="109"/>
  <c r="I85" i="109"/>
  <c r="K84" i="109"/>
  <c r="J84" i="109"/>
  <c r="K83" i="109"/>
  <c r="J83" i="109"/>
  <c r="K82" i="109"/>
  <c r="J82" i="109"/>
  <c r="K81" i="109"/>
  <c r="J81" i="109"/>
  <c r="K80" i="109"/>
  <c r="J80" i="109"/>
  <c r="K79" i="109"/>
  <c r="J79" i="109"/>
  <c r="I79" i="109"/>
  <c r="K78" i="109"/>
  <c r="J78" i="109"/>
  <c r="I78" i="109"/>
  <c r="K77" i="109"/>
  <c r="J77" i="109"/>
  <c r="K76" i="109"/>
  <c r="J76" i="109"/>
  <c r="K75" i="109"/>
  <c r="J75" i="109"/>
  <c r="K74" i="109"/>
  <c r="J74" i="109"/>
  <c r="I74" i="109"/>
  <c r="K73" i="109"/>
  <c r="J73" i="109"/>
  <c r="I73" i="109"/>
  <c r="K72" i="109"/>
  <c r="J72" i="109"/>
  <c r="I72" i="109"/>
  <c r="K71" i="109"/>
  <c r="J71" i="109"/>
  <c r="I71" i="109"/>
  <c r="K70" i="109"/>
  <c r="J70" i="109"/>
  <c r="K69" i="109"/>
  <c r="J69" i="109"/>
  <c r="I69" i="109"/>
  <c r="K68" i="109"/>
  <c r="J68" i="109"/>
  <c r="I68" i="109"/>
  <c r="K67" i="109"/>
  <c r="J67" i="109"/>
  <c r="I67" i="109"/>
  <c r="K66" i="109"/>
  <c r="J66" i="109"/>
  <c r="I66" i="109"/>
  <c r="K65" i="109"/>
  <c r="J65" i="109"/>
  <c r="I65" i="109"/>
  <c r="K64" i="109"/>
  <c r="J64" i="109"/>
  <c r="K63" i="109"/>
  <c r="J63" i="109"/>
  <c r="K62" i="109"/>
  <c r="J62" i="109"/>
  <c r="K61" i="109"/>
  <c r="J61" i="109"/>
  <c r="K60" i="109"/>
  <c r="J60" i="109"/>
  <c r="K59" i="109"/>
  <c r="J59" i="109"/>
  <c r="I59" i="109"/>
  <c r="K58" i="109"/>
  <c r="J58" i="109"/>
  <c r="I58" i="109"/>
  <c r="K57" i="109"/>
  <c r="J57" i="109"/>
  <c r="K56" i="109"/>
  <c r="J56" i="109"/>
  <c r="K55" i="109"/>
  <c r="J55" i="109"/>
  <c r="K54" i="109"/>
  <c r="J54" i="109"/>
  <c r="I54" i="109"/>
  <c r="K53" i="109"/>
  <c r="J53" i="109"/>
  <c r="I53" i="109"/>
  <c r="K52" i="109"/>
  <c r="J52" i="109"/>
  <c r="I52" i="109"/>
  <c r="K51" i="109"/>
  <c r="J51" i="109"/>
  <c r="I51" i="109"/>
  <c r="K50" i="109"/>
  <c r="J50" i="109"/>
  <c r="K49" i="109"/>
  <c r="J49" i="109"/>
  <c r="I49" i="109"/>
  <c r="K48" i="109"/>
  <c r="J48" i="109"/>
  <c r="I48" i="109"/>
  <c r="K47" i="109"/>
  <c r="J47" i="109"/>
  <c r="I47" i="109"/>
  <c r="K46" i="109"/>
  <c r="J46" i="109"/>
  <c r="I46" i="109"/>
  <c r="K45" i="109"/>
  <c r="J45" i="109"/>
  <c r="I45" i="109"/>
  <c r="K44" i="109"/>
  <c r="J44" i="109"/>
  <c r="K43" i="109"/>
  <c r="J43" i="109"/>
  <c r="K42" i="109"/>
  <c r="J42" i="109"/>
  <c r="K41" i="109"/>
  <c r="J41" i="109"/>
  <c r="K40" i="109"/>
  <c r="J40" i="109"/>
  <c r="K39" i="109"/>
  <c r="J39" i="109"/>
  <c r="I39" i="109"/>
  <c r="K38" i="109"/>
  <c r="J38" i="109"/>
  <c r="I38" i="109"/>
  <c r="K37" i="109"/>
  <c r="J37" i="109"/>
  <c r="K36" i="109"/>
  <c r="J36" i="109"/>
  <c r="K35" i="109"/>
  <c r="J35" i="109"/>
  <c r="K34" i="109"/>
  <c r="J34" i="109"/>
  <c r="I34" i="109"/>
  <c r="K33" i="109"/>
  <c r="J33" i="109"/>
  <c r="I33" i="109"/>
  <c r="K32" i="109"/>
  <c r="J32" i="109"/>
  <c r="I32" i="109"/>
  <c r="K31" i="109"/>
  <c r="J31" i="109"/>
  <c r="I31" i="109"/>
  <c r="K30" i="109"/>
  <c r="J30" i="109"/>
  <c r="K29" i="109"/>
  <c r="J29" i="109"/>
  <c r="I29" i="109"/>
  <c r="K28" i="109"/>
  <c r="J28" i="109"/>
  <c r="I28" i="109"/>
  <c r="K27" i="109"/>
  <c r="J27" i="109"/>
  <c r="I27" i="109"/>
  <c r="K26" i="109"/>
  <c r="J26" i="109"/>
  <c r="I26" i="109"/>
  <c r="K25" i="109"/>
  <c r="J25" i="109"/>
  <c r="I25" i="109"/>
  <c r="K24" i="109"/>
  <c r="J24" i="109"/>
  <c r="K23" i="109"/>
  <c r="J23" i="109"/>
  <c r="K22" i="109"/>
  <c r="J22" i="109"/>
  <c r="K21" i="109"/>
  <c r="J21" i="109"/>
  <c r="K20" i="109"/>
  <c r="J20" i="109"/>
  <c r="K19" i="109"/>
  <c r="J19" i="109"/>
  <c r="I19" i="109"/>
  <c r="K18" i="109"/>
  <c r="J18" i="109"/>
  <c r="I18" i="109"/>
  <c r="K17" i="109"/>
  <c r="J17" i="109"/>
  <c r="K16" i="109"/>
  <c r="J16" i="109"/>
  <c r="K15" i="109"/>
  <c r="J15" i="109"/>
  <c r="K14" i="109"/>
  <c r="J14" i="109"/>
  <c r="I14" i="109"/>
  <c r="K13" i="109"/>
  <c r="J13" i="109"/>
  <c r="I13" i="109"/>
  <c r="K12" i="109"/>
  <c r="J12" i="109"/>
  <c r="I12" i="109"/>
  <c r="K11" i="109"/>
  <c r="J11" i="109"/>
  <c r="I11" i="109"/>
  <c r="K10" i="109"/>
  <c r="J10" i="109"/>
  <c r="K9" i="109"/>
  <c r="J9" i="109"/>
  <c r="I9" i="109"/>
  <c r="K8" i="109"/>
  <c r="J8" i="109"/>
  <c r="I8" i="109"/>
  <c r="K7" i="109"/>
  <c r="J7" i="109"/>
  <c r="K6" i="109"/>
  <c r="J6" i="109"/>
  <c r="I6" i="109"/>
  <c r="K113" i="109"/>
  <c r="J113" i="109"/>
  <c r="I113" i="109"/>
  <c r="M45" i="101"/>
  <c r="D45" i="112"/>
  <c r="T15" i="109" l="1"/>
  <c r="G17" i="85" s="1"/>
  <c r="T35" i="109"/>
  <c r="G37" i="85" s="1"/>
  <c r="T16" i="109"/>
  <c r="G18" i="85" s="1"/>
  <c r="T36" i="109"/>
  <c r="G38" i="85" s="1"/>
  <c r="S15" i="109"/>
  <c r="E17" i="85" s="1"/>
  <c r="S35" i="109"/>
  <c r="E37" i="85" s="1"/>
  <c r="T17" i="109"/>
  <c r="G19" i="85" s="1"/>
  <c r="T37" i="109"/>
  <c r="G39" i="85" s="1"/>
  <c r="N21" i="109"/>
  <c r="S16" i="109"/>
  <c r="E18" i="85" s="1"/>
  <c r="S36" i="109"/>
  <c r="E38" i="85" s="1"/>
  <c r="I60" i="109"/>
  <c r="N10" i="109"/>
  <c r="N15" i="109"/>
  <c r="R15" i="109" s="1"/>
  <c r="G8" i="85"/>
  <c r="R36" i="109"/>
  <c r="R35" i="109"/>
  <c r="R40" i="109"/>
  <c r="E8" i="85"/>
  <c r="N12" i="109"/>
  <c r="R12" i="109" s="1"/>
  <c r="N11" i="109"/>
  <c r="R11" i="109" s="1"/>
  <c r="I21" i="109"/>
  <c r="I41" i="109"/>
  <c r="I61" i="109"/>
  <c r="I81" i="109"/>
  <c r="I101" i="109"/>
  <c r="N25" i="109"/>
  <c r="R25" i="109" s="1"/>
  <c r="N24" i="109"/>
  <c r="R24" i="109" s="1"/>
  <c r="I15" i="109"/>
  <c r="I95" i="109"/>
  <c r="I62" i="109"/>
  <c r="I96" i="109"/>
  <c r="I42" i="109"/>
  <c r="I82" i="109"/>
  <c r="N42" i="109"/>
  <c r="R42" i="109" s="1"/>
  <c r="N22" i="109"/>
  <c r="R22" i="109" s="1"/>
  <c r="R26" i="109"/>
  <c r="S24" i="109"/>
  <c r="E26" i="85" s="1"/>
  <c r="T25" i="109"/>
  <c r="G27" i="85" s="1"/>
  <c r="R7" i="109"/>
  <c r="R27" i="109"/>
  <c r="R28" i="109"/>
  <c r="S25" i="109"/>
  <c r="E27" i="85" s="1"/>
  <c r="S9" i="109"/>
  <c r="E11" i="85" s="1"/>
  <c r="S29" i="109"/>
  <c r="E31" i="85" s="1"/>
  <c r="T30" i="109"/>
  <c r="G32" i="85" s="1"/>
  <c r="T11" i="109"/>
  <c r="G13" i="85" s="1"/>
  <c r="T31" i="109"/>
  <c r="G33" i="85" s="1"/>
  <c r="R14" i="109"/>
  <c r="R34" i="109"/>
  <c r="S17" i="109"/>
  <c r="E19" i="85" s="1"/>
  <c r="S37" i="109"/>
  <c r="E39" i="85" s="1"/>
  <c r="S19" i="109"/>
  <c r="E21" i="85" s="1"/>
  <c r="S39" i="109"/>
  <c r="E41" i="85" s="1"/>
  <c r="R38" i="109"/>
  <c r="T38" i="109"/>
  <c r="G40" i="85" s="1"/>
  <c r="S20" i="109"/>
  <c r="E22" i="85" s="1"/>
  <c r="S40" i="109"/>
  <c r="E42" i="85" s="1"/>
  <c r="R21" i="109"/>
  <c r="R41" i="109"/>
  <c r="S18" i="109"/>
  <c r="E20" i="85" s="1"/>
  <c r="S38" i="109"/>
  <c r="E40" i="85" s="1"/>
  <c r="T42" i="109"/>
  <c r="G44" i="85" s="1"/>
  <c r="R31" i="109"/>
  <c r="T27" i="109"/>
  <c r="G29" i="85" s="1"/>
  <c r="T12" i="109"/>
  <c r="G14" i="85" s="1"/>
  <c r="T32" i="109"/>
  <c r="G34" i="85" s="1"/>
  <c r="S27" i="109"/>
  <c r="E29" i="85" s="1"/>
  <c r="R43" i="109"/>
  <c r="R23" i="109"/>
  <c r="S11" i="109"/>
  <c r="E13" i="85" s="1"/>
  <c r="E33" i="85"/>
  <c r="T13" i="109"/>
  <c r="G15" i="85" s="1"/>
  <c r="T33" i="109"/>
  <c r="G35" i="85" s="1"/>
  <c r="R19" i="109"/>
  <c r="S12" i="109"/>
  <c r="E14" i="85" s="1"/>
  <c r="S32" i="109"/>
  <c r="E34" i="85" s="1"/>
  <c r="T26" i="109"/>
  <c r="G28" i="85" s="1"/>
  <c r="S26" i="109"/>
  <c r="E28" i="85" s="1"/>
  <c r="R18" i="109"/>
  <c r="T18" i="109"/>
  <c r="G20" i="85" s="1"/>
  <c r="S21" i="109"/>
  <c r="E23" i="85" s="1"/>
  <c r="R37" i="109"/>
  <c r="R17" i="109"/>
  <c r="R33" i="109"/>
  <c r="R13" i="109"/>
  <c r="T23" i="109"/>
  <c r="G25" i="85" s="1"/>
  <c r="T43" i="109"/>
  <c r="G45" i="85" s="1"/>
  <c r="R32" i="109"/>
  <c r="S22" i="109"/>
  <c r="E24" i="85" s="1"/>
  <c r="S42" i="109"/>
  <c r="E44" i="85" s="1"/>
  <c r="T24" i="109"/>
  <c r="G26" i="85" s="1"/>
  <c r="S41" i="109"/>
  <c r="E43" i="85" s="1"/>
  <c r="T7" i="109"/>
  <c r="G9" i="85" s="1"/>
  <c r="S23" i="109"/>
  <c r="E25" i="85" s="1"/>
  <c r="S43" i="109"/>
  <c r="E45" i="85" s="1"/>
  <c r="S7" i="109"/>
  <c r="E9" i="85" s="1"/>
  <c r="R10" i="109"/>
  <c r="T40" i="109"/>
  <c r="G42" i="85" s="1"/>
  <c r="T34" i="109"/>
  <c r="G36" i="85" s="1"/>
  <c r="T14" i="109"/>
  <c r="G16" i="85" s="1"/>
  <c r="S34" i="109"/>
  <c r="E36" i="85" s="1"/>
  <c r="S14" i="109"/>
  <c r="E16" i="85" s="1"/>
  <c r="T39" i="109"/>
  <c r="G41" i="85" s="1"/>
  <c r="T19" i="109"/>
  <c r="G21" i="85" s="1"/>
  <c r="T29" i="109"/>
  <c r="G31" i="85" s="1"/>
  <c r="T9" i="109"/>
  <c r="G11" i="85" s="1"/>
  <c r="AB9" i="104"/>
  <c r="AZ44" i="105"/>
  <c r="AY44" i="105"/>
  <c r="AX44" i="105"/>
  <c r="AW44" i="105"/>
  <c r="AV44" i="105"/>
  <c r="AU44" i="105"/>
  <c r="AT44" i="105"/>
  <c r="AS44" i="105"/>
  <c r="AR44" i="105"/>
  <c r="AQ44" i="105"/>
  <c r="AZ43" i="105"/>
  <c r="AY43" i="105"/>
  <c r="AX43" i="105"/>
  <c r="AW43" i="105"/>
  <c r="AV43" i="105"/>
  <c r="AU43" i="105"/>
  <c r="AT43" i="105"/>
  <c r="AS43" i="105"/>
  <c r="AR43" i="105"/>
  <c r="AQ43" i="105"/>
  <c r="AZ42" i="105"/>
  <c r="AY42" i="105"/>
  <c r="AX42" i="105"/>
  <c r="AW42" i="105"/>
  <c r="AV42" i="105"/>
  <c r="AU42" i="105"/>
  <c r="AT42" i="105"/>
  <c r="AS42" i="105"/>
  <c r="AR42" i="105"/>
  <c r="AQ42" i="105"/>
  <c r="AZ41" i="105"/>
  <c r="AY41" i="105"/>
  <c r="AX41" i="105"/>
  <c r="AW41" i="105"/>
  <c r="AV41" i="105"/>
  <c r="AU41" i="105"/>
  <c r="AT41" i="105"/>
  <c r="AS41" i="105"/>
  <c r="AR41" i="105"/>
  <c r="AQ41" i="105"/>
  <c r="AZ40" i="105"/>
  <c r="AY40" i="105"/>
  <c r="AX40" i="105"/>
  <c r="AW40" i="105"/>
  <c r="AV40" i="105"/>
  <c r="AU40" i="105"/>
  <c r="AT40" i="105"/>
  <c r="AS40" i="105"/>
  <c r="AR40" i="105"/>
  <c r="AQ40" i="105"/>
  <c r="AZ39" i="105"/>
  <c r="AY39" i="105"/>
  <c r="AX39" i="105"/>
  <c r="AW39" i="105"/>
  <c r="AV39" i="105"/>
  <c r="AU39" i="105"/>
  <c r="AT39" i="105"/>
  <c r="AS39" i="105"/>
  <c r="AR39" i="105"/>
  <c r="AQ39" i="105"/>
  <c r="AZ38" i="105"/>
  <c r="AY38" i="105"/>
  <c r="AX38" i="105"/>
  <c r="AW38" i="105"/>
  <c r="AV38" i="105"/>
  <c r="AU38" i="105"/>
  <c r="AT38" i="105"/>
  <c r="AS38" i="105"/>
  <c r="AR38" i="105"/>
  <c r="AQ38" i="105"/>
  <c r="AZ37" i="105"/>
  <c r="AY37" i="105"/>
  <c r="AX37" i="105"/>
  <c r="AW37" i="105"/>
  <c r="AV37" i="105"/>
  <c r="AU37" i="105"/>
  <c r="AT37" i="105"/>
  <c r="AS37" i="105"/>
  <c r="AR37" i="105"/>
  <c r="AQ37" i="105"/>
  <c r="AZ36" i="105"/>
  <c r="AY36" i="105"/>
  <c r="AX36" i="105"/>
  <c r="AW36" i="105"/>
  <c r="AV36" i="105"/>
  <c r="AU36" i="105"/>
  <c r="AT36" i="105"/>
  <c r="AS36" i="105"/>
  <c r="AR36" i="105"/>
  <c r="AQ36" i="105"/>
  <c r="AZ35" i="105"/>
  <c r="AY35" i="105"/>
  <c r="AX35" i="105"/>
  <c r="AW35" i="105"/>
  <c r="AV35" i="105"/>
  <c r="AU35" i="105"/>
  <c r="AT35" i="105"/>
  <c r="AS35" i="105"/>
  <c r="AR35" i="105"/>
  <c r="AQ35" i="105"/>
  <c r="AZ34" i="105"/>
  <c r="AY34" i="105"/>
  <c r="AX34" i="105"/>
  <c r="AW34" i="105"/>
  <c r="AV34" i="105"/>
  <c r="AU34" i="105"/>
  <c r="AT34" i="105"/>
  <c r="AS34" i="105"/>
  <c r="AR34" i="105"/>
  <c r="AQ34" i="105"/>
  <c r="AZ33" i="105"/>
  <c r="AY33" i="105"/>
  <c r="AX33" i="105"/>
  <c r="AW33" i="105"/>
  <c r="AV33" i="105"/>
  <c r="AU33" i="105"/>
  <c r="AT33" i="105"/>
  <c r="AS33" i="105"/>
  <c r="AR33" i="105"/>
  <c r="AQ33" i="105"/>
  <c r="AZ32" i="105"/>
  <c r="AY32" i="105"/>
  <c r="AX32" i="105"/>
  <c r="AW32" i="105"/>
  <c r="AV32" i="105"/>
  <c r="AU32" i="105"/>
  <c r="AT32" i="105"/>
  <c r="AS32" i="105"/>
  <c r="AR32" i="105"/>
  <c r="AQ32" i="105"/>
  <c r="AZ31" i="105"/>
  <c r="AY31" i="105"/>
  <c r="AX31" i="105"/>
  <c r="AW31" i="105"/>
  <c r="AV31" i="105"/>
  <c r="AU31" i="105"/>
  <c r="AT31" i="105"/>
  <c r="AS31" i="105"/>
  <c r="AR31" i="105"/>
  <c r="AQ31" i="105"/>
  <c r="AZ30" i="105"/>
  <c r="AY30" i="105"/>
  <c r="AX30" i="105"/>
  <c r="AW30" i="105"/>
  <c r="AV30" i="105"/>
  <c r="AU30" i="105"/>
  <c r="AT30" i="105"/>
  <c r="AS30" i="105"/>
  <c r="AR30" i="105"/>
  <c r="AQ30" i="105"/>
  <c r="AZ29" i="105"/>
  <c r="AY29" i="105"/>
  <c r="AX29" i="105"/>
  <c r="AW29" i="105"/>
  <c r="AV29" i="105"/>
  <c r="AU29" i="105"/>
  <c r="AT29" i="105"/>
  <c r="AS29" i="105"/>
  <c r="AR29" i="105"/>
  <c r="AQ29" i="105"/>
  <c r="AZ28" i="105"/>
  <c r="AY28" i="105"/>
  <c r="AX28" i="105"/>
  <c r="AW28" i="105"/>
  <c r="AV28" i="105"/>
  <c r="AU28" i="105"/>
  <c r="AT28" i="105"/>
  <c r="AS28" i="105"/>
  <c r="AR28" i="105"/>
  <c r="AQ28" i="105"/>
  <c r="AZ27" i="105"/>
  <c r="AY27" i="105"/>
  <c r="AX27" i="105"/>
  <c r="AW27" i="105"/>
  <c r="AV27" i="105"/>
  <c r="AU27" i="105"/>
  <c r="AT27" i="105"/>
  <c r="AS27" i="105"/>
  <c r="AR27" i="105"/>
  <c r="AQ27" i="105"/>
  <c r="AZ26" i="105"/>
  <c r="AY26" i="105"/>
  <c r="AX26" i="105"/>
  <c r="AW26" i="105"/>
  <c r="AV26" i="105"/>
  <c r="AU26" i="105"/>
  <c r="AT26" i="105"/>
  <c r="AS26" i="105"/>
  <c r="AR26" i="105"/>
  <c r="AQ26" i="105"/>
  <c r="AZ25" i="105"/>
  <c r="AY25" i="105"/>
  <c r="AX25" i="105"/>
  <c r="AW25" i="105"/>
  <c r="AV25" i="105"/>
  <c r="AU25" i="105"/>
  <c r="AT25" i="105"/>
  <c r="AS25" i="105"/>
  <c r="AR25" i="105"/>
  <c r="AQ25" i="105"/>
  <c r="AZ24" i="105"/>
  <c r="AY24" i="105"/>
  <c r="AX24" i="105"/>
  <c r="AW24" i="105"/>
  <c r="AV24" i="105"/>
  <c r="AU24" i="105"/>
  <c r="AT24" i="105"/>
  <c r="AS24" i="105"/>
  <c r="AR24" i="105"/>
  <c r="AQ24" i="105"/>
  <c r="AZ23" i="105"/>
  <c r="AY23" i="105"/>
  <c r="AX23" i="105"/>
  <c r="AW23" i="105"/>
  <c r="AV23" i="105"/>
  <c r="AU23" i="105"/>
  <c r="AT23" i="105"/>
  <c r="AS23" i="105"/>
  <c r="AR23" i="105"/>
  <c r="AQ23" i="105"/>
  <c r="AZ22" i="105"/>
  <c r="AY22" i="105"/>
  <c r="AX22" i="105"/>
  <c r="AW22" i="105"/>
  <c r="AV22" i="105"/>
  <c r="AU22" i="105"/>
  <c r="AT22" i="105"/>
  <c r="AS22" i="105"/>
  <c r="AR22" i="105"/>
  <c r="AQ22" i="105"/>
  <c r="AZ21" i="105"/>
  <c r="AY21" i="105"/>
  <c r="AX21" i="105"/>
  <c r="AW21" i="105"/>
  <c r="AV21" i="105"/>
  <c r="AU21" i="105"/>
  <c r="AT21" i="105"/>
  <c r="AS21" i="105"/>
  <c r="AR21" i="105"/>
  <c r="AQ21" i="105"/>
  <c r="AZ20" i="105"/>
  <c r="AY20" i="105"/>
  <c r="AX20" i="105"/>
  <c r="AW20" i="105"/>
  <c r="AV20" i="105"/>
  <c r="AU20" i="105"/>
  <c r="AT20" i="105"/>
  <c r="AS20" i="105"/>
  <c r="AR20" i="105"/>
  <c r="AQ20" i="105"/>
  <c r="AZ19" i="105"/>
  <c r="AY19" i="105"/>
  <c r="AX19" i="105"/>
  <c r="AW19" i="105"/>
  <c r="AV19" i="105"/>
  <c r="AU19" i="105"/>
  <c r="AT19" i="105"/>
  <c r="AS19" i="105"/>
  <c r="AR19" i="105"/>
  <c r="AQ19" i="105"/>
  <c r="AZ18" i="105"/>
  <c r="AY18" i="105"/>
  <c r="AX18" i="105"/>
  <c r="AW18" i="105"/>
  <c r="AV18" i="105"/>
  <c r="AU18" i="105"/>
  <c r="AT18" i="105"/>
  <c r="AS18" i="105"/>
  <c r="AR18" i="105"/>
  <c r="AQ18" i="105"/>
  <c r="AZ17" i="105"/>
  <c r="AY17" i="105"/>
  <c r="AX17" i="105"/>
  <c r="AW17" i="105"/>
  <c r="AV17" i="105"/>
  <c r="AU17" i="105"/>
  <c r="AT17" i="105"/>
  <c r="AS17" i="105"/>
  <c r="AR17" i="105"/>
  <c r="AQ17" i="105"/>
  <c r="AZ16" i="105"/>
  <c r="AY16" i="105"/>
  <c r="AX16" i="105"/>
  <c r="AW16" i="105"/>
  <c r="AV16" i="105"/>
  <c r="AU16" i="105"/>
  <c r="AT16" i="105"/>
  <c r="AS16" i="105"/>
  <c r="AR16" i="105"/>
  <c r="AQ16" i="105"/>
  <c r="AZ15" i="105"/>
  <c r="AY15" i="105"/>
  <c r="AX15" i="105"/>
  <c r="AW15" i="105"/>
  <c r="AV15" i="105"/>
  <c r="AU15" i="105"/>
  <c r="AT15" i="105"/>
  <c r="AS15" i="105"/>
  <c r="AR15" i="105"/>
  <c r="AQ15" i="105"/>
  <c r="AZ14" i="105"/>
  <c r="AY14" i="105"/>
  <c r="AX14" i="105"/>
  <c r="AW14" i="105"/>
  <c r="AV14" i="105"/>
  <c r="AU14" i="105"/>
  <c r="AT14" i="105"/>
  <c r="AS14" i="105"/>
  <c r="AR14" i="105"/>
  <c r="AQ14" i="105"/>
  <c r="AZ13" i="105"/>
  <c r="AY13" i="105"/>
  <c r="AX13" i="105"/>
  <c r="AW13" i="105"/>
  <c r="AV13" i="105"/>
  <c r="AU13" i="105"/>
  <c r="AT13" i="105"/>
  <c r="AS13" i="105"/>
  <c r="AR13" i="105"/>
  <c r="AQ13" i="105"/>
  <c r="AZ12" i="105"/>
  <c r="AY12" i="105"/>
  <c r="AX12" i="105"/>
  <c r="AW12" i="105"/>
  <c r="AV12" i="105"/>
  <c r="AU12" i="105"/>
  <c r="AT12" i="105"/>
  <c r="AS12" i="105"/>
  <c r="AR12" i="105"/>
  <c r="AQ12" i="105"/>
  <c r="AZ11" i="105"/>
  <c r="AY11" i="105"/>
  <c r="AX11" i="105"/>
  <c r="AW11" i="105"/>
  <c r="AV11" i="105"/>
  <c r="AU11" i="105"/>
  <c r="AT11" i="105"/>
  <c r="AS11" i="105"/>
  <c r="AR11" i="105"/>
  <c r="AQ11" i="105"/>
  <c r="AZ10" i="105"/>
  <c r="AY10" i="105"/>
  <c r="AX10" i="105"/>
  <c r="AW10" i="105"/>
  <c r="AV10" i="105"/>
  <c r="AU10" i="105"/>
  <c r="AT10" i="105"/>
  <c r="AS10" i="105"/>
  <c r="AR10" i="105"/>
  <c r="AQ10" i="105"/>
  <c r="AZ9" i="105"/>
  <c r="AY9" i="105"/>
  <c r="AX9" i="105"/>
  <c r="AW9" i="105"/>
  <c r="AV9" i="105"/>
  <c r="AU9" i="105"/>
  <c r="AT9" i="105"/>
  <c r="AS9" i="105"/>
  <c r="AR9" i="105"/>
  <c r="AQ9" i="105"/>
  <c r="AZ8" i="105"/>
  <c r="AY8" i="105"/>
  <c r="AX8" i="105"/>
  <c r="AW8" i="105"/>
  <c r="AV8" i="105"/>
  <c r="AU8" i="105"/>
  <c r="AT8" i="105"/>
  <c r="AS8" i="105"/>
  <c r="AR8" i="105"/>
  <c r="AQ8" i="105"/>
  <c r="AZ7" i="105"/>
  <c r="AY7" i="105"/>
  <c r="AX7" i="105"/>
  <c r="AW7" i="105"/>
  <c r="AV7" i="105"/>
  <c r="AU7" i="105"/>
  <c r="AT7" i="105"/>
  <c r="AS7" i="105"/>
  <c r="AR7" i="105"/>
  <c r="AQ7" i="105"/>
  <c r="AZ6" i="105"/>
  <c r="AY6" i="105"/>
  <c r="AX6" i="105"/>
  <c r="AW6" i="105"/>
  <c r="AV6" i="105"/>
  <c r="AU6" i="105"/>
  <c r="AT6" i="105"/>
  <c r="AS6" i="105"/>
  <c r="AR6" i="105"/>
  <c r="AQ6" i="105"/>
  <c r="AP49" i="105"/>
  <c r="AO49" i="105"/>
  <c r="AN49" i="105"/>
  <c r="AM49" i="105"/>
  <c r="AL49" i="105"/>
  <c r="AK49" i="105"/>
  <c r="AJ49" i="105"/>
  <c r="AI49" i="105"/>
  <c r="AH49" i="105"/>
  <c r="AG49" i="105"/>
  <c r="AG49" i="104" s="1"/>
  <c r="AF49" i="105"/>
  <c r="AE49" i="105"/>
  <c r="AD49" i="105"/>
  <c r="AC49" i="105"/>
  <c r="AB49" i="105"/>
  <c r="AA49" i="105"/>
  <c r="Z49" i="105"/>
  <c r="Y49" i="105"/>
  <c r="Y35" i="104" s="1"/>
  <c r="X49" i="105"/>
  <c r="W49" i="105"/>
  <c r="V49" i="105"/>
  <c r="V22" i="104" s="1"/>
  <c r="U49" i="105"/>
  <c r="T49" i="105"/>
  <c r="T43" i="104" s="1"/>
  <c r="S49" i="105"/>
  <c r="S18" i="104" s="1"/>
  <c r="R49" i="105"/>
  <c r="R8" i="104" s="1"/>
  <c r="Q49" i="105"/>
  <c r="P49" i="105"/>
  <c r="O49" i="105"/>
  <c r="O42" i="104" s="1"/>
  <c r="N49" i="105"/>
  <c r="N34" i="104" s="1"/>
  <c r="M49" i="105"/>
  <c r="L49" i="105"/>
  <c r="L29" i="104" s="1"/>
  <c r="K49" i="105"/>
  <c r="K43" i="104" s="1"/>
  <c r="J49" i="105"/>
  <c r="J48" i="104" s="1"/>
  <c r="I49" i="105"/>
  <c r="I41" i="104" s="1"/>
  <c r="H49" i="105"/>
  <c r="G49" i="105"/>
  <c r="F49" i="105"/>
  <c r="F38" i="104" s="1"/>
  <c r="E49" i="105"/>
  <c r="AP48" i="105"/>
  <c r="AO48" i="105"/>
  <c r="AN48" i="105"/>
  <c r="AM48" i="105"/>
  <c r="AL48" i="105"/>
  <c r="AK48" i="105"/>
  <c r="AJ48" i="105"/>
  <c r="AI48" i="105"/>
  <c r="AH48" i="105"/>
  <c r="AG48" i="105"/>
  <c r="AF48" i="105"/>
  <c r="AE48" i="105"/>
  <c r="AD48" i="105"/>
  <c r="AC48" i="105"/>
  <c r="AB48" i="105"/>
  <c r="AA48" i="105"/>
  <c r="Z48" i="105"/>
  <c r="Y48" i="105"/>
  <c r="X48" i="105"/>
  <c r="W48" i="105"/>
  <c r="V48" i="105"/>
  <c r="U48" i="105"/>
  <c r="T48" i="105"/>
  <c r="S48" i="105"/>
  <c r="R48" i="105"/>
  <c r="Q48" i="105"/>
  <c r="P48" i="105"/>
  <c r="O48" i="105"/>
  <c r="N48" i="105"/>
  <c r="M48" i="105"/>
  <c r="L48" i="105"/>
  <c r="K48" i="105"/>
  <c r="J48" i="105"/>
  <c r="I48" i="105"/>
  <c r="H48" i="105"/>
  <c r="G48" i="105"/>
  <c r="F48" i="105"/>
  <c r="E48" i="105"/>
  <c r="AP47" i="105"/>
  <c r="AO47" i="105"/>
  <c r="AN47" i="105"/>
  <c r="AM47" i="105"/>
  <c r="AL47" i="105"/>
  <c r="AK47" i="105"/>
  <c r="AJ47" i="105"/>
  <c r="AI47" i="105"/>
  <c r="AH47" i="105"/>
  <c r="AG47" i="105"/>
  <c r="AF47" i="105"/>
  <c r="AE47" i="105"/>
  <c r="AD47" i="105"/>
  <c r="AC47" i="105"/>
  <c r="AB47" i="105"/>
  <c r="AA47" i="105"/>
  <c r="Z47" i="105"/>
  <c r="Y47" i="105"/>
  <c r="X47" i="105"/>
  <c r="W47" i="105"/>
  <c r="V47" i="105"/>
  <c r="U47" i="105"/>
  <c r="T47" i="105"/>
  <c r="S47" i="105"/>
  <c r="R47" i="105"/>
  <c r="Q47" i="105"/>
  <c r="P47" i="105"/>
  <c r="O47" i="105"/>
  <c r="N47" i="105"/>
  <c r="M47" i="105"/>
  <c r="L47" i="105"/>
  <c r="K47" i="105"/>
  <c r="J47" i="105"/>
  <c r="I47" i="105"/>
  <c r="H47" i="105"/>
  <c r="G47" i="105"/>
  <c r="F47" i="105"/>
  <c r="E47" i="105"/>
  <c r="AP46" i="105"/>
  <c r="AO46" i="105"/>
  <c r="AN46" i="105"/>
  <c r="AM46" i="105"/>
  <c r="AL46" i="105"/>
  <c r="AK46" i="105"/>
  <c r="AJ46" i="105"/>
  <c r="AI46" i="105"/>
  <c r="AH46" i="105"/>
  <c r="AG46" i="105"/>
  <c r="AF46" i="105"/>
  <c r="AE46" i="105"/>
  <c r="AE46" i="104" s="1"/>
  <c r="AD46" i="105"/>
  <c r="AC46" i="105"/>
  <c r="AB46" i="105"/>
  <c r="AA46" i="105"/>
  <c r="Z46" i="105"/>
  <c r="Y46" i="105"/>
  <c r="X46" i="105"/>
  <c r="W46" i="105"/>
  <c r="V46" i="105"/>
  <c r="U46" i="105"/>
  <c r="T46" i="105"/>
  <c r="S46" i="105"/>
  <c r="R46" i="105"/>
  <c r="Q46" i="105"/>
  <c r="P46" i="105"/>
  <c r="O46" i="105"/>
  <c r="N46" i="105"/>
  <c r="M46" i="105"/>
  <c r="L46" i="105"/>
  <c r="K46" i="105"/>
  <c r="J46" i="105"/>
  <c r="I46" i="105"/>
  <c r="H46" i="105"/>
  <c r="G46" i="105"/>
  <c r="F46" i="105"/>
  <c r="E46" i="105"/>
  <c r="AP45" i="105"/>
  <c r="AO45" i="105"/>
  <c r="AN45" i="105"/>
  <c r="AM45" i="105"/>
  <c r="AL45" i="105"/>
  <c r="AK45" i="105"/>
  <c r="AJ45" i="105"/>
  <c r="AI45" i="105"/>
  <c r="AH45" i="105"/>
  <c r="AG45" i="105"/>
  <c r="AF45" i="105"/>
  <c r="AE45" i="105"/>
  <c r="AD45" i="105"/>
  <c r="AC45" i="105"/>
  <c r="AB45" i="105"/>
  <c r="AA45" i="105"/>
  <c r="Z45" i="105"/>
  <c r="Y45" i="105"/>
  <c r="X45" i="105"/>
  <c r="W45" i="105"/>
  <c r="V45" i="105"/>
  <c r="U45" i="105"/>
  <c r="T45" i="105"/>
  <c r="S45" i="105"/>
  <c r="R45" i="105"/>
  <c r="Q45" i="105"/>
  <c r="P45" i="105"/>
  <c r="O45" i="105"/>
  <c r="N45" i="105"/>
  <c r="M45" i="105"/>
  <c r="L45" i="105"/>
  <c r="K45" i="105"/>
  <c r="J45" i="105"/>
  <c r="I45" i="105"/>
  <c r="H45" i="105"/>
  <c r="G45" i="105"/>
  <c r="F45" i="105"/>
  <c r="E45" i="105"/>
  <c r="AP44" i="105"/>
  <c r="AO44" i="105"/>
  <c r="AN44" i="105"/>
  <c r="AM44" i="105"/>
  <c r="AL44" i="105"/>
  <c r="AK44" i="105"/>
  <c r="AJ44" i="105"/>
  <c r="AI44" i="105"/>
  <c r="AH44" i="105"/>
  <c r="AG44" i="105"/>
  <c r="AF44" i="105"/>
  <c r="AE44" i="105"/>
  <c r="AD44" i="105"/>
  <c r="AC44" i="105"/>
  <c r="AB44" i="105"/>
  <c r="AA44" i="105"/>
  <c r="Z44" i="105"/>
  <c r="Y44" i="105"/>
  <c r="X44" i="105"/>
  <c r="W44" i="105"/>
  <c r="V44" i="105"/>
  <c r="U44" i="105"/>
  <c r="T44" i="105"/>
  <c r="S44" i="105"/>
  <c r="R44" i="105"/>
  <c r="Q44" i="105"/>
  <c r="P44" i="105"/>
  <c r="O44" i="105"/>
  <c r="N44" i="105"/>
  <c r="M44" i="105"/>
  <c r="L44" i="105"/>
  <c r="K44" i="105"/>
  <c r="J44" i="105"/>
  <c r="I44" i="105"/>
  <c r="H44" i="105"/>
  <c r="G44" i="105"/>
  <c r="F44" i="105"/>
  <c r="E44" i="105"/>
  <c r="AP43" i="105"/>
  <c r="AO43" i="105"/>
  <c r="AN43" i="105"/>
  <c r="AM43" i="105"/>
  <c r="AL43" i="105"/>
  <c r="AK43" i="105"/>
  <c r="AJ43" i="105"/>
  <c r="AI43" i="105"/>
  <c r="AH43" i="105"/>
  <c r="AG43" i="105"/>
  <c r="AF43" i="105"/>
  <c r="AE43" i="105"/>
  <c r="AD43" i="105"/>
  <c r="AC43" i="105"/>
  <c r="AB43" i="105"/>
  <c r="AA43" i="105"/>
  <c r="Z43" i="105"/>
  <c r="Y43" i="105"/>
  <c r="X43" i="105"/>
  <c r="W43" i="105"/>
  <c r="V43" i="105"/>
  <c r="U43" i="105"/>
  <c r="T43" i="105"/>
  <c r="S43" i="105"/>
  <c r="R43" i="105"/>
  <c r="Q43" i="105"/>
  <c r="P43" i="105"/>
  <c r="O43" i="105"/>
  <c r="N43" i="105"/>
  <c r="M43" i="105"/>
  <c r="L43" i="105"/>
  <c r="K43" i="105"/>
  <c r="J43" i="105"/>
  <c r="I43" i="105"/>
  <c r="H43" i="105"/>
  <c r="G43" i="105"/>
  <c r="F43" i="105"/>
  <c r="E43" i="105"/>
  <c r="AP42" i="105"/>
  <c r="AO42" i="105"/>
  <c r="AN42" i="105"/>
  <c r="AM42" i="105"/>
  <c r="AL42" i="105"/>
  <c r="AK42" i="105"/>
  <c r="AJ42" i="105"/>
  <c r="AI42" i="105"/>
  <c r="AH42" i="105"/>
  <c r="AG42" i="105"/>
  <c r="AF42" i="105"/>
  <c r="AE42" i="105"/>
  <c r="AD42" i="105"/>
  <c r="AC42" i="105"/>
  <c r="AB42" i="105"/>
  <c r="AA42" i="105"/>
  <c r="Z42" i="105"/>
  <c r="Y42" i="105"/>
  <c r="X42" i="105"/>
  <c r="W42" i="105"/>
  <c r="V42" i="105"/>
  <c r="U42" i="105"/>
  <c r="T42" i="105"/>
  <c r="S42" i="105"/>
  <c r="R42" i="105"/>
  <c r="Q42" i="105"/>
  <c r="P42" i="105"/>
  <c r="O42" i="105"/>
  <c r="N42" i="105"/>
  <c r="M42" i="105"/>
  <c r="L42" i="105"/>
  <c r="K42" i="105"/>
  <c r="J42" i="105"/>
  <c r="I42" i="105"/>
  <c r="H42" i="105"/>
  <c r="G42" i="105"/>
  <c r="F42" i="105"/>
  <c r="E42" i="105"/>
  <c r="AP41" i="105"/>
  <c r="AO41" i="105"/>
  <c r="AN41" i="105"/>
  <c r="AM41" i="105"/>
  <c r="AL41" i="105"/>
  <c r="AK41" i="105"/>
  <c r="AJ41" i="105"/>
  <c r="AI41" i="105"/>
  <c r="AH41" i="105"/>
  <c r="AG41" i="105"/>
  <c r="AF41" i="105"/>
  <c r="AE41" i="105"/>
  <c r="AD41" i="105"/>
  <c r="AC41" i="105"/>
  <c r="AB41" i="105"/>
  <c r="AA41" i="105"/>
  <c r="Z41" i="105"/>
  <c r="Y41" i="105"/>
  <c r="X41" i="105"/>
  <c r="W41" i="105"/>
  <c r="V41" i="105"/>
  <c r="U41" i="105"/>
  <c r="T41" i="105"/>
  <c r="S41" i="105"/>
  <c r="R41" i="105"/>
  <c r="Q41" i="105"/>
  <c r="P41" i="105"/>
  <c r="O41" i="105"/>
  <c r="N41" i="105"/>
  <c r="M41" i="105"/>
  <c r="L41" i="105"/>
  <c r="K41" i="105"/>
  <c r="J41" i="105"/>
  <c r="I41" i="105"/>
  <c r="H41" i="105"/>
  <c r="G41" i="105"/>
  <c r="F41" i="105"/>
  <c r="E41" i="105"/>
  <c r="AP40" i="105"/>
  <c r="AO40" i="105"/>
  <c r="AN40" i="105"/>
  <c r="AM40" i="105"/>
  <c r="AL40" i="105"/>
  <c r="AK40" i="105"/>
  <c r="AJ40" i="105"/>
  <c r="AI40" i="105"/>
  <c r="AH40" i="105"/>
  <c r="AG40" i="105"/>
  <c r="AF40" i="105"/>
  <c r="AE40" i="105"/>
  <c r="AD40" i="105"/>
  <c r="AC40" i="105"/>
  <c r="AB40" i="105"/>
  <c r="AA40" i="105"/>
  <c r="Z40" i="105"/>
  <c r="Y40" i="105"/>
  <c r="X40" i="105"/>
  <c r="W40" i="105"/>
  <c r="V40" i="105"/>
  <c r="U40" i="105"/>
  <c r="T40" i="105"/>
  <c r="S40" i="105"/>
  <c r="R40" i="105"/>
  <c r="Q40" i="105"/>
  <c r="P40" i="105"/>
  <c r="O40" i="105"/>
  <c r="N40" i="105"/>
  <c r="M40" i="105"/>
  <c r="L40" i="105"/>
  <c r="K40" i="105"/>
  <c r="J40" i="105"/>
  <c r="I40" i="105"/>
  <c r="H40" i="105"/>
  <c r="G40" i="105"/>
  <c r="F40" i="105"/>
  <c r="E40" i="105"/>
  <c r="AP39" i="105"/>
  <c r="AO39" i="105"/>
  <c r="AN39" i="105"/>
  <c r="AM39" i="105"/>
  <c r="AL39" i="105"/>
  <c r="AK39" i="105"/>
  <c r="AJ39" i="105"/>
  <c r="AI39" i="105"/>
  <c r="AH39" i="105"/>
  <c r="AG39" i="105"/>
  <c r="AF39" i="105"/>
  <c r="AE39" i="105"/>
  <c r="AD39" i="105"/>
  <c r="AC39" i="105"/>
  <c r="AB39" i="105"/>
  <c r="AA39" i="105"/>
  <c r="Z39" i="105"/>
  <c r="Y39" i="105"/>
  <c r="X39" i="105"/>
  <c r="W39" i="105"/>
  <c r="V39" i="105"/>
  <c r="U39" i="105"/>
  <c r="T39" i="105"/>
  <c r="S39" i="105"/>
  <c r="R39" i="105"/>
  <c r="Q39" i="105"/>
  <c r="P39" i="105"/>
  <c r="O39" i="105"/>
  <c r="N39" i="105"/>
  <c r="M39" i="105"/>
  <c r="L39" i="105"/>
  <c r="K39" i="105"/>
  <c r="J39" i="105"/>
  <c r="I39" i="105"/>
  <c r="H39" i="105"/>
  <c r="G39" i="105"/>
  <c r="F39" i="105"/>
  <c r="E39" i="105"/>
  <c r="AP38" i="105"/>
  <c r="AO38" i="105"/>
  <c r="AN38" i="105"/>
  <c r="AM38" i="105"/>
  <c r="AL38" i="105"/>
  <c r="AK38" i="105"/>
  <c r="AJ38" i="105"/>
  <c r="AI38" i="105"/>
  <c r="AH38" i="105"/>
  <c r="AG38" i="105"/>
  <c r="AF38" i="105"/>
  <c r="AE38" i="105"/>
  <c r="AD38" i="105"/>
  <c r="AC38" i="105"/>
  <c r="AB38" i="105"/>
  <c r="AA38" i="105"/>
  <c r="Z38" i="105"/>
  <c r="Y38" i="105"/>
  <c r="X38" i="105"/>
  <c r="W38" i="105"/>
  <c r="V38" i="105"/>
  <c r="U38" i="105"/>
  <c r="T38" i="105"/>
  <c r="S38" i="105"/>
  <c r="R38" i="105"/>
  <c r="Q38" i="105"/>
  <c r="P38" i="105"/>
  <c r="O38" i="105"/>
  <c r="N38" i="105"/>
  <c r="M38" i="105"/>
  <c r="L38" i="105"/>
  <c r="K38" i="105"/>
  <c r="J38" i="105"/>
  <c r="I38" i="105"/>
  <c r="H38" i="105"/>
  <c r="G38" i="105"/>
  <c r="F38" i="105"/>
  <c r="E38" i="105"/>
  <c r="AP37" i="105"/>
  <c r="AO37" i="105"/>
  <c r="AN37" i="105"/>
  <c r="AM37" i="105"/>
  <c r="AL37" i="105"/>
  <c r="AK37" i="105"/>
  <c r="AJ37" i="105"/>
  <c r="AI37" i="105"/>
  <c r="AH37" i="105"/>
  <c r="AG37" i="105"/>
  <c r="AF37" i="105"/>
  <c r="AE37" i="105"/>
  <c r="AD37" i="105"/>
  <c r="AC37" i="105"/>
  <c r="AB37" i="105"/>
  <c r="AA37" i="105"/>
  <c r="Z37" i="105"/>
  <c r="Y37" i="105"/>
  <c r="X37" i="105"/>
  <c r="W37" i="105"/>
  <c r="V37" i="105"/>
  <c r="U37" i="105"/>
  <c r="T37" i="105"/>
  <c r="S37" i="105"/>
  <c r="R37" i="105"/>
  <c r="Q37" i="105"/>
  <c r="P37" i="105"/>
  <c r="O37" i="105"/>
  <c r="N37" i="105"/>
  <c r="M37" i="105"/>
  <c r="L37" i="105"/>
  <c r="K37" i="105"/>
  <c r="J37" i="105"/>
  <c r="I37" i="105"/>
  <c r="H37" i="105"/>
  <c r="G37" i="105"/>
  <c r="F37" i="105"/>
  <c r="E37" i="105"/>
  <c r="AP36" i="105"/>
  <c r="AO36" i="105"/>
  <c r="AN36" i="105"/>
  <c r="AM36" i="105"/>
  <c r="AL36" i="105"/>
  <c r="AK36" i="105"/>
  <c r="AJ36" i="105"/>
  <c r="AI36" i="105"/>
  <c r="AH36" i="105"/>
  <c r="AG36" i="105"/>
  <c r="AF36" i="105"/>
  <c r="AE36" i="105"/>
  <c r="AE36" i="104" s="1"/>
  <c r="AD36" i="105"/>
  <c r="AC36" i="105"/>
  <c r="AB36" i="105"/>
  <c r="AA36" i="105"/>
  <c r="Z36" i="105"/>
  <c r="Y36" i="105"/>
  <c r="X36" i="105"/>
  <c r="W36" i="105"/>
  <c r="V36" i="105"/>
  <c r="U36" i="105"/>
  <c r="T36" i="105"/>
  <c r="S36" i="105"/>
  <c r="R36" i="105"/>
  <c r="Q36" i="105"/>
  <c r="P36" i="105"/>
  <c r="O36" i="105"/>
  <c r="N36" i="105"/>
  <c r="M36" i="105"/>
  <c r="L36" i="105"/>
  <c r="K36" i="105"/>
  <c r="J36" i="105"/>
  <c r="I36" i="105"/>
  <c r="H36" i="105"/>
  <c r="G36" i="105"/>
  <c r="F36" i="105"/>
  <c r="E36" i="105"/>
  <c r="AP35" i="105"/>
  <c r="AO35" i="105"/>
  <c r="AN35" i="105"/>
  <c r="AM35" i="105"/>
  <c r="AL35" i="105"/>
  <c r="AK35" i="105"/>
  <c r="AJ35" i="105"/>
  <c r="AI35" i="105"/>
  <c r="AH35" i="105"/>
  <c r="AG35" i="105"/>
  <c r="AF35" i="105"/>
  <c r="AE35" i="105"/>
  <c r="AD35" i="105"/>
  <c r="AC35" i="105"/>
  <c r="AB35" i="105"/>
  <c r="AA35" i="105"/>
  <c r="Z35" i="105"/>
  <c r="Y35" i="105"/>
  <c r="X35" i="105"/>
  <c r="W35" i="105"/>
  <c r="V35" i="105"/>
  <c r="U35" i="105"/>
  <c r="T35" i="105"/>
  <c r="S35" i="105"/>
  <c r="R35" i="105"/>
  <c r="Q35" i="105"/>
  <c r="P35" i="105"/>
  <c r="O35" i="105"/>
  <c r="N35" i="105"/>
  <c r="M35" i="105"/>
  <c r="L35" i="105"/>
  <c r="K35" i="105"/>
  <c r="J35" i="105"/>
  <c r="I35" i="105"/>
  <c r="H35" i="105"/>
  <c r="G35" i="105"/>
  <c r="F35" i="105"/>
  <c r="E35" i="105"/>
  <c r="AP34" i="105"/>
  <c r="AO34" i="105"/>
  <c r="AN34" i="105"/>
  <c r="AM34" i="105"/>
  <c r="AL34" i="105"/>
  <c r="AK34" i="105"/>
  <c r="AJ34" i="105"/>
  <c r="AI34" i="105"/>
  <c r="AH34" i="105"/>
  <c r="AG34" i="105"/>
  <c r="AF34" i="105"/>
  <c r="AE34" i="105"/>
  <c r="AD34" i="105"/>
  <c r="AC34" i="105"/>
  <c r="AB34" i="105"/>
  <c r="AA34" i="105"/>
  <c r="Z34" i="105"/>
  <c r="Y34" i="105"/>
  <c r="X34" i="105"/>
  <c r="W34" i="105"/>
  <c r="V34" i="105"/>
  <c r="U34" i="105"/>
  <c r="T34" i="105"/>
  <c r="S34" i="105"/>
  <c r="R34" i="105"/>
  <c r="Q34" i="105"/>
  <c r="P34" i="105"/>
  <c r="O34" i="105"/>
  <c r="N34" i="105"/>
  <c r="M34" i="105"/>
  <c r="L34" i="105"/>
  <c r="K34" i="105"/>
  <c r="J34" i="105"/>
  <c r="I34" i="105"/>
  <c r="H34" i="105"/>
  <c r="G34" i="105"/>
  <c r="F34" i="105"/>
  <c r="E34" i="105"/>
  <c r="AP33" i="105"/>
  <c r="AO33" i="105"/>
  <c r="AN33" i="105"/>
  <c r="AM33" i="105"/>
  <c r="AL33" i="105"/>
  <c r="AK33" i="105"/>
  <c r="AJ33" i="105"/>
  <c r="AI33" i="105"/>
  <c r="AH33" i="105"/>
  <c r="AG33" i="105"/>
  <c r="AF33" i="105"/>
  <c r="AE33" i="105"/>
  <c r="AD33" i="105"/>
  <c r="AC33" i="105"/>
  <c r="AB33" i="105"/>
  <c r="AA33" i="105"/>
  <c r="Z33" i="105"/>
  <c r="Y33" i="105"/>
  <c r="X33" i="105"/>
  <c r="W33" i="105"/>
  <c r="V33" i="105"/>
  <c r="U33" i="105"/>
  <c r="T33" i="105"/>
  <c r="S33" i="105"/>
  <c r="R33" i="105"/>
  <c r="Q33" i="105"/>
  <c r="P33" i="105"/>
  <c r="O33" i="105"/>
  <c r="N33" i="105"/>
  <c r="M33" i="105"/>
  <c r="L33" i="105"/>
  <c r="K33" i="105"/>
  <c r="J33" i="105"/>
  <c r="I33" i="105"/>
  <c r="H33" i="105"/>
  <c r="G33" i="105"/>
  <c r="F33" i="105"/>
  <c r="E33" i="105"/>
  <c r="AP32" i="105"/>
  <c r="AO32" i="105"/>
  <c r="AN32" i="105"/>
  <c r="AM32" i="105"/>
  <c r="AL32" i="105"/>
  <c r="AK32" i="105"/>
  <c r="AJ32" i="105"/>
  <c r="AI32" i="105"/>
  <c r="AH32" i="105"/>
  <c r="AG32" i="105"/>
  <c r="AF32" i="105"/>
  <c r="AE32" i="105"/>
  <c r="AD32" i="105"/>
  <c r="AC32" i="105"/>
  <c r="AB32" i="105"/>
  <c r="AA32" i="105"/>
  <c r="Z32" i="105"/>
  <c r="Y32" i="105"/>
  <c r="X32" i="105"/>
  <c r="W32" i="105"/>
  <c r="V32" i="105"/>
  <c r="U32" i="105"/>
  <c r="T32" i="105"/>
  <c r="S32" i="105"/>
  <c r="R32" i="105"/>
  <c r="Q32" i="105"/>
  <c r="P32" i="105"/>
  <c r="O32" i="105"/>
  <c r="N32" i="105"/>
  <c r="M32" i="105"/>
  <c r="L32" i="105"/>
  <c r="K32" i="105"/>
  <c r="J32" i="105"/>
  <c r="I32" i="105"/>
  <c r="H32" i="105"/>
  <c r="G32" i="105"/>
  <c r="F32" i="105"/>
  <c r="E32" i="105"/>
  <c r="AP31" i="105"/>
  <c r="AO31" i="105"/>
  <c r="AN31" i="105"/>
  <c r="AN31" i="104" s="1"/>
  <c r="AM31" i="105"/>
  <c r="AL31" i="105"/>
  <c r="AK31" i="105"/>
  <c r="AJ31" i="105"/>
  <c r="AI31" i="105"/>
  <c r="AH31" i="105"/>
  <c r="AG31" i="105"/>
  <c r="AF31" i="105"/>
  <c r="AE31" i="105"/>
  <c r="AD31" i="105"/>
  <c r="AC31" i="105"/>
  <c r="AB31" i="105"/>
  <c r="AA31" i="105"/>
  <c r="Z31" i="105"/>
  <c r="Y31" i="105"/>
  <c r="X31" i="105"/>
  <c r="W31" i="105"/>
  <c r="V31" i="105"/>
  <c r="U31" i="105"/>
  <c r="T31" i="105"/>
  <c r="S31" i="105"/>
  <c r="R31" i="105"/>
  <c r="Q31" i="105"/>
  <c r="P31" i="105"/>
  <c r="O31" i="105"/>
  <c r="N31" i="105"/>
  <c r="M31" i="105"/>
  <c r="L31" i="105"/>
  <c r="K31" i="105"/>
  <c r="J31" i="105"/>
  <c r="I31" i="105"/>
  <c r="H31" i="105"/>
  <c r="G31" i="105"/>
  <c r="F31" i="105"/>
  <c r="E31" i="105"/>
  <c r="AP30" i="105"/>
  <c r="AO30" i="105"/>
  <c r="AN30" i="105"/>
  <c r="AN30" i="104" s="1"/>
  <c r="AM30" i="105"/>
  <c r="AL30" i="105"/>
  <c r="AK30" i="105"/>
  <c r="AJ30" i="105"/>
  <c r="AI30" i="105"/>
  <c r="AH30" i="105"/>
  <c r="AG30" i="105"/>
  <c r="AF30" i="105"/>
  <c r="AE30" i="105"/>
  <c r="AD30" i="105"/>
  <c r="AC30" i="105"/>
  <c r="AB30" i="105"/>
  <c r="AA30" i="105"/>
  <c r="Z30" i="105"/>
  <c r="Y30" i="105"/>
  <c r="X30" i="105"/>
  <c r="W30" i="105"/>
  <c r="V30" i="105"/>
  <c r="U30" i="105"/>
  <c r="T30" i="105"/>
  <c r="S30" i="105"/>
  <c r="R30" i="105"/>
  <c r="Q30" i="105"/>
  <c r="P30" i="105"/>
  <c r="O30" i="105"/>
  <c r="N30" i="105"/>
  <c r="M30" i="105"/>
  <c r="L30" i="105"/>
  <c r="K30" i="105"/>
  <c r="J30" i="105"/>
  <c r="I30" i="105"/>
  <c r="H30" i="105"/>
  <c r="G30" i="105"/>
  <c r="F30" i="105"/>
  <c r="E30" i="105"/>
  <c r="AP29" i="105"/>
  <c r="AO29" i="105"/>
  <c r="AN29" i="105"/>
  <c r="AM29" i="105"/>
  <c r="AL29" i="105"/>
  <c r="AK29" i="105"/>
  <c r="AJ29" i="105"/>
  <c r="AI29" i="105"/>
  <c r="AH29" i="105"/>
  <c r="AG29" i="105"/>
  <c r="AF29" i="105"/>
  <c r="AE29" i="105"/>
  <c r="AD29" i="105"/>
  <c r="AC29" i="105"/>
  <c r="AB29" i="105"/>
  <c r="AA29" i="105"/>
  <c r="Z29" i="105"/>
  <c r="Y29" i="105"/>
  <c r="X29" i="105"/>
  <c r="W29" i="105"/>
  <c r="V29" i="105"/>
  <c r="U29" i="105"/>
  <c r="T29" i="105"/>
  <c r="S29" i="105"/>
  <c r="R29" i="105"/>
  <c r="Q29" i="105"/>
  <c r="P29" i="105"/>
  <c r="O29" i="105"/>
  <c r="N29" i="105"/>
  <c r="M29" i="105"/>
  <c r="L29" i="105"/>
  <c r="K29" i="105"/>
  <c r="J29" i="105"/>
  <c r="I29" i="105"/>
  <c r="H29" i="105"/>
  <c r="G29" i="105"/>
  <c r="F29" i="105"/>
  <c r="E29" i="105"/>
  <c r="AP28" i="105"/>
  <c r="AO28" i="105"/>
  <c r="AN28" i="105"/>
  <c r="AM28" i="105"/>
  <c r="AL28" i="105"/>
  <c r="AK28" i="105"/>
  <c r="AJ28" i="105"/>
  <c r="AI28" i="105"/>
  <c r="AH28" i="105"/>
  <c r="AG28" i="105"/>
  <c r="AF28" i="105"/>
  <c r="AE28" i="105"/>
  <c r="AD28" i="105"/>
  <c r="AC28" i="105"/>
  <c r="AB28" i="105"/>
  <c r="AA28" i="105"/>
  <c r="Z28" i="105"/>
  <c r="Y28" i="105"/>
  <c r="X28" i="105"/>
  <c r="W28" i="105"/>
  <c r="V28" i="105"/>
  <c r="U28" i="105"/>
  <c r="T28" i="105"/>
  <c r="S28" i="105"/>
  <c r="R28" i="105"/>
  <c r="Q28" i="105"/>
  <c r="P28" i="105"/>
  <c r="O28" i="105"/>
  <c r="N28" i="105"/>
  <c r="M28" i="105"/>
  <c r="L28" i="105"/>
  <c r="K28" i="105"/>
  <c r="J28" i="105"/>
  <c r="I28" i="105"/>
  <c r="H28" i="105"/>
  <c r="G28" i="105"/>
  <c r="F28" i="105"/>
  <c r="E28" i="105"/>
  <c r="AP27" i="105"/>
  <c r="AO27" i="105"/>
  <c r="AN27" i="105"/>
  <c r="AM27" i="105"/>
  <c r="AL27" i="105"/>
  <c r="AK27" i="105"/>
  <c r="AJ27" i="105"/>
  <c r="AI27" i="105"/>
  <c r="AH27" i="105"/>
  <c r="AG27" i="105"/>
  <c r="AF27" i="105"/>
  <c r="AE27" i="105"/>
  <c r="AD27" i="105"/>
  <c r="AC27" i="105"/>
  <c r="AB27" i="105"/>
  <c r="AA27" i="105"/>
  <c r="Z27" i="105"/>
  <c r="Y27" i="105"/>
  <c r="X27" i="105"/>
  <c r="W27" i="105"/>
  <c r="V27" i="105"/>
  <c r="U27" i="105"/>
  <c r="T27" i="105"/>
  <c r="S27" i="105"/>
  <c r="R27" i="105"/>
  <c r="Q27" i="105"/>
  <c r="P27" i="105"/>
  <c r="O27" i="105"/>
  <c r="N27" i="105"/>
  <c r="M27" i="105"/>
  <c r="L27" i="105"/>
  <c r="K27" i="105"/>
  <c r="J27" i="105"/>
  <c r="I27" i="105"/>
  <c r="H27" i="105"/>
  <c r="G27" i="105"/>
  <c r="F27" i="105"/>
  <c r="E27" i="105"/>
  <c r="AP26" i="105"/>
  <c r="AO26" i="105"/>
  <c r="AN26" i="105"/>
  <c r="AM26" i="105"/>
  <c r="AL26" i="105"/>
  <c r="AK26" i="105"/>
  <c r="AJ26" i="105"/>
  <c r="AI26" i="105"/>
  <c r="AH26" i="105"/>
  <c r="AG26" i="105"/>
  <c r="AF26" i="105"/>
  <c r="AE26" i="105"/>
  <c r="AE26" i="104" s="1"/>
  <c r="AD26" i="105"/>
  <c r="AC26" i="105"/>
  <c r="AB26" i="105"/>
  <c r="AA26" i="105"/>
  <c r="Z26" i="105"/>
  <c r="Y26" i="105"/>
  <c r="X26" i="105"/>
  <c r="W26" i="105"/>
  <c r="V26" i="105"/>
  <c r="U26" i="105"/>
  <c r="T26" i="105"/>
  <c r="S26" i="105"/>
  <c r="R26" i="105"/>
  <c r="Q26" i="105"/>
  <c r="P26" i="105"/>
  <c r="O26" i="105"/>
  <c r="N26" i="105"/>
  <c r="M26" i="105"/>
  <c r="L26" i="105"/>
  <c r="K26" i="105"/>
  <c r="J26" i="105"/>
  <c r="I26" i="105"/>
  <c r="H26" i="105"/>
  <c r="G26" i="105"/>
  <c r="F26" i="105"/>
  <c r="E26" i="105"/>
  <c r="AP25" i="105"/>
  <c r="AO25" i="105"/>
  <c r="AN25" i="105"/>
  <c r="AM25" i="105"/>
  <c r="AL25" i="105"/>
  <c r="AK25" i="105"/>
  <c r="AJ25" i="105"/>
  <c r="AI25" i="105"/>
  <c r="AH25" i="105"/>
  <c r="AG25" i="105"/>
  <c r="AF25" i="105"/>
  <c r="AE25" i="105"/>
  <c r="AD25" i="105"/>
  <c r="AC25" i="105"/>
  <c r="AC25" i="104" s="1"/>
  <c r="AB25" i="105"/>
  <c r="AA25" i="105"/>
  <c r="Z25" i="105"/>
  <c r="Y25" i="105"/>
  <c r="X25" i="105"/>
  <c r="W25" i="105"/>
  <c r="V25" i="105"/>
  <c r="U25" i="105"/>
  <c r="T25" i="105"/>
  <c r="S25" i="105"/>
  <c r="R25" i="105"/>
  <c r="Q25" i="105"/>
  <c r="P25" i="105"/>
  <c r="O25" i="105"/>
  <c r="N25" i="105"/>
  <c r="M25" i="105"/>
  <c r="L25" i="105"/>
  <c r="K25" i="105"/>
  <c r="J25" i="105"/>
  <c r="I25" i="105"/>
  <c r="H25" i="105"/>
  <c r="G25" i="105"/>
  <c r="F25" i="105"/>
  <c r="E25" i="105"/>
  <c r="AP24" i="105"/>
  <c r="AO24" i="105"/>
  <c r="AN24" i="105"/>
  <c r="AM24" i="105"/>
  <c r="AL24" i="105"/>
  <c r="AK24" i="105"/>
  <c r="AJ24" i="105"/>
  <c r="AI24" i="105"/>
  <c r="AH24" i="105"/>
  <c r="AG24" i="105"/>
  <c r="AF24" i="105"/>
  <c r="AE24" i="105"/>
  <c r="AE24" i="104" s="1"/>
  <c r="AD24" i="105"/>
  <c r="AC24" i="105"/>
  <c r="AB24" i="105"/>
  <c r="AA24" i="105"/>
  <c r="Z24" i="105"/>
  <c r="Y24" i="105"/>
  <c r="X24" i="105"/>
  <c r="W24" i="105"/>
  <c r="V24" i="105"/>
  <c r="U24" i="105"/>
  <c r="T24" i="105"/>
  <c r="S24" i="105"/>
  <c r="R24" i="105"/>
  <c r="Q24" i="105"/>
  <c r="P24" i="105"/>
  <c r="O24" i="105"/>
  <c r="N24" i="105"/>
  <c r="M24" i="105"/>
  <c r="L24" i="105"/>
  <c r="K24" i="105"/>
  <c r="J24" i="105"/>
  <c r="I24" i="105"/>
  <c r="H24" i="105"/>
  <c r="G24" i="105"/>
  <c r="F24" i="105"/>
  <c r="E24" i="105"/>
  <c r="AP23" i="105"/>
  <c r="AO23" i="105"/>
  <c r="AN23" i="105"/>
  <c r="AM23" i="105"/>
  <c r="AL23" i="105"/>
  <c r="AK23" i="105"/>
  <c r="AJ23" i="105"/>
  <c r="AI23" i="105"/>
  <c r="AH23" i="105"/>
  <c r="AG23" i="105"/>
  <c r="AF23" i="105"/>
  <c r="AE23" i="105"/>
  <c r="AD23" i="105"/>
  <c r="AC23" i="105"/>
  <c r="AB23" i="105"/>
  <c r="AA23" i="105"/>
  <c r="Z23" i="105"/>
  <c r="Y23" i="105"/>
  <c r="X23" i="105"/>
  <c r="W23" i="105"/>
  <c r="V23" i="105"/>
  <c r="U23" i="105"/>
  <c r="T23" i="105"/>
  <c r="S23" i="105"/>
  <c r="R23" i="105"/>
  <c r="Q23" i="105"/>
  <c r="P23" i="105"/>
  <c r="O23" i="105"/>
  <c r="N23" i="105"/>
  <c r="M23" i="105"/>
  <c r="L23" i="105"/>
  <c r="K23" i="105"/>
  <c r="J23" i="105"/>
  <c r="I23" i="105"/>
  <c r="H23" i="105"/>
  <c r="G23" i="105"/>
  <c r="F23" i="105"/>
  <c r="E23" i="105"/>
  <c r="AP22" i="105"/>
  <c r="AO22" i="105"/>
  <c r="AN22" i="105"/>
  <c r="AM22" i="105"/>
  <c r="AL22" i="105"/>
  <c r="AK22" i="105"/>
  <c r="AJ22" i="105"/>
  <c r="AI22" i="105"/>
  <c r="AH22" i="105"/>
  <c r="AG22" i="105"/>
  <c r="AF22" i="105"/>
  <c r="AE22" i="105"/>
  <c r="AD22" i="105"/>
  <c r="AC22" i="105"/>
  <c r="AB22" i="105"/>
  <c r="AA22" i="105"/>
  <c r="Z22" i="105"/>
  <c r="Y22" i="105"/>
  <c r="X22" i="105"/>
  <c r="W22" i="105"/>
  <c r="V22" i="105"/>
  <c r="U22" i="105"/>
  <c r="T22" i="105"/>
  <c r="S22" i="105"/>
  <c r="R22" i="105"/>
  <c r="Q22" i="105"/>
  <c r="P22" i="105"/>
  <c r="O22" i="105"/>
  <c r="N22" i="105"/>
  <c r="M22" i="105"/>
  <c r="L22" i="105"/>
  <c r="K22" i="105"/>
  <c r="J22" i="105"/>
  <c r="I22" i="105"/>
  <c r="H22" i="105"/>
  <c r="G22" i="105"/>
  <c r="F22" i="105"/>
  <c r="E22" i="105"/>
  <c r="AP21" i="105"/>
  <c r="AO21" i="105"/>
  <c r="AN21" i="105"/>
  <c r="AN21" i="104" s="1"/>
  <c r="AM21" i="105"/>
  <c r="AL21" i="105"/>
  <c r="AK21" i="105"/>
  <c r="AJ21" i="105"/>
  <c r="AI21" i="105"/>
  <c r="AH21" i="105"/>
  <c r="AG21" i="105"/>
  <c r="AF21" i="105"/>
  <c r="AE21" i="105"/>
  <c r="AD21" i="105"/>
  <c r="AC21" i="105"/>
  <c r="AB21" i="105"/>
  <c r="AA21" i="105"/>
  <c r="Z21" i="105"/>
  <c r="Y21" i="105"/>
  <c r="X21" i="105"/>
  <c r="W21" i="105"/>
  <c r="V21" i="105"/>
  <c r="U21" i="105"/>
  <c r="T21" i="105"/>
  <c r="S21" i="105"/>
  <c r="R21" i="105"/>
  <c r="Q21" i="105"/>
  <c r="P21" i="105"/>
  <c r="O21" i="105"/>
  <c r="N21" i="105"/>
  <c r="M21" i="105"/>
  <c r="L21" i="105"/>
  <c r="K21" i="105"/>
  <c r="J21" i="105"/>
  <c r="I21" i="105"/>
  <c r="H21" i="105"/>
  <c r="G21" i="105"/>
  <c r="F21" i="105"/>
  <c r="E21" i="105"/>
  <c r="AP20" i="105"/>
  <c r="AO20" i="105"/>
  <c r="AN20" i="105"/>
  <c r="AN20" i="104" s="1"/>
  <c r="AM20" i="105"/>
  <c r="AL20" i="105"/>
  <c r="AK20" i="105"/>
  <c r="AJ20" i="105"/>
  <c r="AI20" i="105"/>
  <c r="AH20" i="105"/>
  <c r="AG20" i="105"/>
  <c r="AF20" i="105"/>
  <c r="AE20" i="105"/>
  <c r="AD20" i="105"/>
  <c r="AC20" i="105"/>
  <c r="AB20" i="105"/>
  <c r="AA20" i="105"/>
  <c r="Z20" i="105"/>
  <c r="Y20" i="105"/>
  <c r="X20" i="105"/>
  <c r="W20" i="105"/>
  <c r="V20" i="105"/>
  <c r="U20" i="105"/>
  <c r="T20" i="105"/>
  <c r="S20" i="105"/>
  <c r="R20" i="105"/>
  <c r="Q20" i="105"/>
  <c r="P20" i="105"/>
  <c r="O20" i="105"/>
  <c r="N20" i="105"/>
  <c r="M20" i="105"/>
  <c r="L20" i="105"/>
  <c r="K20" i="105"/>
  <c r="J20" i="105"/>
  <c r="I20" i="105"/>
  <c r="H20" i="105"/>
  <c r="G20" i="105"/>
  <c r="F20" i="105"/>
  <c r="E20" i="105"/>
  <c r="AP19" i="105"/>
  <c r="AO19" i="105"/>
  <c r="AN19" i="105"/>
  <c r="AM19" i="105"/>
  <c r="AL19" i="105"/>
  <c r="AK19" i="105"/>
  <c r="AJ19" i="105"/>
  <c r="AI19" i="105"/>
  <c r="AH19" i="105"/>
  <c r="AG19" i="105"/>
  <c r="AF19" i="105"/>
  <c r="AE19" i="105"/>
  <c r="AD19" i="105"/>
  <c r="AC19" i="105"/>
  <c r="AB19" i="105"/>
  <c r="AA19" i="105"/>
  <c r="Z19" i="105"/>
  <c r="Y19" i="105"/>
  <c r="X19" i="105"/>
  <c r="W19" i="105"/>
  <c r="V19" i="105"/>
  <c r="U19" i="105"/>
  <c r="T19" i="105"/>
  <c r="S19" i="105"/>
  <c r="R19" i="105"/>
  <c r="Q19" i="105"/>
  <c r="P19" i="105"/>
  <c r="O19" i="105"/>
  <c r="N19" i="105"/>
  <c r="M19" i="105"/>
  <c r="L19" i="105"/>
  <c r="K19" i="105"/>
  <c r="J19" i="105"/>
  <c r="I19" i="105"/>
  <c r="H19" i="105"/>
  <c r="G19" i="105"/>
  <c r="F19" i="105"/>
  <c r="E19" i="105"/>
  <c r="AP18" i="105"/>
  <c r="AO18" i="105"/>
  <c r="AN18" i="105"/>
  <c r="AM18" i="105"/>
  <c r="AL18" i="105"/>
  <c r="AK18" i="105"/>
  <c r="AJ18" i="105"/>
  <c r="AI18" i="105"/>
  <c r="AH18" i="105"/>
  <c r="AG18" i="105"/>
  <c r="AF18" i="105"/>
  <c r="AE18" i="105"/>
  <c r="AD18" i="105"/>
  <c r="AC18" i="105"/>
  <c r="AB18" i="105"/>
  <c r="AA18" i="105"/>
  <c r="Z18" i="105"/>
  <c r="Y18" i="105"/>
  <c r="X18" i="105"/>
  <c r="W18" i="105"/>
  <c r="V18" i="105"/>
  <c r="U18" i="105"/>
  <c r="T18" i="105"/>
  <c r="S18" i="105"/>
  <c r="R18" i="105"/>
  <c r="Q18" i="105"/>
  <c r="P18" i="105"/>
  <c r="O18" i="105"/>
  <c r="N18" i="105"/>
  <c r="M18" i="105"/>
  <c r="L18" i="105"/>
  <c r="K18" i="105"/>
  <c r="J18" i="105"/>
  <c r="I18" i="105"/>
  <c r="H18" i="105"/>
  <c r="G18" i="105"/>
  <c r="F18" i="105"/>
  <c r="E18" i="105"/>
  <c r="AP17" i="105"/>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J17" i="105"/>
  <c r="I17" i="105"/>
  <c r="H17" i="105"/>
  <c r="G17" i="105"/>
  <c r="F17" i="105"/>
  <c r="E17" i="105"/>
  <c r="AP16" i="105"/>
  <c r="AO16" i="105"/>
  <c r="AN16" i="105"/>
  <c r="AM16" i="105"/>
  <c r="AL16" i="105"/>
  <c r="AK16" i="105"/>
  <c r="AJ16" i="105"/>
  <c r="AI16" i="105"/>
  <c r="AH16" i="105"/>
  <c r="AG16" i="105"/>
  <c r="AF16" i="105"/>
  <c r="AE16" i="105"/>
  <c r="AE16" i="104" s="1"/>
  <c r="AD16" i="105"/>
  <c r="AC16" i="105"/>
  <c r="AB16" i="105"/>
  <c r="AA16" i="105"/>
  <c r="Z16" i="105"/>
  <c r="Y16" i="105"/>
  <c r="X16" i="105"/>
  <c r="W16" i="105"/>
  <c r="V16" i="105"/>
  <c r="U16" i="105"/>
  <c r="T16" i="105"/>
  <c r="S16" i="105"/>
  <c r="R16" i="105"/>
  <c r="Q16" i="105"/>
  <c r="P16" i="105"/>
  <c r="O16" i="105"/>
  <c r="N16" i="105"/>
  <c r="M16" i="105"/>
  <c r="L16" i="105"/>
  <c r="K16" i="105"/>
  <c r="J16" i="105"/>
  <c r="I16" i="105"/>
  <c r="H16" i="105"/>
  <c r="G16" i="105"/>
  <c r="F16" i="105"/>
  <c r="E16" i="105"/>
  <c r="AP15" i="105"/>
  <c r="AO15" i="105"/>
  <c r="AN15" i="105"/>
  <c r="AM15" i="105"/>
  <c r="AL15" i="105"/>
  <c r="AK15" i="105"/>
  <c r="AJ15" i="105"/>
  <c r="AI15" i="105"/>
  <c r="AH15" i="105"/>
  <c r="AG15" i="105"/>
  <c r="AF15" i="105"/>
  <c r="AE15" i="105"/>
  <c r="AD15" i="105"/>
  <c r="AD15" i="104" s="1"/>
  <c r="AC15" i="105"/>
  <c r="AC15" i="104" s="1"/>
  <c r="AB15" i="105"/>
  <c r="AA15" i="105"/>
  <c r="Z15" i="105"/>
  <c r="Y15" i="105"/>
  <c r="X15" i="105"/>
  <c r="W15" i="105"/>
  <c r="V15" i="105"/>
  <c r="U15" i="105"/>
  <c r="T15" i="105"/>
  <c r="S15" i="105"/>
  <c r="R15" i="105"/>
  <c r="Q15" i="105"/>
  <c r="P15" i="105"/>
  <c r="O15" i="105"/>
  <c r="N15" i="105"/>
  <c r="M15" i="105"/>
  <c r="L15" i="105"/>
  <c r="K15" i="105"/>
  <c r="J15" i="105"/>
  <c r="I15" i="105"/>
  <c r="H15" i="105"/>
  <c r="G15" i="105"/>
  <c r="F15" i="105"/>
  <c r="E15" i="105"/>
  <c r="AP14" i="105"/>
  <c r="AO14" i="105"/>
  <c r="AN14" i="105"/>
  <c r="AM14" i="105"/>
  <c r="AL14" i="105"/>
  <c r="AK14" i="105"/>
  <c r="AJ14" i="105"/>
  <c r="AI14" i="105"/>
  <c r="AH14" i="105"/>
  <c r="AG14" i="105"/>
  <c r="AF14" i="105"/>
  <c r="AE14" i="105"/>
  <c r="AD14" i="105"/>
  <c r="AC14" i="105"/>
  <c r="AB14" i="105"/>
  <c r="AA14" i="105"/>
  <c r="Z14" i="105"/>
  <c r="Y14" i="105"/>
  <c r="X14" i="105"/>
  <c r="W14" i="105"/>
  <c r="V14" i="105"/>
  <c r="U14" i="105"/>
  <c r="T14" i="105"/>
  <c r="S14" i="105"/>
  <c r="R14" i="105"/>
  <c r="Q14" i="105"/>
  <c r="P14" i="105"/>
  <c r="O14" i="105"/>
  <c r="N14" i="105"/>
  <c r="M14" i="105"/>
  <c r="L14" i="105"/>
  <c r="K14" i="105"/>
  <c r="J14" i="105"/>
  <c r="I14" i="105"/>
  <c r="H14" i="105"/>
  <c r="G14" i="105"/>
  <c r="F14" i="105"/>
  <c r="E14" i="105"/>
  <c r="AP13" i="105"/>
  <c r="AO13" i="105"/>
  <c r="AN13" i="105"/>
  <c r="AM13" i="105"/>
  <c r="AL13" i="105"/>
  <c r="AK13" i="105"/>
  <c r="AJ13" i="105"/>
  <c r="AI13" i="105"/>
  <c r="AH13" i="105"/>
  <c r="AG13" i="105"/>
  <c r="AF13" i="105"/>
  <c r="AE13" i="105"/>
  <c r="AD13" i="105"/>
  <c r="AC13" i="105"/>
  <c r="AB13" i="105"/>
  <c r="AA13" i="105"/>
  <c r="Z13" i="105"/>
  <c r="Y13" i="105"/>
  <c r="X13" i="105"/>
  <c r="W13" i="105"/>
  <c r="V13" i="105"/>
  <c r="U13" i="105"/>
  <c r="T13" i="105"/>
  <c r="S13" i="105"/>
  <c r="R13" i="105"/>
  <c r="Q13" i="105"/>
  <c r="P13" i="105"/>
  <c r="O13" i="105"/>
  <c r="N13" i="105"/>
  <c r="M13" i="105"/>
  <c r="L13" i="105"/>
  <c r="K13" i="105"/>
  <c r="J13" i="105"/>
  <c r="I13" i="105"/>
  <c r="H13" i="105"/>
  <c r="G13" i="105"/>
  <c r="F13" i="105"/>
  <c r="E13" i="105"/>
  <c r="AP12" i="105"/>
  <c r="AO12" i="105"/>
  <c r="AN12" i="105"/>
  <c r="AM12" i="105"/>
  <c r="AL12" i="105"/>
  <c r="AK12" i="105"/>
  <c r="AJ12" i="105"/>
  <c r="AI12" i="105"/>
  <c r="AH12" i="105"/>
  <c r="AG12" i="105"/>
  <c r="AF12" i="105"/>
  <c r="AE12" i="105"/>
  <c r="AD12" i="105"/>
  <c r="AC12" i="105"/>
  <c r="AB12" i="105"/>
  <c r="AA12" i="105"/>
  <c r="Z12" i="105"/>
  <c r="Y12" i="105"/>
  <c r="X12" i="105"/>
  <c r="W12" i="105"/>
  <c r="V12" i="105"/>
  <c r="U12" i="105"/>
  <c r="T12" i="105"/>
  <c r="S12" i="105"/>
  <c r="R12" i="105"/>
  <c r="Q12" i="105"/>
  <c r="P12" i="105"/>
  <c r="O12" i="105"/>
  <c r="N12" i="105"/>
  <c r="M12" i="105"/>
  <c r="L12" i="105"/>
  <c r="K12" i="105"/>
  <c r="J12" i="105"/>
  <c r="I12" i="105"/>
  <c r="H12" i="105"/>
  <c r="G12" i="105"/>
  <c r="F12" i="105"/>
  <c r="E12" i="105"/>
  <c r="AP11" i="105"/>
  <c r="AO11" i="105"/>
  <c r="AN11" i="105"/>
  <c r="AM11" i="105"/>
  <c r="AL11" i="105"/>
  <c r="AK11" i="105"/>
  <c r="AJ11" i="105"/>
  <c r="AI11" i="105"/>
  <c r="AH11" i="105"/>
  <c r="AG11" i="105"/>
  <c r="AF11" i="105"/>
  <c r="AE11" i="105"/>
  <c r="AD11" i="105"/>
  <c r="AC11" i="105"/>
  <c r="AB11" i="105"/>
  <c r="AA11" i="105"/>
  <c r="Z11" i="105"/>
  <c r="Y11" i="105"/>
  <c r="X11" i="105"/>
  <c r="W11" i="105"/>
  <c r="V11" i="105"/>
  <c r="U11" i="105"/>
  <c r="T11" i="105"/>
  <c r="S11" i="105"/>
  <c r="R11" i="105"/>
  <c r="Q11" i="105"/>
  <c r="P11" i="105"/>
  <c r="O11" i="105"/>
  <c r="N11" i="105"/>
  <c r="M11" i="105"/>
  <c r="L11" i="105"/>
  <c r="K11" i="105"/>
  <c r="J11" i="105"/>
  <c r="I11" i="105"/>
  <c r="H11" i="105"/>
  <c r="G11" i="105"/>
  <c r="F11" i="105"/>
  <c r="E11" i="105"/>
  <c r="AP10" i="105"/>
  <c r="AO10" i="105"/>
  <c r="AN10" i="105"/>
  <c r="AN10" i="104" s="1"/>
  <c r="AM10" i="105"/>
  <c r="AL10" i="105"/>
  <c r="AK10" i="105"/>
  <c r="AJ10" i="105"/>
  <c r="AI10" i="105"/>
  <c r="AH10" i="105"/>
  <c r="AG10" i="105"/>
  <c r="AF10" i="105"/>
  <c r="AE10" i="105"/>
  <c r="AD10" i="105"/>
  <c r="AC10" i="105"/>
  <c r="AB10" i="105"/>
  <c r="AA10" i="105"/>
  <c r="Z10" i="105"/>
  <c r="Y10" i="105"/>
  <c r="X10" i="105"/>
  <c r="W10" i="105"/>
  <c r="V10" i="105"/>
  <c r="U10" i="105"/>
  <c r="T10" i="105"/>
  <c r="S10" i="105"/>
  <c r="R10" i="105"/>
  <c r="Q10" i="105"/>
  <c r="P10" i="105"/>
  <c r="O10" i="105"/>
  <c r="N10" i="105"/>
  <c r="M10" i="105"/>
  <c r="L10" i="105"/>
  <c r="K10" i="105"/>
  <c r="J10" i="105"/>
  <c r="I10" i="105"/>
  <c r="H10" i="105"/>
  <c r="G10" i="105"/>
  <c r="F10" i="105"/>
  <c r="E10" i="105"/>
  <c r="AP9" i="105"/>
  <c r="AP9" i="104" s="1"/>
  <c r="AO9" i="105"/>
  <c r="AN9" i="105"/>
  <c r="AM9" i="105"/>
  <c r="AL9" i="105"/>
  <c r="AK9" i="105"/>
  <c r="AJ9" i="105"/>
  <c r="AI9" i="105"/>
  <c r="AI9" i="104" s="1"/>
  <c r="AH9" i="105"/>
  <c r="AG9" i="105"/>
  <c r="AF9" i="105"/>
  <c r="AF9" i="104" s="1"/>
  <c r="AE9" i="105"/>
  <c r="AD9" i="105"/>
  <c r="AD9" i="104" s="1"/>
  <c r="AC9" i="105"/>
  <c r="AB9" i="105"/>
  <c r="AA9" i="105"/>
  <c r="Z9" i="105"/>
  <c r="Y9" i="105"/>
  <c r="X9" i="105"/>
  <c r="W9" i="105"/>
  <c r="W9" i="104" s="1"/>
  <c r="V9" i="105"/>
  <c r="U9" i="105"/>
  <c r="T9" i="105"/>
  <c r="S9" i="105"/>
  <c r="R9" i="105"/>
  <c r="Q9" i="105"/>
  <c r="P9" i="105"/>
  <c r="O9" i="105"/>
  <c r="N9" i="105"/>
  <c r="M9" i="105"/>
  <c r="L9" i="105"/>
  <c r="K9" i="105"/>
  <c r="J9" i="105"/>
  <c r="I9" i="105"/>
  <c r="H9" i="105"/>
  <c r="G9" i="105"/>
  <c r="F9" i="105"/>
  <c r="E9" i="105"/>
  <c r="AP8" i="105"/>
  <c r="AO8" i="105"/>
  <c r="AN8" i="105"/>
  <c r="AM8" i="105"/>
  <c r="AL8" i="105"/>
  <c r="AK8" i="105"/>
  <c r="AJ8" i="105"/>
  <c r="AI8" i="105"/>
  <c r="AH8" i="105"/>
  <c r="AG8" i="105"/>
  <c r="AF8" i="105"/>
  <c r="AE8" i="105"/>
  <c r="AD8" i="105"/>
  <c r="AC8" i="105"/>
  <c r="AB8" i="105"/>
  <c r="AA8" i="105"/>
  <c r="Z8" i="105"/>
  <c r="Y8" i="105"/>
  <c r="X8" i="105"/>
  <c r="W8" i="105"/>
  <c r="V8" i="105"/>
  <c r="U8" i="105"/>
  <c r="T8" i="105"/>
  <c r="S8" i="105"/>
  <c r="R8" i="105"/>
  <c r="Q8" i="105"/>
  <c r="P8" i="105"/>
  <c r="O8" i="105"/>
  <c r="N8" i="105"/>
  <c r="M8" i="105"/>
  <c r="L8" i="105"/>
  <c r="K8" i="105"/>
  <c r="J8" i="105"/>
  <c r="I8" i="105"/>
  <c r="H8" i="105"/>
  <c r="G8" i="105"/>
  <c r="F8" i="105"/>
  <c r="E8" i="105"/>
  <c r="AP7" i="105"/>
  <c r="AO7" i="105"/>
  <c r="AN7" i="105"/>
  <c r="AM7" i="105"/>
  <c r="AL7" i="105"/>
  <c r="AK7" i="105"/>
  <c r="AJ7" i="105"/>
  <c r="AI7" i="105"/>
  <c r="AH7" i="105"/>
  <c r="AG7" i="105"/>
  <c r="AF7" i="105"/>
  <c r="AE7" i="105"/>
  <c r="AD7" i="105"/>
  <c r="AC7" i="105"/>
  <c r="AB7" i="105"/>
  <c r="AA7" i="105"/>
  <c r="Z7" i="105"/>
  <c r="Y7" i="105"/>
  <c r="X7" i="105"/>
  <c r="W7" i="105"/>
  <c r="V7" i="105"/>
  <c r="U7" i="105"/>
  <c r="T7" i="105"/>
  <c r="S7" i="105"/>
  <c r="R7" i="105"/>
  <c r="Q7" i="105"/>
  <c r="P7" i="105"/>
  <c r="O7" i="105"/>
  <c r="N7" i="105"/>
  <c r="M7" i="105"/>
  <c r="L7" i="105"/>
  <c r="K7" i="105"/>
  <c r="J7" i="105"/>
  <c r="I7" i="105"/>
  <c r="H7" i="105"/>
  <c r="G7" i="105"/>
  <c r="F7" i="105"/>
  <c r="E7" i="105"/>
  <c r="AP6" i="105"/>
  <c r="AO6" i="105"/>
  <c r="AN6" i="105"/>
  <c r="AM6" i="105"/>
  <c r="AL6" i="105"/>
  <c r="AK6" i="105"/>
  <c r="AJ6" i="105"/>
  <c r="AI6" i="105"/>
  <c r="AH6" i="105"/>
  <c r="AG6" i="105"/>
  <c r="AF6" i="105"/>
  <c r="AE6" i="105"/>
  <c r="AE6" i="104" s="1"/>
  <c r="AD6" i="105"/>
  <c r="AC6" i="105"/>
  <c r="AB6" i="105"/>
  <c r="AA6" i="105"/>
  <c r="Z6" i="105"/>
  <c r="Y6" i="105"/>
  <c r="X6" i="105"/>
  <c r="W6" i="105"/>
  <c r="V6" i="105"/>
  <c r="U6" i="105"/>
  <c r="T6" i="105"/>
  <c r="S6" i="105"/>
  <c r="R6" i="105"/>
  <c r="Q6" i="105"/>
  <c r="P6" i="105"/>
  <c r="O6" i="105"/>
  <c r="N6" i="105"/>
  <c r="M6" i="105"/>
  <c r="L6" i="105"/>
  <c r="K6" i="105"/>
  <c r="J6" i="105"/>
  <c r="I6" i="105"/>
  <c r="H6" i="105"/>
  <c r="G6" i="105"/>
  <c r="F6" i="105"/>
  <c r="E6" i="105"/>
  <c r="D49" i="105"/>
  <c r="D49" i="104" s="1"/>
  <c r="D48" i="105"/>
  <c r="D47" i="105"/>
  <c r="D46" i="105"/>
  <c r="D45" i="105"/>
  <c r="D44" i="105"/>
  <c r="D43" i="105"/>
  <c r="D42" i="105"/>
  <c r="D41" i="105"/>
  <c r="D40" i="105"/>
  <c r="D39" i="105"/>
  <c r="D38" i="105"/>
  <c r="D37" i="105"/>
  <c r="D36" i="105"/>
  <c r="D35" i="105"/>
  <c r="D34" i="105"/>
  <c r="D33" i="105"/>
  <c r="D32" i="105"/>
  <c r="D31" i="105"/>
  <c r="D30" i="105"/>
  <c r="D29" i="105"/>
  <c r="D28" i="105"/>
  <c r="D27" i="105"/>
  <c r="D26" i="105"/>
  <c r="D25" i="105"/>
  <c r="D24" i="105"/>
  <c r="D23" i="105"/>
  <c r="D22" i="105"/>
  <c r="D21" i="105"/>
  <c r="D20" i="105"/>
  <c r="D19" i="105"/>
  <c r="D18" i="105"/>
  <c r="D17" i="105"/>
  <c r="D16" i="105"/>
  <c r="D15" i="105"/>
  <c r="D15" i="104" s="1"/>
  <c r="D14" i="105"/>
  <c r="D13" i="105"/>
  <c r="D12" i="105"/>
  <c r="D11" i="105"/>
  <c r="D10" i="105"/>
  <c r="D9" i="105"/>
  <c r="D8" i="105"/>
  <c r="D7" i="105"/>
  <c r="D6" i="105"/>
  <c r="BG44" i="105"/>
  <c r="BG43" i="105"/>
  <c r="BG42" i="105"/>
  <c r="BG41" i="105"/>
  <c r="BG40" i="105"/>
  <c r="BG39" i="105"/>
  <c r="BG38" i="105"/>
  <c r="BG37" i="105"/>
  <c r="BG36" i="105"/>
  <c r="BG35" i="105"/>
  <c r="BG34" i="105"/>
  <c r="BG33" i="105"/>
  <c r="BG32" i="105"/>
  <c r="BG31" i="105"/>
  <c r="BG30" i="105"/>
  <c r="BG29" i="105"/>
  <c r="BG28" i="105"/>
  <c r="BG27" i="105"/>
  <c r="I26" i="102" s="1"/>
  <c r="BG26" i="105"/>
  <c r="BG25" i="105"/>
  <c r="BG24" i="105"/>
  <c r="I23" i="102" s="1"/>
  <c r="BG23" i="105"/>
  <c r="BG22" i="105"/>
  <c r="I21" i="102" s="1"/>
  <c r="BG21" i="105"/>
  <c r="I20" i="102" s="1"/>
  <c r="BG20" i="105"/>
  <c r="I19" i="102" s="1"/>
  <c r="BG19" i="105"/>
  <c r="BG18" i="105"/>
  <c r="BG17" i="105"/>
  <c r="I16" i="102" s="1"/>
  <c r="BG16" i="105"/>
  <c r="I15" i="102" s="1"/>
  <c r="BG15" i="105"/>
  <c r="BG14" i="105"/>
  <c r="I13" i="102" s="1"/>
  <c r="BG13" i="105"/>
  <c r="I12" i="102" s="1"/>
  <c r="BG12" i="105"/>
  <c r="I11" i="102" s="1"/>
  <c r="BG11" i="105"/>
  <c r="I10" i="102" s="1"/>
  <c r="BG10" i="105"/>
  <c r="BG9" i="105"/>
  <c r="BG8" i="105"/>
  <c r="I7" i="102" s="1"/>
  <c r="BG7" i="105"/>
  <c r="BG6" i="105"/>
  <c r="AP43" i="104" l="1"/>
  <c r="D21" i="104"/>
  <c r="H32" i="104"/>
  <c r="AD43" i="104"/>
  <c r="AB10" i="104"/>
  <c r="AD31" i="104"/>
  <c r="Z38" i="104"/>
  <c r="AE31" i="104"/>
  <c r="AA47" i="104"/>
  <c r="AM34" i="104"/>
  <c r="D11" i="104"/>
  <c r="D31" i="104"/>
  <c r="AD28" i="104"/>
  <c r="AF20" i="104"/>
  <c r="AE18" i="104"/>
  <c r="AE48" i="104"/>
  <c r="J46" i="104"/>
  <c r="H36" i="104"/>
  <c r="T22" i="104"/>
  <c r="D14" i="104"/>
  <c r="D34" i="104"/>
  <c r="AE7" i="104"/>
  <c r="AE17" i="104"/>
  <c r="AM21" i="104"/>
  <c r="T23" i="104"/>
  <c r="AE13" i="104"/>
  <c r="AE33" i="104"/>
  <c r="AD12" i="104"/>
  <c r="W8" i="104"/>
  <c r="W18" i="104"/>
  <c r="E40" i="104"/>
  <c r="I6" i="102"/>
  <c r="I8" i="102"/>
  <c r="I28" i="102"/>
  <c r="I22" i="102"/>
  <c r="I24" i="102"/>
  <c r="I42" i="102"/>
  <c r="I17" i="102"/>
  <c r="I31" i="102"/>
  <c r="I33" i="102"/>
  <c r="I35" i="102"/>
  <c r="I37" i="102"/>
  <c r="I32" i="102"/>
  <c r="I14" i="102"/>
  <c r="I34" i="102"/>
  <c r="I36" i="102"/>
  <c r="AC7" i="104"/>
  <c r="AN40" i="104"/>
  <c r="AC32" i="104"/>
  <c r="X34" i="104"/>
  <c r="T35" i="104"/>
  <c r="I9" i="104"/>
  <c r="J10" i="104"/>
  <c r="E14" i="104"/>
  <c r="AC16" i="104"/>
  <c r="AC26" i="104"/>
  <c r="J11" i="104"/>
  <c r="K20" i="104"/>
  <c r="AC45" i="104"/>
  <c r="K30" i="104"/>
  <c r="J38" i="104"/>
  <c r="W11" i="104"/>
  <c r="AC14" i="104"/>
  <c r="AM33" i="104"/>
  <c r="K38" i="104"/>
  <c r="I39" i="104"/>
  <c r="D20" i="104"/>
  <c r="AO26" i="104"/>
  <c r="J39" i="104"/>
  <c r="I27" i="102"/>
  <c r="F47" i="104"/>
  <c r="J35" i="104"/>
  <c r="AO24" i="104"/>
  <c r="W19" i="104"/>
  <c r="J9" i="104"/>
  <c r="K35" i="104"/>
  <c r="AO25" i="104"/>
  <c r="V46" i="104"/>
  <c r="V47" i="104"/>
  <c r="K11" i="104"/>
  <c r="AP7" i="104"/>
  <c r="D26" i="104"/>
  <c r="D6" i="104"/>
  <c r="G36" i="104"/>
  <c r="K12" i="104"/>
  <c r="D27" i="104"/>
  <c r="H39" i="104"/>
  <c r="AB28" i="104"/>
  <c r="I13" i="104"/>
  <c r="J40" i="104"/>
  <c r="W16" i="104"/>
  <c r="D28" i="104"/>
  <c r="AC27" i="104"/>
  <c r="K16" i="104"/>
  <c r="K40" i="104"/>
  <c r="AA41" i="104"/>
  <c r="AD29" i="104"/>
  <c r="K17" i="104"/>
  <c r="J45" i="104"/>
  <c r="AA42" i="104"/>
  <c r="K18" i="104"/>
  <c r="K45" i="104"/>
  <c r="J20" i="104"/>
  <c r="I46" i="104"/>
  <c r="AB8" i="104"/>
  <c r="I30" i="102"/>
  <c r="M30" i="104"/>
  <c r="D9" i="104"/>
  <c r="AH21" i="104"/>
  <c r="D10" i="104"/>
  <c r="I21" i="104"/>
  <c r="K46" i="104"/>
  <c r="AC39" i="104"/>
  <c r="AE27" i="104"/>
  <c r="E34" i="104"/>
  <c r="G35" i="104"/>
  <c r="AE37" i="104"/>
  <c r="W43" i="104"/>
  <c r="AC46" i="104"/>
  <c r="D18" i="104"/>
  <c r="J21" i="104"/>
  <c r="K47" i="104"/>
  <c r="AD30" i="104"/>
  <c r="D35" i="104"/>
  <c r="AP42" i="104"/>
  <c r="P46" i="104"/>
  <c r="AJ45" i="104"/>
  <c r="D19" i="104"/>
  <c r="K25" i="104"/>
  <c r="I49" i="104"/>
  <c r="AD32" i="104"/>
  <c r="Q47" i="104"/>
  <c r="AK12" i="104"/>
  <c r="F11" i="104"/>
  <c r="I26" i="104"/>
  <c r="J49" i="104"/>
  <c r="AD34" i="104"/>
  <c r="AL36" i="104"/>
  <c r="F39" i="104"/>
  <c r="J26" i="104"/>
  <c r="S23" i="104"/>
  <c r="AD39" i="104"/>
  <c r="D37" i="104"/>
  <c r="AE15" i="104"/>
  <c r="AE25" i="104"/>
  <c r="F40" i="104"/>
  <c r="K26" i="104"/>
  <c r="S24" i="104"/>
  <c r="AD49" i="104"/>
  <c r="D17" i="104"/>
  <c r="D38" i="104"/>
  <c r="F44" i="104"/>
  <c r="K27" i="104"/>
  <c r="S25" i="104"/>
  <c r="I40" i="102"/>
  <c r="I5" i="102"/>
  <c r="I25" i="102"/>
  <c r="I41" i="102"/>
  <c r="I9" i="102"/>
  <c r="I29" i="102"/>
  <c r="I39" i="102"/>
  <c r="I18" i="102"/>
  <c r="I38" i="102"/>
  <c r="L49" i="104"/>
  <c r="AG8" i="104"/>
  <c r="M18" i="104"/>
  <c r="AG38" i="104"/>
  <c r="M48" i="104"/>
  <c r="L12" i="104"/>
  <c r="AF12" i="104"/>
  <c r="L39" i="104"/>
  <c r="M43" i="104"/>
  <c r="AF15" i="104"/>
  <c r="E23" i="104"/>
  <c r="E43" i="104"/>
  <c r="M47" i="104"/>
  <c r="AF6" i="104"/>
  <c r="AP41" i="104"/>
  <c r="G27" i="104"/>
  <c r="L27" i="104"/>
  <c r="M49" i="104"/>
  <c r="AF32" i="104"/>
  <c r="AP33" i="104"/>
  <c r="G33" i="104"/>
  <c r="AM16" i="104"/>
  <c r="G32" i="104"/>
  <c r="L17" i="104"/>
  <c r="I28" i="104"/>
  <c r="L40" i="104"/>
  <c r="N8" i="104"/>
  <c r="AC12" i="104"/>
  <c r="AF35" i="104"/>
  <c r="AP40" i="104"/>
  <c r="AH46" i="104"/>
  <c r="AN28" i="104"/>
  <c r="D29" i="104"/>
  <c r="I18" i="104"/>
  <c r="J28" i="104"/>
  <c r="K42" i="104"/>
  <c r="N12" i="104"/>
  <c r="X18" i="104"/>
  <c r="AC21" i="104"/>
  <c r="AF40" i="104"/>
  <c r="AC13" i="104"/>
  <c r="AC23" i="104"/>
  <c r="M25" i="104"/>
  <c r="W30" i="104"/>
  <c r="AC33" i="104"/>
  <c r="W40" i="104"/>
  <c r="E41" i="104"/>
  <c r="AC43" i="104"/>
  <c r="U39" i="104"/>
  <c r="AO16" i="104"/>
  <c r="D30" i="104"/>
  <c r="H9" i="104"/>
  <c r="J18" i="104"/>
  <c r="K28" i="104"/>
  <c r="L44" i="104"/>
  <c r="N14" i="104"/>
  <c r="AF49" i="104"/>
  <c r="AF7" i="104"/>
  <c r="AH38" i="104"/>
  <c r="AF47" i="104"/>
  <c r="M17" i="104"/>
  <c r="AG37" i="104"/>
  <c r="F48" i="104"/>
  <c r="M45" i="104"/>
  <c r="AF34" i="104"/>
  <c r="AF44" i="104"/>
  <c r="H27" i="104"/>
  <c r="N15" i="104"/>
  <c r="Y17" i="104"/>
  <c r="AG19" i="104"/>
  <c r="W31" i="104"/>
  <c r="E15" i="104"/>
  <c r="I19" i="104"/>
  <c r="L30" i="104"/>
  <c r="N16" i="104"/>
  <c r="Y19" i="104"/>
  <c r="AG20" i="104"/>
  <c r="AF13" i="104"/>
  <c r="AF23" i="104"/>
  <c r="AF33" i="104"/>
  <c r="AF43" i="104"/>
  <c r="E16" i="104"/>
  <c r="K7" i="104"/>
  <c r="J19" i="104"/>
  <c r="I31" i="104"/>
  <c r="L45" i="104"/>
  <c r="S21" i="104"/>
  <c r="Y20" i="104"/>
  <c r="AG22" i="104"/>
  <c r="L25" i="104"/>
  <c r="AG18" i="104"/>
  <c r="AI40" i="104"/>
  <c r="AG23" i="104"/>
  <c r="L7" i="104"/>
  <c r="L32" i="104"/>
  <c r="Y21" i="104"/>
  <c r="AH25" i="104"/>
  <c r="E30" i="104"/>
  <c r="L34" i="104"/>
  <c r="Y31" i="104"/>
  <c r="AH35" i="104"/>
  <c r="M12" i="104"/>
  <c r="E35" i="104"/>
  <c r="L20" i="104"/>
  <c r="Y32" i="104"/>
  <c r="AH36" i="104"/>
  <c r="AF31" i="104"/>
  <c r="L9" i="104"/>
  <c r="AC41" i="104"/>
  <c r="L35" i="104"/>
  <c r="Y37" i="104"/>
  <c r="AH41" i="104"/>
  <c r="AD19" i="104"/>
  <c r="F7" i="104"/>
  <c r="K10" i="104"/>
  <c r="K21" i="104"/>
  <c r="L37" i="104"/>
  <c r="I48" i="104"/>
  <c r="T28" i="104"/>
  <c r="Y49" i="104"/>
  <c r="AD42" i="104"/>
  <c r="AM23" i="104"/>
  <c r="M20" i="104"/>
  <c r="E29" i="104"/>
  <c r="AF22" i="104"/>
  <c r="AF21" i="104"/>
  <c r="AF41" i="104"/>
  <c r="E39" i="104"/>
  <c r="Y34" i="104"/>
  <c r="AH39" i="104"/>
  <c r="L47" i="104"/>
  <c r="AE30" i="104"/>
  <c r="F10" i="104"/>
  <c r="L10" i="104"/>
  <c r="I24" i="104"/>
  <c r="I38" i="104"/>
  <c r="K48" i="104"/>
  <c r="T29" i="104"/>
  <c r="Z6" i="104"/>
  <c r="AD48" i="104"/>
  <c r="AM32" i="104"/>
  <c r="AI10" i="104"/>
  <c r="O12" i="104"/>
  <c r="S19" i="104"/>
  <c r="T21" i="104"/>
  <c r="V44" i="104"/>
  <c r="AH16" i="104"/>
  <c r="AM19" i="104"/>
  <c r="AO19" i="104"/>
  <c r="AM44" i="104"/>
  <c r="W17" i="104"/>
  <c r="D7" i="104"/>
  <c r="AD10" i="104"/>
  <c r="AH12" i="104"/>
  <c r="Z18" i="104"/>
  <c r="AN35" i="104"/>
  <c r="AD40" i="104"/>
  <c r="Z48" i="104"/>
  <c r="H8" i="104"/>
  <c r="AB27" i="104"/>
  <c r="D40" i="104"/>
  <c r="F19" i="104"/>
  <c r="H37" i="104"/>
  <c r="K13" i="104"/>
  <c r="J23" i="104"/>
  <c r="K31" i="104"/>
  <c r="J41" i="104"/>
  <c r="M16" i="104"/>
  <c r="N33" i="104"/>
  <c r="R18" i="104"/>
  <c r="T9" i="104"/>
  <c r="U35" i="104"/>
  <c r="W45" i="104"/>
  <c r="Z26" i="104"/>
  <c r="AE19" i="104"/>
  <c r="AG29" i="104"/>
  <c r="AK15" i="104"/>
  <c r="AN22" i="104"/>
  <c r="O19" i="104"/>
  <c r="O28" i="104"/>
  <c r="T39" i="104"/>
  <c r="O29" i="104"/>
  <c r="W28" i="104"/>
  <c r="N26" i="104"/>
  <c r="T42" i="104"/>
  <c r="AN8" i="104"/>
  <c r="AM6" i="104"/>
  <c r="N27" i="104"/>
  <c r="S41" i="104"/>
  <c r="AN9" i="104"/>
  <c r="F13" i="104"/>
  <c r="S47" i="104"/>
  <c r="Z7" i="104"/>
  <c r="E8" i="104"/>
  <c r="E18" i="104"/>
  <c r="AI23" i="104"/>
  <c r="W27" i="104"/>
  <c r="AM35" i="104"/>
  <c r="W37" i="104"/>
  <c r="W47" i="104"/>
  <c r="G23" i="104"/>
  <c r="AA34" i="104"/>
  <c r="D39" i="104"/>
  <c r="F18" i="104"/>
  <c r="J13" i="104"/>
  <c r="J31" i="104"/>
  <c r="N32" i="104"/>
  <c r="Q13" i="104"/>
  <c r="T8" i="104"/>
  <c r="U30" i="104"/>
  <c r="W39" i="104"/>
  <c r="Z17" i="104"/>
  <c r="AI42" i="104"/>
  <c r="AN19" i="104"/>
  <c r="AC24" i="104"/>
  <c r="D41" i="104"/>
  <c r="F27" i="104"/>
  <c r="H38" i="104"/>
  <c r="I14" i="104"/>
  <c r="K23" i="104"/>
  <c r="K32" i="104"/>
  <c r="K41" i="104"/>
  <c r="M19" i="104"/>
  <c r="N43" i="104"/>
  <c r="R19" i="104"/>
  <c r="T10" i="104"/>
  <c r="U38" i="104"/>
  <c r="W48" i="104"/>
  <c r="Z30" i="104"/>
  <c r="AC44" i="104"/>
  <c r="AG36" i="104"/>
  <c r="AN23" i="104"/>
  <c r="N18" i="104"/>
  <c r="AI29" i="104"/>
  <c r="AI34" i="104"/>
  <c r="O15" i="104"/>
  <c r="AL29" i="104"/>
  <c r="S32" i="104"/>
  <c r="S33" i="104"/>
  <c r="AM18" i="104"/>
  <c r="AM38" i="104"/>
  <c r="S35" i="104"/>
  <c r="AI11" i="104"/>
  <c r="S38" i="104"/>
  <c r="AN37" i="104"/>
  <c r="X32" i="104"/>
  <c r="O40" i="104"/>
  <c r="W29" i="104"/>
  <c r="AI22" i="104"/>
  <c r="AM36" i="104"/>
  <c r="E42" i="104"/>
  <c r="T49" i="104"/>
  <c r="N28" i="104"/>
  <c r="U8" i="104"/>
  <c r="W36" i="104"/>
  <c r="AN17" i="104"/>
  <c r="N44" i="104"/>
  <c r="T11" i="104"/>
  <c r="W49" i="104"/>
  <c r="AL43" i="104"/>
  <c r="AE38" i="104"/>
  <c r="D47" i="104"/>
  <c r="F36" i="104"/>
  <c r="I6" i="104"/>
  <c r="L14" i="104"/>
  <c r="J24" i="104"/>
  <c r="J33" i="104"/>
  <c r="L42" i="104"/>
  <c r="M29" i="104"/>
  <c r="N45" i="104"/>
  <c r="S7" i="104"/>
  <c r="T12" i="104"/>
  <c r="U44" i="104"/>
  <c r="X14" i="104"/>
  <c r="Z36" i="104"/>
  <c r="AD14" i="104"/>
  <c r="AE35" i="104"/>
  <c r="AG48" i="104"/>
  <c r="AM13" i="104"/>
  <c r="AN39" i="104"/>
  <c r="T40" i="104"/>
  <c r="AN34" i="104"/>
  <c r="D48" i="104"/>
  <c r="F37" i="104"/>
  <c r="J6" i="104"/>
  <c r="I16" i="104"/>
  <c r="L24" i="104"/>
  <c r="K33" i="104"/>
  <c r="I43" i="104"/>
  <c r="N46" i="104"/>
  <c r="S12" i="104"/>
  <c r="T17" i="104"/>
  <c r="V15" i="104"/>
  <c r="X15" i="104"/>
  <c r="Z37" i="104"/>
  <c r="AD17" i="104"/>
  <c r="AE45" i="104"/>
  <c r="AM14" i="104"/>
  <c r="AN49" i="104"/>
  <c r="O14" i="104"/>
  <c r="O17" i="104"/>
  <c r="O22" i="104"/>
  <c r="O23" i="104"/>
  <c r="T37" i="104"/>
  <c r="AM43" i="104"/>
  <c r="S36" i="104"/>
  <c r="AM46" i="104"/>
  <c r="O31" i="104"/>
  <c r="T41" i="104"/>
  <c r="AI21" i="104"/>
  <c r="AM47" i="104"/>
  <c r="S39" i="104"/>
  <c r="O48" i="104"/>
  <c r="O49" i="104"/>
  <c r="D46" i="104"/>
  <c r="F28" i="104"/>
  <c r="J14" i="104"/>
  <c r="S6" i="104"/>
  <c r="Z35" i="104"/>
  <c r="M27" i="104"/>
  <c r="AG39" i="104"/>
  <c r="D8" i="104"/>
  <c r="E6" i="104"/>
  <c r="K6" i="104"/>
  <c r="J16" i="104"/>
  <c r="J25" i="104"/>
  <c r="J34" i="104"/>
  <c r="J43" i="104"/>
  <c r="M42" i="104"/>
  <c r="O11" i="104"/>
  <c r="T19" i="104"/>
  <c r="X16" i="104"/>
  <c r="AE47" i="104"/>
  <c r="AH6" i="104"/>
  <c r="AL45" i="104"/>
  <c r="AL47" i="104"/>
  <c r="P13" i="104"/>
  <c r="AO42" i="104"/>
  <c r="AO22" i="104"/>
  <c r="AO41" i="104"/>
  <c r="AO21" i="104"/>
  <c r="AO40" i="104"/>
  <c r="AO20" i="104"/>
  <c r="AO34" i="104"/>
  <c r="AO14" i="104"/>
  <c r="AO32" i="104"/>
  <c r="AO12" i="104"/>
  <c r="AO49" i="104"/>
  <c r="AO29" i="104"/>
  <c r="AO9" i="104"/>
  <c r="AO43" i="104"/>
  <c r="AO23" i="104"/>
  <c r="AO33" i="104"/>
  <c r="AO31" i="104"/>
  <c r="AO27" i="104"/>
  <c r="AO30" i="104"/>
  <c r="AO28" i="104"/>
  <c r="AO18" i="104"/>
  <c r="AO48" i="104"/>
  <c r="AO17" i="104"/>
  <c r="AO46" i="104"/>
  <c r="AO15" i="104"/>
  <c r="AO45" i="104"/>
  <c r="AO13" i="104"/>
  <c r="AO44" i="104"/>
  <c r="AO11" i="104"/>
  <c r="G40" i="104"/>
  <c r="P15" i="104"/>
  <c r="R31" i="104"/>
  <c r="AJ15" i="104"/>
  <c r="AL49" i="104"/>
  <c r="V38" i="104"/>
  <c r="V18" i="104"/>
  <c r="V37" i="104"/>
  <c r="V17" i="104"/>
  <c r="V36" i="104"/>
  <c r="V16" i="104"/>
  <c r="V30" i="104"/>
  <c r="V10" i="104"/>
  <c r="V48" i="104"/>
  <c r="V28" i="104"/>
  <c r="V8" i="104"/>
  <c r="V45" i="104"/>
  <c r="V25" i="104"/>
  <c r="V39" i="104"/>
  <c r="V19" i="104"/>
  <c r="V40" i="104"/>
  <c r="V7" i="104"/>
  <c r="V35" i="104"/>
  <c r="V6" i="104"/>
  <c r="V32" i="104"/>
  <c r="V34" i="104"/>
  <c r="V33" i="104"/>
  <c r="V24" i="104"/>
  <c r="V23" i="104"/>
  <c r="V21" i="104"/>
  <c r="V49" i="104"/>
  <c r="V20" i="104"/>
  <c r="AP38" i="104"/>
  <c r="AP18" i="104"/>
  <c r="AP37" i="104"/>
  <c r="AP17" i="104"/>
  <c r="AP36" i="104"/>
  <c r="AP16" i="104"/>
  <c r="AP30" i="104"/>
  <c r="AP10" i="104"/>
  <c r="AP48" i="104"/>
  <c r="AP28" i="104"/>
  <c r="AP8" i="104"/>
  <c r="AP45" i="104"/>
  <c r="AP25" i="104"/>
  <c r="AP39" i="104"/>
  <c r="AP19" i="104"/>
  <c r="AP21" i="104"/>
  <c r="AP44" i="104"/>
  <c r="AP49" i="104"/>
  <c r="AP20" i="104"/>
  <c r="AP47" i="104"/>
  <c r="AP15" i="104"/>
  <c r="AP46" i="104"/>
  <c r="AP14" i="104"/>
  <c r="AP13" i="104"/>
  <c r="AP35" i="104"/>
  <c r="AP6" i="104"/>
  <c r="AP34" i="104"/>
  <c r="AP32" i="104"/>
  <c r="AP31" i="104"/>
  <c r="AP29" i="104"/>
  <c r="P16" i="104"/>
  <c r="Q21" i="104"/>
  <c r="AJ13" i="104"/>
  <c r="U42" i="104"/>
  <c r="U22" i="104"/>
  <c r="U41" i="104"/>
  <c r="U21" i="104"/>
  <c r="U40" i="104"/>
  <c r="U20" i="104"/>
  <c r="U34" i="104"/>
  <c r="U14" i="104"/>
  <c r="U32" i="104"/>
  <c r="U12" i="104"/>
  <c r="U49" i="104"/>
  <c r="U29" i="104"/>
  <c r="U9" i="104"/>
  <c r="U43" i="104"/>
  <c r="U23" i="104"/>
  <c r="U19" i="104"/>
  <c r="U18" i="104"/>
  <c r="U46" i="104"/>
  <c r="U15" i="104"/>
  <c r="U48" i="104"/>
  <c r="U17" i="104"/>
  <c r="U47" i="104"/>
  <c r="U16" i="104"/>
  <c r="U37" i="104"/>
  <c r="U7" i="104"/>
  <c r="U36" i="104"/>
  <c r="U33" i="104"/>
  <c r="U31" i="104"/>
  <c r="Q22" i="104"/>
  <c r="U45" i="104"/>
  <c r="AK32" i="104"/>
  <c r="G41" i="104"/>
  <c r="H40" i="104"/>
  <c r="Q26" i="104"/>
  <c r="R36" i="104"/>
  <c r="V9" i="104"/>
  <c r="X19" i="104"/>
  <c r="AB11" i="104"/>
  <c r="AJ19" i="104"/>
  <c r="AK40" i="104"/>
  <c r="AO36" i="104"/>
  <c r="W38" i="104"/>
  <c r="E7" i="104"/>
  <c r="G42" i="104"/>
  <c r="H45" i="104"/>
  <c r="P17" i="104"/>
  <c r="Q27" i="104"/>
  <c r="R37" i="104"/>
  <c r="V11" i="104"/>
  <c r="X21" i="104"/>
  <c r="AA6" i="104"/>
  <c r="AB22" i="104"/>
  <c r="AJ26" i="104"/>
  <c r="AK43" i="104"/>
  <c r="AO37" i="104"/>
  <c r="Q15" i="104"/>
  <c r="AK31" i="104"/>
  <c r="E46" i="104"/>
  <c r="E45" i="104"/>
  <c r="E25" i="104"/>
  <c r="E38" i="104"/>
  <c r="E36" i="104"/>
  <c r="E33" i="104"/>
  <c r="E47" i="104"/>
  <c r="E27" i="104"/>
  <c r="E22" i="104"/>
  <c r="E49" i="104"/>
  <c r="E21" i="104"/>
  <c r="E48" i="104"/>
  <c r="E20" i="104"/>
  <c r="E44" i="104"/>
  <c r="E19" i="104"/>
  <c r="E37" i="104"/>
  <c r="E13" i="104"/>
  <c r="E32" i="104"/>
  <c r="E10" i="104"/>
  <c r="E31" i="104"/>
  <c r="E9" i="104"/>
  <c r="Y46" i="104"/>
  <c r="Y26" i="104"/>
  <c r="Y6" i="104"/>
  <c r="Y45" i="104"/>
  <c r="Y25" i="104"/>
  <c r="Y44" i="104"/>
  <c r="Y24" i="104"/>
  <c r="Y38" i="104"/>
  <c r="Y18" i="104"/>
  <c r="Y36" i="104"/>
  <c r="Y16" i="104"/>
  <c r="Y33" i="104"/>
  <c r="Y13" i="104"/>
  <c r="Y47" i="104"/>
  <c r="Y27" i="104"/>
  <c r="Y7" i="104"/>
  <c r="Y30" i="104"/>
  <c r="Y29" i="104"/>
  <c r="Y22" i="104"/>
  <c r="Y28" i="104"/>
  <c r="Y23" i="104"/>
  <c r="Y48" i="104"/>
  <c r="Y15" i="104"/>
  <c r="Y43" i="104"/>
  <c r="Y14" i="104"/>
  <c r="Y41" i="104"/>
  <c r="Y11" i="104"/>
  <c r="Y40" i="104"/>
  <c r="Y10" i="104"/>
  <c r="E11" i="104"/>
  <c r="H7" i="104"/>
  <c r="H49" i="104"/>
  <c r="P28" i="104"/>
  <c r="Q32" i="104"/>
  <c r="R39" i="104"/>
  <c r="V13" i="104"/>
  <c r="Y39" i="104"/>
  <c r="AA9" i="104"/>
  <c r="AB25" i="104"/>
  <c r="AJ28" i="104"/>
  <c r="AK46" i="104"/>
  <c r="AO39" i="104"/>
  <c r="AK29" i="104"/>
  <c r="AO35" i="104"/>
  <c r="X30" i="104"/>
  <c r="X10" i="104"/>
  <c r="X49" i="104"/>
  <c r="X29" i="104"/>
  <c r="X9" i="104"/>
  <c r="X48" i="104"/>
  <c r="X28" i="104"/>
  <c r="X8" i="104"/>
  <c r="X42" i="104"/>
  <c r="X22" i="104"/>
  <c r="X40" i="104"/>
  <c r="X20" i="104"/>
  <c r="X37" i="104"/>
  <c r="X17" i="104"/>
  <c r="X31" i="104"/>
  <c r="X11" i="104"/>
  <c r="X43" i="104"/>
  <c r="X13" i="104"/>
  <c r="X41" i="104"/>
  <c r="X12" i="104"/>
  <c r="X36" i="104"/>
  <c r="X39" i="104"/>
  <c r="X7" i="104"/>
  <c r="X38" i="104"/>
  <c r="X6" i="104"/>
  <c r="X27" i="104"/>
  <c r="X26" i="104"/>
  <c r="X24" i="104"/>
  <c r="X23" i="104"/>
  <c r="G49" i="104"/>
  <c r="H47" i="104"/>
  <c r="P27" i="104"/>
  <c r="Q31" i="104"/>
  <c r="R38" i="104"/>
  <c r="V12" i="104"/>
  <c r="X25" i="104"/>
  <c r="AA7" i="104"/>
  <c r="AB23" i="104"/>
  <c r="AJ27" i="104"/>
  <c r="AK44" i="104"/>
  <c r="AO38" i="104"/>
  <c r="F42" i="104"/>
  <c r="F22" i="104"/>
  <c r="F41" i="104"/>
  <c r="F21" i="104"/>
  <c r="F34" i="104"/>
  <c r="F14" i="104"/>
  <c r="F32" i="104"/>
  <c r="F12" i="104"/>
  <c r="F49" i="104"/>
  <c r="F29" i="104"/>
  <c r="F9" i="104"/>
  <c r="F43" i="104"/>
  <c r="F23" i="104"/>
  <c r="F35" i="104"/>
  <c r="F6" i="104"/>
  <c r="F33" i="104"/>
  <c r="F31" i="104"/>
  <c r="F30" i="104"/>
  <c r="F20" i="104"/>
  <c r="F46" i="104"/>
  <c r="F17" i="104"/>
  <c r="F45" i="104"/>
  <c r="F16" i="104"/>
  <c r="Z42" i="104"/>
  <c r="Z22" i="104"/>
  <c r="Z41" i="104"/>
  <c r="Z21" i="104"/>
  <c r="Z40" i="104"/>
  <c r="Z20" i="104"/>
  <c r="Z34" i="104"/>
  <c r="Z14" i="104"/>
  <c r="Z32" i="104"/>
  <c r="Z12" i="104"/>
  <c r="Z49" i="104"/>
  <c r="Z29" i="104"/>
  <c r="Z9" i="104"/>
  <c r="Z43" i="104"/>
  <c r="Z23" i="104"/>
  <c r="Z47" i="104"/>
  <c r="Z16" i="104"/>
  <c r="Z46" i="104"/>
  <c r="Z15" i="104"/>
  <c r="Z39" i="104"/>
  <c r="Z10" i="104"/>
  <c r="Z45" i="104"/>
  <c r="Z13" i="104"/>
  <c r="Z44" i="104"/>
  <c r="Z11" i="104"/>
  <c r="Z33" i="104"/>
  <c r="Z31" i="104"/>
  <c r="Z28" i="104"/>
  <c r="Z27" i="104"/>
  <c r="E12" i="104"/>
  <c r="F8" i="104"/>
  <c r="G7" i="104"/>
  <c r="P30" i="104"/>
  <c r="Q33" i="104"/>
  <c r="R43" i="104"/>
  <c r="U6" i="104"/>
  <c r="V14" i="104"/>
  <c r="X33" i="104"/>
  <c r="Y42" i="104"/>
  <c r="AA11" i="104"/>
  <c r="AI12" i="104"/>
  <c r="AJ30" i="104"/>
  <c r="AK47" i="104"/>
  <c r="AO47" i="104"/>
  <c r="AJ11" i="104"/>
  <c r="AL48" i="104"/>
  <c r="R45" i="104"/>
  <c r="H34" i="104"/>
  <c r="H14" i="104"/>
  <c r="H33" i="104"/>
  <c r="H13" i="104"/>
  <c r="H46" i="104"/>
  <c r="H26" i="104"/>
  <c r="H6" i="104"/>
  <c r="H44" i="104"/>
  <c r="H24" i="104"/>
  <c r="H41" i="104"/>
  <c r="H21" i="104"/>
  <c r="H35" i="104"/>
  <c r="H15" i="104"/>
  <c r="H31" i="104"/>
  <c r="H30" i="104"/>
  <c r="H29" i="104"/>
  <c r="H28" i="104"/>
  <c r="H48" i="104"/>
  <c r="H19" i="104"/>
  <c r="H43" i="104"/>
  <c r="H16" i="104"/>
  <c r="H42" i="104"/>
  <c r="H12" i="104"/>
  <c r="AB34" i="104"/>
  <c r="AB14" i="104"/>
  <c r="AB33" i="104"/>
  <c r="AB13" i="104"/>
  <c r="AB32" i="104"/>
  <c r="AB12" i="104"/>
  <c r="AB46" i="104"/>
  <c r="AB26" i="104"/>
  <c r="AB6" i="104"/>
  <c r="AB44" i="104"/>
  <c r="AB24" i="104"/>
  <c r="AB41" i="104"/>
  <c r="AB21" i="104"/>
  <c r="AB35" i="104"/>
  <c r="AB15" i="104"/>
  <c r="AB20" i="104"/>
  <c r="AB49" i="104"/>
  <c r="AB19" i="104"/>
  <c r="AB45" i="104"/>
  <c r="AB16" i="104"/>
  <c r="AB48" i="104"/>
  <c r="AB18" i="104"/>
  <c r="AB47" i="104"/>
  <c r="AB17" i="104"/>
  <c r="AB38" i="104"/>
  <c r="AB7" i="104"/>
  <c r="AB37" i="104"/>
  <c r="AB31" i="104"/>
  <c r="AB30" i="104"/>
  <c r="AB29" i="104"/>
  <c r="G11" i="104"/>
  <c r="H10" i="104"/>
  <c r="P33" i="104"/>
  <c r="Q44" i="104"/>
  <c r="R48" i="104"/>
  <c r="U10" i="104"/>
  <c r="X35" i="104"/>
  <c r="AA15" i="104"/>
  <c r="AB36" i="104"/>
  <c r="AJ39" i="104"/>
  <c r="AL16" i="104"/>
  <c r="G12" i="104"/>
  <c r="H11" i="104"/>
  <c r="P35" i="104"/>
  <c r="Q46" i="104"/>
  <c r="R49" i="104"/>
  <c r="U11" i="104"/>
  <c r="V26" i="104"/>
  <c r="X44" i="104"/>
  <c r="AA22" i="104"/>
  <c r="AB39" i="104"/>
  <c r="AJ44" i="104"/>
  <c r="AL17" i="104"/>
  <c r="AP11" i="104"/>
  <c r="AD20" i="104"/>
  <c r="E17" i="104"/>
  <c r="F15" i="104"/>
  <c r="G13" i="104"/>
  <c r="H17" i="104"/>
  <c r="O30" i="104"/>
  <c r="P38" i="104"/>
  <c r="U13" i="104"/>
  <c r="V27" i="104"/>
  <c r="X45" i="104"/>
  <c r="Z8" i="104"/>
  <c r="AA23" i="104"/>
  <c r="AB40" i="104"/>
  <c r="AH7" i="104"/>
  <c r="AI28" i="104"/>
  <c r="AL18" i="104"/>
  <c r="AP12" i="104"/>
  <c r="M34" i="104"/>
  <c r="M14" i="104"/>
  <c r="M33" i="104"/>
  <c r="M13" i="104"/>
  <c r="M46" i="104"/>
  <c r="M26" i="104"/>
  <c r="M6" i="104"/>
  <c r="M44" i="104"/>
  <c r="M24" i="104"/>
  <c r="M41" i="104"/>
  <c r="M21" i="104"/>
  <c r="M35" i="104"/>
  <c r="M15" i="104"/>
  <c r="M40" i="104"/>
  <c r="M11" i="104"/>
  <c r="M39" i="104"/>
  <c r="M10" i="104"/>
  <c r="M7" i="104"/>
  <c r="M38" i="104"/>
  <c r="M9" i="104"/>
  <c r="M37" i="104"/>
  <c r="M8" i="104"/>
  <c r="M28" i="104"/>
  <c r="M23" i="104"/>
  <c r="M22" i="104"/>
  <c r="AG34" i="104"/>
  <c r="AG14" i="104"/>
  <c r="AG33" i="104"/>
  <c r="AG13" i="104"/>
  <c r="AG32" i="104"/>
  <c r="AG12" i="104"/>
  <c r="AG46" i="104"/>
  <c r="AG26" i="104"/>
  <c r="AG6" i="104"/>
  <c r="AG44" i="104"/>
  <c r="AG24" i="104"/>
  <c r="AG41" i="104"/>
  <c r="AG21" i="104"/>
  <c r="AG35" i="104"/>
  <c r="AG15" i="104"/>
  <c r="AG47" i="104"/>
  <c r="AG17" i="104"/>
  <c r="AG45" i="104"/>
  <c r="AG16" i="104"/>
  <c r="AG40" i="104"/>
  <c r="AG9" i="104"/>
  <c r="AG43" i="104"/>
  <c r="AG11" i="104"/>
  <c r="AG42" i="104"/>
  <c r="AG10" i="104"/>
  <c r="AG31" i="104"/>
  <c r="AG30" i="104"/>
  <c r="AG28" i="104"/>
  <c r="AG27" i="104"/>
  <c r="AG25" i="104"/>
  <c r="E24" i="104"/>
  <c r="F24" i="104"/>
  <c r="H22" i="104"/>
  <c r="M31" i="104"/>
  <c r="O41" i="104"/>
  <c r="U26" i="104"/>
  <c r="V41" i="104"/>
  <c r="Y8" i="104"/>
  <c r="Z19" i="104"/>
  <c r="AI39" i="104"/>
  <c r="AO7" i="104"/>
  <c r="AP24" i="104"/>
  <c r="P42" i="104"/>
  <c r="P22" i="104"/>
  <c r="P41" i="104"/>
  <c r="P21" i="104"/>
  <c r="P40" i="104"/>
  <c r="P20" i="104"/>
  <c r="P34" i="104"/>
  <c r="P14" i="104"/>
  <c r="P32" i="104"/>
  <c r="P12" i="104"/>
  <c r="P49" i="104"/>
  <c r="P29" i="104"/>
  <c r="P9" i="104"/>
  <c r="P43" i="104"/>
  <c r="P23" i="104"/>
  <c r="P26" i="104"/>
  <c r="P25" i="104"/>
  <c r="P18" i="104"/>
  <c r="P24" i="104"/>
  <c r="P19" i="104"/>
  <c r="P44" i="104"/>
  <c r="P11" i="104"/>
  <c r="P37" i="104"/>
  <c r="P7" i="104"/>
  <c r="P36" i="104"/>
  <c r="P6" i="104"/>
  <c r="AJ42" i="104"/>
  <c r="AJ22" i="104"/>
  <c r="AJ41" i="104"/>
  <c r="AJ21" i="104"/>
  <c r="AJ40" i="104"/>
  <c r="AJ20" i="104"/>
  <c r="AJ34" i="104"/>
  <c r="AJ14" i="104"/>
  <c r="AJ32" i="104"/>
  <c r="AJ12" i="104"/>
  <c r="AJ49" i="104"/>
  <c r="AJ29" i="104"/>
  <c r="AJ9" i="104"/>
  <c r="AJ43" i="104"/>
  <c r="AJ23" i="104"/>
  <c r="AJ37" i="104"/>
  <c r="AJ7" i="104"/>
  <c r="AJ36" i="104"/>
  <c r="AJ6" i="104"/>
  <c r="AJ31" i="104"/>
  <c r="AJ35" i="104"/>
  <c r="AJ33" i="104"/>
  <c r="AJ25" i="104"/>
  <c r="AJ24" i="104"/>
  <c r="AJ18" i="104"/>
  <c r="AJ48" i="104"/>
  <c r="AJ17" i="104"/>
  <c r="AJ47" i="104"/>
  <c r="AJ16" i="104"/>
  <c r="Q38" i="104"/>
  <c r="Q18" i="104"/>
  <c r="Q37" i="104"/>
  <c r="Q17" i="104"/>
  <c r="Q36" i="104"/>
  <c r="Q16" i="104"/>
  <c r="Q30" i="104"/>
  <c r="Q10" i="104"/>
  <c r="Q48" i="104"/>
  <c r="Q28" i="104"/>
  <c r="Q8" i="104"/>
  <c r="Q45" i="104"/>
  <c r="Q25" i="104"/>
  <c r="Q39" i="104"/>
  <c r="Q19" i="104"/>
  <c r="Q43" i="104"/>
  <c r="Q12" i="104"/>
  <c r="Q42" i="104"/>
  <c r="Q11" i="104"/>
  <c r="Q35" i="104"/>
  <c r="Q6" i="104"/>
  <c r="Q41" i="104"/>
  <c r="Q9" i="104"/>
  <c r="Q40" i="104"/>
  <c r="Q7" i="104"/>
  <c r="Q29" i="104"/>
  <c r="Q24" i="104"/>
  <c r="Q23" i="104"/>
  <c r="AK38" i="104"/>
  <c r="AK18" i="104"/>
  <c r="AK37" i="104"/>
  <c r="AK17" i="104"/>
  <c r="AK36" i="104"/>
  <c r="AK16" i="104"/>
  <c r="AK30" i="104"/>
  <c r="AK10" i="104"/>
  <c r="AK48" i="104"/>
  <c r="AK28" i="104"/>
  <c r="AK8" i="104"/>
  <c r="AK45" i="104"/>
  <c r="AK25" i="104"/>
  <c r="AK39" i="104"/>
  <c r="AK19" i="104"/>
  <c r="AK24" i="104"/>
  <c r="AK23" i="104"/>
  <c r="AK49" i="104"/>
  <c r="AK20" i="104"/>
  <c r="AK22" i="104"/>
  <c r="AK21" i="104"/>
  <c r="AK42" i="104"/>
  <c r="AK11" i="104"/>
  <c r="AK41" i="104"/>
  <c r="AK9" i="104"/>
  <c r="AK35" i="104"/>
  <c r="AK6" i="104"/>
  <c r="AK33" i="104"/>
  <c r="AK34" i="104"/>
  <c r="Q14" i="104"/>
  <c r="AJ8" i="104"/>
  <c r="AK26" i="104"/>
  <c r="R34" i="104"/>
  <c r="R14" i="104"/>
  <c r="R33" i="104"/>
  <c r="R13" i="104"/>
  <c r="R32" i="104"/>
  <c r="R12" i="104"/>
  <c r="R46" i="104"/>
  <c r="R26" i="104"/>
  <c r="R6" i="104"/>
  <c r="R44" i="104"/>
  <c r="R24" i="104"/>
  <c r="R41" i="104"/>
  <c r="R21" i="104"/>
  <c r="R35" i="104"/>
  <c r="R15" i="104"/>
  <c r="R29" i="104"/>
  <c r="R28" i="104"/>
  <c r="R23" i="104"/>
  <c r="R27" i="104"/>
  <c r="R25" i="104"/>
  <c r="R47" i="104"/>
  <c r="R17" i="104"/>
  <c r="R42" i="104"/>
  <c r="R10" i="104"/>
  <c r="R40" i="104"/>
  <c r="R9" i="104"/>
  <c r="AL34" i="104"/>
  <c r="AL14" i="104"/>
  <c r="AL33" i="104"/>
  <c r="AL13" i="104"/>
  <c r="AL32" i="104"/>
  <c r="AL12" i="104"/>
  <c r="AL46" i="104"/>
  <c r="AL26" i="104"/>
  <c r="AL6" i="104"/>
  <c r="AL44" i="104"/>
  <c r="AL24" i="104"/>
  <c r="AL41" i="104"/>
  <c r="AL21" i="104"/>
  <c r="AL35" i="104"/>
  <c r="AL15" i="104"/>
  <c r="AL42" i="104"/>
  <c r="AL10" i="104"/>
  <c r="AL40" i="104"/>
  <c r="AL9" i="104"/>
  <c r="AL37" i="104"/>
  <c r="AL39" i="104"/>
  <c r="AL8" i="104"/>
  <c r="AL38" i="104"/>
  <c r="AL7" i="104"/>
  <c r="AL28" i="104"/>
  <c r="AL27" i="104"/>
  <c r="AL23" i="104"/>
  <c r="AL22" i="104"/>
  <c r="AL20" i="104"/>
  <c r="P8" i="104"/>
  <c r="R20" i="104"/>
  <c r="AJ10" i="104"/>
  <c r="AK27" i="104"/>
  <c r="P10" i="104"/>
  <c r="Q20" i="104"/>
  <c r="R22" i="104"/>
  <c r="R30" i="104"/>
  <c r="G38" i="104"/>
  <c r="G18" i="104"/>
  <c r="G37" i="104"/>
  <c r="G17" i="104"/>
  <c r="G30" i="104"/>
  <c r="G10" i="104"/>
  <c r="G48" i="104"/>
  <c r="G28" i="104"/>
  <c r="G8" i="104"/>
  <c r="G45" i="104"/>
  <c r="G25" i="104"/>
  <c r="G39" i="104"/>
  <c r="G19" i="104"/>
  <c r="G47" i="104"/>
  <c r="G20" i="104"/>
  <c r="G46" i="104"/>
  <c r="G16" i="104"/>
  <c r="G44" i="104"/>
  <c r="G15" i="104"/>
  <c r="G43" i="104"/>
  <c r="G14" i="104"/>
  <c r="G34" i="104"/>
  <c r="G6" i="104"/>
  <c r="G31" i="104"/>
  <c r="G29" i="104"/>
  <c r="AA38" i="104"/>
  <c r="AA18" i="104"/>
  <c r="AA37" i="104"/>
  <c r="AA17" i="104"/>
  <c r="AA36" i="104"/>
  <c r="AA16" i="104"/>
  <c r="AA30" i="104"/>
  <c r="AA10" i="104"/>
  <c r="AA48" i="104"/>
  <c r="AA28" i="104"/>
  <c r="AA8" i="104"/>
  <c r="AA45" i="104"/>
  <c r="AA25" i="104"/>
  <c r="AA39" i="104"/>
  <c r="AA19" i="104"/>
  <c r="AA33" i="104"/>
  <c r="AA32" i="104"/>
  <c r="AA27" i="104"/>
  <c r="AA31" i="104"/>
  <c r="AA29" i="104"/>
  <c r="AA21" i="104"/>
  <c r="AA49" i="104"/>
  <c r="AA20" i="104"/>
  <c r="AA46" i="104"/>
  <c r="AA14" i="104"/>
  <c r="AA44" i="104"/>
  <c r="AA13" i="104"/>
  <c r="AA43" i="104"/>
  <c r="G9" i="104"/>
  <c r="P31" i="104"/>
  <c r="Q34" i="104"/>
  <c r="AA12" i="104"/>
  <c r="AJ38" i="104"/>
  <c r="AL11" i="104"/>
  <c r="G21" i="104"/>
  <c r="H18" i="104"/>
  <c r="P39" i="104"/>
  <c r="Q49" i="104"/>
  <c r="U24" i="104"/>
  <c r="V29" i="104"/>
  <c r="X46" i="104"/>
  <c r="AA24" i="104"/>
  <c r="AB42" i="104"/>
  <c r="AJ46" i="104"/>
  <c r="AL19" i="104"/>
  <c r="AP22" i="104"/>
  <c r="AF27" i="104"/>
  <c r="G22" i="104"/>
  <c r="H20" i="104"/>
  <c r="P45" i="104"/>
  <c r="R7" i="104"/>
  <c r="U25" i="104"/>
  <c r="V31" i="104"/>
  <c r="X47" i="104"/>
  <c r="AA26" i="104"/>
  <c r="AB43" i="104"/>
  <c r="AK7" i="104"/>
  <c r="AL25" i="104"/>
  <c r="AO6" i="104"/>
  <c r="N30" i="104"/>
  <c r="N10" i="104"/>
  <c r="N49" i="104"/>
  <c r="N29" i="104"/>
  <c r="N9" i="104"/>
  <c r="N42" i="104"/>
  <c r="N22" i="104"/>
  <c r="N40" i="104"/>
  <c r="N20" i="104"/>
  <c r="N37" i="104"/>
  <c r="N17" i="104"/>
  <c r="N31" i="104"/>
  <c r="N11" i="104"/>
  <c r="N25" i="104"/>
  <c r="N24" i="104"/>
  <c r="N47" i="104"/>
  <c r="N19" i="104"/>
  <c r="N23" i="104"/>
  <c r="N48" i="104"/>
  <c r="N21" i="104"/>
  <c r="N41" i="104"/>
  <c r="N13" i="104"/>
  <c r="N36" i="104"/>
  <c r="N7" i="104"/>
  <c r="N35" i="104"/>
  <c r="N6" i="104"/>
  <c r="AH30" i="104"/>
  <c r="AH10" i="104"/>
  <c r="AH49" i="104"/>
  <c r="AH29" i="104"/>
  <c r="AH9" i="104"/>
  <c r="AH48" i="104"/>
  <c r="AH28" i="104"/>
  <c r="AH8" i="104"/>
  <c r="AH42" i="104"/>
  <c r="AH22" i="104"/>
  <c r="AH40" i="104"/>
  <c r="AH20" i="104"/>
  <c r="AH37" i="104"/>
  <c r="AH17" i="104"/>
  <c r="AH31" i="104"/>
  <c r="AH11" i="104"/>
  <c r="AH34" i="104"/>
  <c r="AH33" i="104"/>
  <c r="AH26" i="104"/>
  <c r="AH32" i="104"/>
  <c r="AH27" i="104"/>
  <c r="AH19" i="104"/>
  <c r="AH47" i="104"/>
  <c r="AH18" i="104"/>
  <c r="AH45" i="104"/>
  <c r="AH15" i="104"/>
  <c r="AH13" i="104"/>
  <c r="AH44" i="104"/>
  <c r="AH14" i="104"/>
  <c r="AH43" i="104"/>
  <c r="E26" i="104"/>
  <c r="F25" i="104"/>
  <c r="G24" i="104"/>
  <c r="H23" i="104"/>
  <c r="M32" i="104"/>
  <c r="N38" i="104"/>
  <c r="P47" i="104"/>
  <c r="R11" i="104"/>
  <c r="U27" i="104"/>
  <c r="V42" i="104"/>
  <c r="Y9" i="104"/>
  <c r="Z24" i="104"/>
  <c r="AA35" i="104"/>
  <c r="AH23" i="104"/>
  <c r="AK13" i="104"/>
  <c r="AL30" i="104"/>
  <c r="AO8" i="104"/>
  <c r="AP26" i="104"/>
  <c r="AP23" i="104"/>
  <c r="O46" i="104"/>
  <c r="O26" i="104"/>
  <c r="O6" i="104"/>
  <c r="O45" i="104"/>
  <c r="O25" i="104"/>
  <c r="O44" i="104"/>
  <c r="O38" i="104"/>
  <c r="O18" i="104"/>
  <c r="O36" i="104"/>
  <c r="O16" i="104"/>
  <c r="O33" i="104"/>
  <c r="O13" i="104"/>
  <c r="O47" i="104"/>
  <c r="O27" i="104"/>
  <c r="O7" i="104"/>
  <c r="O39" i="104"/>
  <c r="O10" i="104"/>
  <c r="O37" i="104"/>
  <c r="O9" i="104"/>
  <c r="O32" i="104"/>
  <c r="O35" i="104"/>
  <c r="O8" i="104"/>
  <c r="O34" i="104"/>
  <c r="O24" i="104"/>
  <c r="O21" i="104"/>
  <c r="O20" i="104"/>
  <c r="AI46" i="104"/>
  <c r="AI26" i="104"/>
  <c r="AI6" i="104"/>
  <c r="AI45" i="104"/>
  <c r="AI25" i="104"/>
  <c r="AI44" i="104"/>
  <c r="AI24" i="104"/>
  <c r="AI38" i="104"/>
  <c r="AI18" i="104"/>
  <c r="AI36" i="104"/>
  <c r="AI16" i="104"/>
  <c r="AI33" i="104"/>
  <c r="AI13" i="104"/>
  <c r="AI47" i="104"/>
  <c r="AI27" i="104"/>
  <c r="AI7" i="104"/>
  <c r="AI20" i="104"/>
  <c r="AI19" i="104"/>
  <c r="AI43" i="104"/>
  <c r="AI14" i="104"/>
  <c r="AI49" i="104"/>
  <c r="AI17" i="104"/>
  <c r="AI48" i="104"/>
  <c r="AI15" i="104"/>
  <c r="AI37" i="104"/>
  <c r="AI8" i="104"/>
  <c r="AI35" i="104"/>
  <c r="AI32" i="104"/>
  <c r="AI30" i="104"/>
  <c r="AI31" i="104"/>
  <c r="E28" i="104"/>
  <c r="F26" i="104"/>
  <c r="G26" i="104"/>
  <c r="H25" i="104"/>
  <c r="M36" i="104"/>
  <c r="N39" i="104"/>
  <c r="O43" i="104"/>
  <c r="P48" i="104"/>
  <c r="R16" i="104"/>
  <c r="U28" i="104"/>
  <c r="V43" i="104"/>
  <c r="Y12" i="104"/>
  <c r="Z25" i="104"/>
  <c r="AA40" i="104"/>
  <c r="AG7" i="104"/>
  <c r="AH24" i="104"/>
  <c r="AI41" i="104"/>
  <c r="AK14" i="104"/>
  <c r="AL31" i="104"/>
  <c r="AO10" i="104"/>
  <c r="AP27" i="104"/>
  <c r="S30" i="104"/>
  <c r="S10" i="104"/>
  <c r="S49" i="104"/>
  <c r="S29" i="104"/>
  <c r="S9" i="104"/>
  <c r="S48" i="104"/>
  <c r="S28" i="104"/>
  <c r="S8" i="104"/>
  <c r="S42" i="104"/>
  <c r="S22" i="104"/>
  <c r="S40" i="104"/>
  <c r="S20" i="104"/>
  <c r="S37" i="104"/>
  <c r="S17" i="104"/>
  <c r="S31" i="104"/>
  <c r="S11" i="104"/>
  <c r="AM30" i="104"/>
  <c r="AM10" i="104"/>
  <c r="AM49" i="104"/>
  <c r="AM29" i="104"/>
  <c r="AM9" i="104"/>
  <c r="AM48" i="104"/>
  <c r="AM28" i="104"/>
  <c r="AM8" i="104"/>
  <c r="AM42" i="104"/>
  <c r="AM22" i="104"/>
  <c r="AM40" i="104"/>
  <c r="AM20" i="104"/>
  <c r="AM37" i="104"/>
  <c r="AM17" i="104"/>
  <c r="AM31" i="104"/>
  <c r="AM11" i="104"/>
  <c r="D12" i="104"/>
  <c r="D32" i="104"/>
  <c r="I11" i="104"/>
  <c r="S26" i="104"/>
  <c r="T14" i="104"/>
  <c r="AC18" i="104"/>
  <c r="AC47" i="104"/>
  <c r="AD35" i="104"/>
  <c r="AM7" i="104"/>
  <c r="AM39" i="104"/>
  <c r="T46" i="104"/>
  <c r="T26" i="104"/>
  <c r="T6" i="104"/>
  <c r="T45" i="104"/>
  <c r="T25" i="104"/>
  <c r="T44" i="104"/>
  <c r="T24" i="104"/>
  <c r="T38" i="104"/>
  <c r="T18" i="104"/>
  <c r="T36" i="104"/>
  <c r="T16" i="104"/>
  <c r="T33" i="104"/>
  <c r="T13" i="104"/>
  <c r="T47" i="104"/>
  <c r="T27" i="104"/>
  <c r="T7" i="104"/>
  <c r="AN46" i="104"/>
  <c r="AN26" i="104"/>
  <c r="AN6" i="104"/>
  <c r="AN45" i="104"/>
  <c r="AN25" i="104"/>
  <c r="AN44" i="104"/>
  <c r="AN24" i="104"/>
  <c r="AN38" i="104"/>
  <c r="AN18" i="104"/>
  <c r="AN36" i="104"/>
  <c r="AN16" i="104"/>
  <c r="AN33" i="104"/>
  <c r="AN13" i="104"/>
  <c r="AN47" i="104"/>
  <c r="AN27" i="104"/>
  <c r="AN7" i="104"/>
  <c r="D13" i="104"/>
  <c r="D33" i="104"/>
  <c r="I33" i="104"/>
  <c r="S27" i="104"/>
  <c r="T15" i="104"/>
  <c r="T48" i="104"/>
  <c r="W7" i="104"/>
  <c r="AC19" i="104"/>
  <c r="AD8" i="104"/>
  <c r="AD37" i="104"/>
  <c r="AF11" i="104"/>
  <c r="AF42" i="104"/>
  <c r="AM12" i="104"/>
  <c r="AM41" i="104"/>
  <c r="AN29" i="104"/>
  <c r="W34" i="104"/>
  <c r="W14" i="104"/>
  <c r="W33" i="104"/>
  <c r="W13" i="104"/>
  <c r="W32" i="104"/>
  <c r="W12" i="104"/>
  <c r="W46" i="104"/>
  <c r="W26" i="104"/>
  <c r="W6" i="104"/>
  <c r="W44" i="104"/>
  <c r="W24" i="104"/>
  <c r="W41" i="104"/>
  <c r="W21" i="104"/>
  <c r="W35" i="104"/>
  <c r="W15" i="104"/>
  <c r="D16" i="104"/>
  <c r="D36" i="104"/>
  <c r="L19" i="104"/>
  <c r="I34" i="104"/>
  <c r="S34" i="104"/>
  <c r="T20" i="104"/>
  <c r="W10" i="104"/>
  <c r="W42" i="104"/>
  <c r="AD11" i="104"/>
  <c r="AD41" i="104"/>
  <c r="AE28" i="104"/>
  <c r="AF14" i="104"/>
  <c r="AF46" i="104"/>
  <c r="AM15" i="104"/>
  <c r="AM45" i="104"/>
  <c r="AN32" i="104"/>
  <c r="I47" i="104"/>
  <c r="I42" i="104"/>
  <c r="I37" i="104"/>
  <c r="I32" i="104"/>
  <c r="I27" i="104"/>
  <c r="I22" i="104"/>
  <c r="I17" i="104"/>
  <c r="I12" i="104"/>
  <c r="I7" i="104"/>
  <c r="I45" i="104"/>
  <c r="I40" i="104"/>
  <c r="I35" i="104"/>
  <c r="I30" i="104"/>
  <c r="I25" i="104"/>
  <c r="I20" i="104"/>
  <c r="I15" i="104"/>
  <c r="I10" i="104"/>
  <c r="AC30" i="104"/>
  <c r="AC10" i="104"/>
  <c r="AC49" i="104"/>
  <c r="AC29" i="104"/>
  <c r="AC9" i="104"/>
  <c r="AC48" i="104"/>
  <c r="AC28" i="104"/>
  <c r="AC8" i="104"/>
  <c r="AC42" i="104"/>
  <c r="AC22" i="104"/>
  <c r="AC40" i="104"/>
  <c r="AC20" i="104"/>
  <c r="AC37" i="104"/>
  <c r="AC17" i="104"/>
  <c r="AC31" i="104"/>
  <c r="AC11" i="104"/>
  <c r="D22" i="104"/>
  <c r="D42" i="104"/>
  <c r="I29" i="104"/>
  <c r="I36" i="104"/>
  <c r="S13" i="104"/>
  <c r="S43" i="104"/>
  <c r="T30" i="104"/>
  <c r="W20" i="104"/>
  <c r="AC34" i="104"/>
  <c r="AF24" i="104"/>
  <c r="AM24" i="104"/>
  <c r="AN11" i="104"/>
  <c r="AN41" i="104"/>
  <c r="J47" i="104"/>
  <c r="J42" i="104"/>
  <c r="J37" i="104"/>
  <c r="J32" i="104"/>
  <c r="J27" i="104"/>
  <c r="J22" i="104"/>
  <c r="J17" i="104"/>
  <c r="J12" i="104"/>
  <c r="J7" i="104"/>
  <c r="AD46" i="104"/>
  <c r="AD26" i="104"/>
  <c r="AD6" i="104"/>
  <c r="AD45" i="104"/>
  <c r="AD25" i="104"/>
  <c r="AD44" i="104"/>
  <c r="AD24" i="104"/>
  <c r="AD38" i="104"/>
  <c r="AD18" i="104"/>
  <c r="AD36" i="104"/>
  <c r="AD16" i="104"/>
  <c r="AD33" i="104"/>
  <c r="AD13" i="104"/>
  <c r="AD47" i="104"/>
  <c r="AD27" i="104"/>
  <c r="AD7" i="104"/>
  <c r="D23" i="104"/>
  <c r="D43" i="104"/>
  <c r="I8" i="104"/>
  <c r="J15" i="104"/>
  <c r="K22" i="104"/>
  <c r="J29" i="104"/>
  <c r="J36" i="104"/>
  <c r="S14" i="104"/>
  <c r="S44" i="104"/>
  <c r="T31" i="104"/>
  <c r="W22" i="104"/>
  <c r="AC35" i="104"/>
  <c r="AD21" i="104"/>
  <c r="AE8" i="104"/>
  <c r="AF26" i="104"/>
  <c r="AM25" i="104"/>
  <c r="AN12" i="104"/>
  <c r="AN42" i="104"/>
  <c r="K49" i="104"/>
  <c r="K44" i="104"/>
  <c r="K39" i="104"/>
  <c r="K34" i="104"/>
  <c r="K29" i="104"/>
  <c r="K24" i="104"/>
  <c r="K19" i="104"/>
  <c r="K14" i="104"/>
  <c r="K9" i="104"/>
  <c r="AE42" i="104"/>
  <c r="AE22" i="104"/>
  <c r="AE41" i="104"/>
  <c r="AE21" i="104"/>
  <c r="AE40" i="104"/>
  <c r="AE20" i="104"/>
  <c r="AE34" i="104"/>
  <c r="AE14" i="104"/>
  <c r="AE32" i="104"/>
  <c r="AE12" i="104"/>
  <c r="AE49" i="104"/>
  <c r="AE29" i="104"/>
  <c r="AE9" i="104"/>
  <c r="AE43" i="104"/>
  <c r="AE23" i="104"/>
  <c r="D24" i="104"/>
  <c r="D44" i="104"/>
  <c r="J8" i="104"/>
  <c r="K15" i="104"/>
  <c r="L22" i="104"/>
  <c r="K36" i="104"/>
  <c r="I44" i="104"/>
  <c r="S15" i="104"/>
  <c r="S45" i="104"/>
  <c r="T32" i="104"/>
  <c r="W23" i="104"/>
  <c r="AC36" i="104"/>
  <c r="AD22" i="104"/>
  <c r="AE10" i="104"/>
  <c r="AE39" i="104"/>
  <c r="AM26" i="104"/>
  <c r="AN14" i="104"/>
  <c r="AN43" i="104"/>
  <c r="L46" i="104"/>
  <c r="L41" i="104"/>
  <c r="L36" i="104"/>
  <c r="L31" i="104"/>
  <c r="L26" i="104"/>
  <c r="L21" i="104"/>
  <c r="L16" i="104"/>
  <c r="L11" i="104"/>
  <c r="L6" i="104"/>
  <c r="L48" i="104"/>
  <c r="L43" i="104"/>
  <c r="L38" i="104"/>
  <c r="L33" i="104"/>
  <c r="L28" i="104"/>
  <c r="L23" i="104"/>
  <c r="L18" i="104"/>
  <c r="L13" i="104"/>
  <c r="L8" i="104"/>
  <c r="AF38" i="104"/>
  <c r="AF18" i="104"/>
  <c r="AF37" i="104"/>
  <c r="AF17" i="104"/>
  <c r="AF36" i="104"/>
  <c r="AF16" i="104"/>
  <c r="AF30" i="104"/>
  <c r="AF10" i="104"/>
  <c r="AF48" i="104"/>
  <c r="AF28" i="104"/>
  <c r="AF8" i="104"/>
  <c r="AF45" i="104"/>
  <c r="AF25" i="104"/>
  <c r="AF39" i="104"/>
  <c r="AF19" i="104"/>
  <c r="D25" i="104"/>
  <c r="D45" i="104"/>
  <c r="K8" i="104"/>
  <c r="L15" i="104"/>
  <c r="I23" i="104"/>
  <c r="J30" i="104"/>
  <c r="K37" i="104"/>
  <c r="J44" i="104"/>
  <c r="S16" i="104"/>
  <c r="S46" i="104"/>
  <c r="T34" i="104"/>
  <c r="W25" i="104"/>
  <c r="AC6" i="104"/>
  <c r="AC38" i="104"/>
  <c r="AD23" i="104"/>
  <c r="AE11" i="104"/>
  <c r="AE44" i="104"/>
  <c r="AF29" i="104"/>
  <c r="AM27" i="104"/>
  <c r="AN15" i="104"/>
  <c r="AN48" i="104"/>
  <c r="BB7" i="105" l="1"/>
  <c r="BC7" i="105" s="1"/>
  <c r="BB8" i="105"/>
  <c r="BC8" i="105" s="1"/>
  <c r="E7" i="102" s="1"/>
  <c r="D7" i="102" s="1"/>
  <c r="BB9" i="105"/>
  <c r="BC9" i="105" s="1"/>
  <c r="E8" i="102" s="1"/>
  <c r="D8" i="102" s="1"/>
  <c r="BB10" i="105"/>
  <c r="BC10" i="105" s="1"/>
  <c r="BB11" i="105"/>
  <c r="BC11" i="105" s="1"/>
  <c r="BB12" i="105"/>
  <c r="BC12" i="105" s="1"/>
  <c r="BB13" i="105"/>
  <c r="BC13" i="105" s="1"/>
  <c r="E12" i="102" s="1"/>
  <c r="D12" i="102" s="1"/>
  <c r="BB14" i="105"/>
  <c r="BC14" i="105" s="1"/>
  <c r="BB15" i="105"/>
  <c r="BC15" i="105" s="1"/>
  <c r="BB16" i="105"/>
  <c r="BC16" i="105" s="1"/>
  <c r="BB17" i="105"/>
  <c r="BC17" i="105" s="1"/>
  <c r="BB18" i="105"/>
  <c r="BC18" i="105" s="1"/>
  <c r="BB19" i="105"/>
  <c r="BC19" i="105" s="1"/>
  <c r="BB20" i="105"/>
  <c r="BC20" i="105" s="1"/>
  <c r="BB21" i="105"/>
  <c r="BC21" i="105" s="1"/>
  <c r="BB22" i="105"/>
  <c r="BC22" i="105" s="1"/>
  <c r="BB23" i="105"/>
  <c r="BC23" i="105" s="1"/>
  <c r="BB24" i="105"/>
  <c r="BC24" i="105" s="1"/>
  <c r="BB25" i="105"/>
  <c r="BC25" i="105" s="1"/>
  <c r="BB26" i="105"/>
  <c r="BC26" i="105" s="1"/>
  <c r="BB27" i="105"/>
  <c r="BC27" i="105" s="1"/>
  <c r="BB28" i="105"/>
  <c r="BC28" i="105" s="1"/>
  <c r="BB29" i="105"/>
  <c r="BC29" i="105" s="1"/>
  <c r="E28" i="102" s="1"/>
  <c r="D28" i="102" s="1"/>
  <c r="BB30" i="105"/>
  <c r="BC30" i="105" s="1"/>
  <c r="BB31" i="105"/>
  <c r="BC31" i="105" s="1"/>
  <c r="BB32" i="105"/>
  <c r="BC32" i="105" s="1"/>
  <c r="BB33" i="105"/>
  <c r="BC33" i="105" s="1"/>
  <c r="BB34" i="105"/>
  <c r="BC34" i="105" s="1"/>
  <c r="BB35" i="105"/>
  <c r="BC35" i="105" s="1"/>
  <c r="BB36" i="105"/>
  <c r="BC36" i="105" s="1"/>
  <c r="BB37" i="105"/>
  <c r="BC37" i="105" s="1"/>
  <c r="BB38" i="105"/>
  <c r="BC38" i="105" s="1"/>
  <c r="BB39" i="105"/>
  <c r="BC39" i="105" s="1"/>
  <c r="BB40" i="105"/>
  <c r="BC40" i="105" s="1"/>
  <c r="BB41" i="105"/>
  <c r="BC41" i="105" s="1"/>
  <c r="BB42" i="105"/>
  <c r="BC42" i="105"/>
  <c r="BB43" i="105"/>
  <c r="BC43" i="105" s="1"/>
  <c r="BB6" i="105"/>
  <c r="BC6" i="105" s="1"/>
  <c r="E5" i="102" s="1"/>
  <c r="D5" i="102" s="1"/>
  <c r="E17" i="102" l="1"/>
  <c r="D17" i="102" s="1"/>
  <c r="T18" i="106"/>
  <c r="R18" i="106"/>
  <c r="Y18" i="106"/>
  <c r="N18" i="106"/>
  <c r="L18" i="106"/>
  <c r="J18" i="106"/>
  <c r="E33" i="102"/>
  <c r="D33" i="102" s="1"/>
  <c r="T34" i="106"/>
  <c r="N34" i="106"/>
  <c r="R34" i="106"/>
  <c r="L34" i="106"/>
  <c r="J34" i="106"/>
  <c r="Y34" i="106"/>
  <c r="E36" i="102"/>
  <c r="D36" i="102" s="1"/>
  <c r="Y37" i="106"/>
  <c r="T37" i="106"/>
  <c r="N37" i="106"/>
  <c r="L37" i="106"/>
  <c r="R37" i="106"/>
  <c r="J37" i="106"/>
  <c r="E30" i="102"/>
  <c r="D30" i="102" s="1"/>
  <c r="N31" i="106"/>
  <c r="J31" i="106"/>
  <c r="T31" i="106"/>
  <c r="R31" i="106"/>
  <c r="L31" i="106"/>
  <c r="Y31" i="106"/>
  <c r="E18" i="102"/>
  <c r="D18" i="102" s="1"/>
  <c r="Y19" i="106"/>
  <c r="L19" i="106"/>
  <c r="J19" i="106"/>
  <c r="N19" i="106"/>
  <c r="T19" i="106"/>
  <c r="R19" i="106"/>
  <c r="E35" i="102"/>
  <c r="D35" i="102" s="1"/>
  <c r="T36" i="106"/>
  <c r="R36" i="106"/>
  <c r="Y36" i="106"/>
  <c r="J36" i="106"/>
  <c r="L36" i="106"/>
  <c r="N36" i="106"/>
  <c r="E31" i="102"/>
  <c r="D31" i="102" s="1"/>
  <c r="L32" i="106"/>
  <c r="J32" i="106"/>
  <c r="Y32" i="106"/>
  <c r="T32" i="106"/>
  <c r="N32" i="106"/>
  <c r="R32" i="106"/>
  <c r="E20" i="102"/>
  <c r="D20" i="102" s="1"/>
  <c r="J21" i="106"/>
  <c r="Y21" i="106"/>
  <c r="T21" i="106"/>
  <c r="R21" i="106"/>
  <c r="N21" i="106"/>
  <c r="L21" i="106"/>
  <c r="E34" i="102"/>
  <c r="D34" i="102" s="1"/>
  <c r="R35" i="106"/>
  <c r="J35" i="106"/>
  <c r="Y35" i="106"/>
  <c r="L35" i="106"/>
  <c r="N35" i="106"/>
  <c r="T35" i="106"/>
  <c r="E14" i="102"/>
  <c r="D14" i="102" s="1"/>
  <c r="R15" i="106"/>
  <c r="Y15" i="106"/>
  <c r="T15" i="106"/>
  <c r="N15" i="106"/>
  <c r="J15" i="106"/>
  <c r="L15" i="106"/>
  <c r="N14" i="106"/>
  <c r="T14" i="106"/>
  <c r="R14" i="106"/>
  <c r="Y14" i="106"/>
  <c r="L14" i="106"/>
  <c r="J14" i="106"/>
  <c r="E37" i="102"/>
  <c r="D37" i="102" s="1"/>
  <c r="Y38" i="106"/>
  <c r="J38" i="106"/>
  <c r="T38" i="106"/>
  <c r="R38" i="106"/>
  <c r="N38" i="106"/>
  <c r="L38" i="106"/>
  <c r="E6" i="102"/>
  <c r="D6" i="102" s="1"/>
  <c r="J7" i="106"/>
  <c r="Y7" i="106"/>
  <c r="T7" i="106"/>
  <c r="R7" i="106"/>
  <c r="N7" i="106"/>
  <c r="L7" i="106"/>
  <c r="E21" i="102"/>
  <c r="D21" i="102" s="1"/>
  <c r="L22" i="106"/>
  <c r="J22" i="106"/>
  <c r="R22" i="106"/>
  <c r="Y22" i="106"/>
  <c r="N22" i="106"/>
  <c r="T22" i="106"/>
  <c r="E13" i="102"/>
  <c r="D13" i="102" s="1"/>
  <c r="E32" i="102"/>
  <c r="D32" i="102" s="1"/>
  <c r="R33" i="106"/>
  <c r="N33" i="106"/>
  <c r="L33" i="106"/>
  <c r="Y33" i="106"/>
  <c r="T33" i="106"/>
  <c r="J33" i="106"/>
  <c r="E15" i="102"/>
  <c r="D15" i="102" s="1"/>
  <c r="T16" i="106"/>
  <c r="R16" i="106"/>
  <c r="L16" i="106"/>
  <c r="Y16" i="106"/>
  <c r="N16" i="106"/>
  <c r="J16" i="106"/>
  <c r="Y29" i="106"/>
  <c r="T29" i="106"/>
  <c r="R29" i="106"/>
  <c r="N29" i="106"/>
  <c r="L29" i="106"/>
  <c r="J29" i="106"/>
  <c r="E29" i="102"/>
  <c r="D29" i="102" s="1"/>
  <c r="L30" i="106"/>
  <c r="Y30" i="106"/>
  <c r="T30" i="106"/>
  <c r="R30" i="106"/>
  <c r="J30" i="106"/>
  <c r="N30" i="106"/>
  <c r="E27" i="102"/>
  <c r="D27" i="102" s="1"/>
  <c r="T28" i="106"/>
  <c r="R28" i="106"/>
  <c r="Y28" i="106"/>
  <c r="L28" i="106"/>
  <c r="J28" i="106"/>
  <c r="N28" i="106"/>
  <c r="E25" i="102"/>
  <c r="D25" i="102" s="1"/>
  <c r="T26" i="106"/>
  <c r="R26" i="106"/>
  <c r="N26" i="106"/>
  <c r="L26" i="106"/>
  <c r="J26" i="106"/>
  <c r="Y26" i="106"/>
  <c r="E40" i="102"/>
  <c r="D40" i="102" s="1"/>
  <c r="N41" i="106"/>
  <c r="J41" i="106"/>
  <c r="Y41" i="106"/>
  <c r="T41" i="106"/>
  <c r="L41" i="106"/>
  <c r="R41" i="106"/>
  <c r="E9" i="102"/>
  <c r="D9" i="102" s="1"/>
  <c r="Y10" i="106"/>
  <c r="T10" i="106"/>
  <c r="N10" i="106"/>
  <c r="R10" i="106"/>
  <c r="L10" i="106"/>
  <c r="J10" i="106"/>
  <c r="E26" i="102"/>
  <c r="D26" i="102" s="1"/>
  <c r="T27" i="106"/>
  <c r="R27" i="106"/>
  <c r="L27" i="106"/>
  <c r="J27" i="106"/>
  <c r="Y27" i="106"/>
  <c r="N27" i="106"/>
  <c r="E10" i="102"/>
  <c r="D10" i="102" s="1"/>
  <c r="Y11" i="106"/>
  <c r="R11" i="106"/>
  <c r="J11" i="106"/>
  <c r="N11" i="106"/>
  <c r="L11" i="106"/>
  <c r="T11" i="106"/>
  <c r="E24" i="102"/>
  <c r="D24" i="102" s="1"/>
  <c r="R25" i="106"/>
  <c r="N25" i="106"/>
  <c r="L25" i="106"/>
  <c r="Y25" i="106"/>
  <c r="T25" i="106"/>
  <c r="J25" i="106"/>
  <c r="T9" i="106"/>
  <c r="N9" i="106"/>
  <c r="L9" i="106"/>
  <c r="J9" i="106"/>
  <c r="Y9" i="106"/>
  <c r="R9" i="106"/>
  <c r="E22" i="102"/>
  <c r="D22" i="102" s="1"/>
  <c r="N23" i="106"/>
  <c r="L23" i="106"/>
  <c r="J23" i="106"/>
  <c r="Y23" i="106"/>
  <c r="T23" i="106"/>
  <c r="R23" i="106"/>
  <c r="E19" i="102"/>
  <c r="D19" i="102" s="1"/>
  <c r="Y20" i="106"/>
  <c r="T20" i="106"/>
  <c r="N20" i="106"/>
  <c r="L20" i="106"/>
  <c r="J20" i="106"/>
  <c r="R20" i="106"/>
  <c r="E16" i="102"/>
  <c r="D16" i="102" s="1"/>
  <c r="T17" i="106"/>
  <c r="R17" i="106"/>
  <c r="Y17" i="106"/>
  <c r="J17" i="106"/>
  <c r="N17" i="106"/>
  <c r="L17" i="106"/>
  <c r="N6" i="106"/>
  <c r="T6" i="106"/>
  <c r="R6" i="106"/>
  <c r="L6" i="106"/>
  <c r="J6" i="106"/>
  <c r="Y6" i="106"/>
  <c r="N13" i="106"/>
  <c r="L13" i="106"/>
  <c r="J13" i="106"/>
  <c r="Y13" i="106"/>
  <c r="R13" i="106"/>
  <c r="T13" i="106"/>
  <c r="E42" i="102"/>
  <c r="D42" i="102" s="1"/>
  <c r="R43" i="106"/>
  <c r="N43" i="106"/>
  <c r="L43" i="106"/>
  <c r="Y43" i="106"/>
  <c r="J43" i="106"/>
  <c r="T43" i="106"/>
  <c r="E11" i="102"/>
  <c r="D11" i="102" s="1"/>
  <c r="L12" i="106"/>
  <c r="N12" i="106"/>
  <c r="J12" i="106"/>
  <c r="Y12" i="106"/>
  <c r="T12" i="106"/>
  <c r="R12" i="106"/>
  <c r="E41" i="102"/>
  <c r="D41" i="102" s="1"/>
  <c r="L42" i="106"/>
  <c r="J42" i="106"/>
  <c r="Y42" i="106"/>
  <c r="R42" i="106"/>
  <c r="T42" i="106"/>
  <c r="N42" i="106"/>
  <c r="E39" i="102"/>
  <c r="D39" i="102" s="1"/>
  <c r="L40" i="106"/>
  <c r="R40" i="106"/>
  <c r="N40" i="106"/>
  <c r="Y40" i="106"/>
  <c r="J40" i="106"/>
  <c r="T40" i="106"/>
  <c r="E38" i="102"/>
  <c r="D38" i="102" s="1"/>
  <c r="J39" i="106"/>
  <c r="Y39" i="106"/>
  <c r="T39" i="106"/>
  <c r="R39" i="106"/>
  <c r="N39" i="106"/>
  <c r="L39" i="106"/>
  <c r="E23" i="102"/>
  <c r="D23" i="102" s="1"/>
  <c r="N24" i="106"/>
  <c r="L24" i="106"/>
  <c r="J24" i="106"/>
  <c r="Y24" i="106"/>
  <c r="T24" i="106"/>
  <c r="R24" i="106"/>
  <c r="R8" i="106"/>
  <c r="L8" i="106"/>
  <c r="Y8" i="106"/>
  <c r="T8" i="106"/>
  <c r="N8" i="106"/>
  <c r="J8" i="106"/>
  <c r="F5" i="102" l="1" a="1"/>
  <c r="F5" i="102" s="1"/>
  <c r="G5" i="102" a="1"/>
  <c r="G5" i="102" s="1"/>
  <c r="AO43" i="106"/>
  <c r="AN43" i="106"/>
  <c r="AM43" i="106"/>
  <c r="AL43" i="106"/>
  <c r="AK43" i="106"/>
  <c r="AJ43" i="106"/>
  <c r="AI43" i="106"/>
  <c r="AH43" i="106"/>
  <c r="AG43" i="106"/>
  <c r="AF43" i="106"/>
  <c r="AE43" i="106"/>
  <c r="AD43" i="106"/>
  <c r="AC43" i="106"/>
  <c r="AB43" i="106"/>
  <c r="AA43" i="106"/>
  <c r="Z43" i="106"/>
  <c r="X43" i="106"/>
  <c r="W43" i="106"/>
  <c r="V43" i="106"/>
  <c r="U43" i="106"/>
  <c r="S43" i="106"/>
  <c r="Q43" i="106"/>
  <c r="P43" i="106"/>
  <c r="O43" i="106"/>
  <c r="M43" i="106"/>
  <c r="K43" i="106"/>
  <c r="I43" i="106"/>
  <c r="H43" i="106"/>
  <c r="G43" i="106"/>
  <c r="F43" i="106"/>
  <c r="E43" i="106"/>
  <c r="D43" i="106"/>
  <c r="AO42" i="106"/>
  <c r="AN42" i="106"/>
  <c r="AM42" i="106"/>
  <c r="AL42" i="106"/>
  <c r="AK42" i="106"/>
  <c r="AJ42" i="106"/>
  <c r="AI42" i="106"/>
  <c r="AH42" i="106"/>
  <c r="AG42" i="106"/>
  <c r="AF42" i="106"/>
  <c r="AE42" i="106"/>
  <c r="AD42" i="106"/>
  <c r="AC42" i="106"/>
  <c r="AB42" i="106"/>
  <c r="AA42" i="106"/>
  <c r="Z42" i="106"/>
  <c r="X42" i="106"/>
  <c r="W42" i="106"/>
  <c r="V42" i="106"/>
  <c r="U42" i="106"/>
  <c r="S42" i="106"/>
  <c r="Q42" i="106"/>
  <c r="P42" i="106"/>
  <c r="O42" i="106"/>
  <c r="M42" i="106"/>
  <c r="K42" i="106"/>
  <c r="I42" i="106"/>
  <c r="H42" i="106"/>
  <c r="G42" i="106"/>
  <c r="F42" i="106"/>
  <c r="E42" i="106"/>
  <c r="D42" i="106"/>
  <c r="AO41" i="106"/>
  <c r="AN41" i="106"/>
  <c r="AM41" i="106"/>
  <c r="AL41" i="106"/>
  <c r="AK41" i="106"/>
  <c r="AJ41" i="106"/>
  <c r="AI41" i="106"/>
  <c r="AH41" i="106"/>
  <c r="AG41" i="106"/>
  <c r="AF41" i="106"/>
  <c r="AE41" i="106"/>
  <c r="AD41" i="106"/>
  <c r="AC41" i="106"/>
  <c r="AB41" i="106"/>
  <c r="AA41" i="106"/>
  <c r="Z41" i="106"/>
  <c r="X41" i="106"/>
  <c r="W41" i="106"/>
  <c r="V41" i="106"/>
  <c r="U41" i="106"/>
  <c r="S41" i="106"/>
  <c r="Q41" i="106"/>
  <c r="P41" i="106"/>
  <c r="O41" i="106"/>
  <c r="M41" i="106"/>
  <c r="K41" i="106"/>
  <c r="I41" i="106"/>
  <c r="H41" i="106"/>
  <c r="G41" i="106"/>
  <c r="F41" i="106"/>
  <c r="E41" i="106"/>
  <c r="D41" i="106"/>
  <c r="AO40" i="106"/>
  <c r="AN40" i="106"/>
  <c r="AM40" i="106"/>
  <c r="AL40" i="106"/>
  <c r="AK40" i="106"/>
  <c r="AJ40" i="106"/>
  <c r="AI40" i="106"/>
  <c r="AH40" i="106"/>
  <c r="AG40" i="106"/>
  <c r="AF40" i="106"/>
  <c r="AE40" i="106"/>
  <c r="AD40" i="106"/>
  <c r="AC40" i="106"/>
  <c r="AB40" i="106"/>
  <c r="AA40" i="106"/>
  <c r="Z40" i="106"/>
  <c r="X40" i="106"/>
  <c r="W40" i="106"/>
  <c r="V40" i="106"/>
  <c r="U40" i="106"/>
  <c r="S40" i="106"/>
  <c r="Q40" i="106"/>
  <c r="P40" i="106"/>
  <c r="O40" i="106"/>
  <c r="M40" i="106"/>
  <c r="K40" i="106"/>
  <c r="I40" i="106"/>
  <c r="H40" i="106"/>
  <c r="G40" i="106"/>
  <c r="F40" i="106"/>
  <c r="E40" i="106"/>
  <c r="D40" i="106"/>
  <c r="AO39" i="106"/>
  <c r="AN39" i="106"/>
  <c r="AM39" i="106"/>
  <c r="AL39" i="106"/>
  <c r="AK39" i="106"/>
  <c r="AJ39" i="106"/>
  <c r="AI39" i="106"/>
  <c r="AH39" i="106"/>
  <c r="AG39" i="106"/>
  <c r="AF39" i="106"/>
  <c r="AE39" i="106"/>
  <c r="AD39" i="106"/>
  <c r="AC39" i="106"/>
  <c r="AB39" i="106"/>
  <c r="AA39" i="106"/>
  <c r="Z39" i="106"/>
  <c r="X39" i="106"/>
  <c r="W39" i="106"/>
  <c r="V39" i="106"/>
  <c r="U39" i="106"/>
  <c r="S39" i="106"/>
  <c r="Q39" i="106"/>
  <c r="P39" i="106"/>
  <c r="O39" i="106"/>
  <c r="M39" i="106"/>
  <c r="K39" i="106"/>
  <c r="I39" i="106"/>
  <c r="H39" i="106"/>
  <c r="G39" i="106"/>
  <c r="F39" i="106"/>
  <c r="E39" i="106"/>
  <c r="D39" i="106"/>
  <c r="AO38" i="106"/>
  <c r="AN38" i="106"/>
  <c r="AM38" i="106"/>
  <c r="AL38" i="106"/>
  <c r="AK38" i="106"/>
  <c r="AJ38" i="106"/>
  <c r="AI38" i="106"/>
  <c r="AH38" i="106"/>
  <c r="AG38" i="106"/>
  <c r="AF38" i="106"/>
  <c r="AE38" i="106"/>
  <c r="AD38" i="106"/>
  <c r="AC38" i="106"/>
  <c r="AB38" i="106"/>
  <c r="AA38" i="106"/>
  <c r="Z38" i="106"/>
  <c r="X38" i="106"/>
  <c r="W38" i="106"/>
  <c r="V38" i="106"/>
  <c r="U38" i="106"/>
  <c r="S38" i="106"/>
  <c r="Q38" i="106"/>
  <c r="P38" i="106"/>
  <c r="O38" i="106"/>
  <c r="M38" i="106"/>
  <c r="K38" i="106"/>
  <c r="I38" i="106"/>
  <c r="H38" i="106"/>
  <c r="G38" i="106"/>
  <c r="F38" i="106"/>
  <c r="E38" i="106"/>
  <c r="D38" i="106"/>
  <c r="AO37" i="106"/>
  <c r="AN37" i="106"/>
  <c r="AM37" i="106"/>
  <c r="AL37" i="106"/>
  <c r="AK37" i="106"/>
  <c r="AJ37" i="106"/>
  <c r="AI37" i="106"/>
  <c r="AH37" i="106"/>
  <c r="AG37" i="106"/>
  <c r="AF37" i="106"/>
  <c r="AE37" i="106"/>
  <c r="AD37" i="106"/>
  <c r="AC37" i="106"/>
  <c r="AB37" i="106"/>
  <c r="AA37" i="106"/>
  <c r="Z37" i="106"/>
  <c r="X37" i="106"/>
  <c r="W37" i="106"/>
  <c r="V37" i="106"/>
  <c r="U37" i="106"/>
  <c r="S37" i="106"/>
  <c r="Q37" i="106"/>
  <c r="P37" i="106"/>
  <c r="O37" i="106"/>
  <c r="M37" i="106"/>
  <c r="K37" i="106"/>
  <c r="I37" i="106"/>
  <c r="H37" i="106"/>
  <c r="G37" i="106"/>
  <c r="F37" i="106"/>
  <c r="E37" i="106"/>
  <c r="D37" i="106"/>
  <c r="AO36" i="106"/>
  <c r="AN36" i="106"/>
  <c r="AM36" i="106"/>
  <c r="AL36" i="106"/>
  <c r="AK36" i="106"/>
  <c r="AJ36" i="106"/>
  <c r="AI36" i="106"/>
  <c r="AH36" i="106"/>
  <c r="AG36" i="106"/>
  <c r="AF36" i="106"/>
  <c r="AE36" i="106"/>
  <c r="AD36" i="106"/>
  <c r="AC36" i="106"/>
  <c r="AB36" i="106"/>
  <c r="AA36" i="106"/>
  <c r="Z36" i="106"/>
  <c r="X36" i="106"/>
  <c r="W36" i="106"/>
  <c r="V36" i="106"/>
  <c r="U36" i="106"/>
  <c r="S36" i="106"/>
  <c r="Q36" i="106"/>
  <c r="P36" i="106"/>
  <c r="O36" i="106"/>
  <c r="M36" i="106"/>
  <c r="K36" i="106"/>
  <c r="I36" i="106"/>
  <c r="H36" i="106"/>
  <c r="G36" i="106"/>
  <c r="F36" i="106"/>
  <c r="E36" i="106"/>
  <c r="D36" i="106"/>
  <c r="AO35" i="106"/>
  <c r="AN35" i="106"/>
  <c r="AM35" i="106"/>
  <c r="AL35" i="106"/>
  <c r="AK35" i="106"/>
  <c r="AJ35" i="106"/>
  <c r="AI35" i="106"/>
  <c r="AH35" i="106"/>
  <c r="AG35" i="106"/>
  <c r="AF35" i="106"/>
  <c r="AE35" i="106"/>
  <c r="AD35" i="106"/>
  <c r="AC35" i="106"/>
  <c r="AB35" i="106"/>
  <c r="AA35" i="106"/>
  <c r="Z35" i="106"/>
  <c r="X35" i="106"/>
  <c r="W35" i="106"/>
  <c r="V35" i="106"/>
  <c r="U35" i="106"/>
  <c r="S35" i="106"/>
  <c r="Q35" i="106"/>
  <c r="P35" i="106"/>
  <c r="O35" i="106"/>
  <c r="M35" i="106"/>
  <c r="K35" i="106"/>
  <c r="I35" i="106"/>
  <c r="H35" i="106"/>
  <c r="G35" i="106"/>
  <c r="F35" i="106"/>
  <c r="E35" i="106"/>
  <c r="D35" i="106"/>
  <c r="AO34" i="106"/>
  <c r="AN34" i="106"/>
  <c r="AM34" i="106"/>
  <c r="AL34" i="106"/>
  <c r="AK34" i="106"/>
  <c r="AJ34" i="106"/>
  <c r="AI34" i="106"/>
  <c r="AH34" i="106"/>
  <c r="AG34" i="106"/>
  <c r="AF34" i="106"/>
  <c r="AE34" i="106"/>
  <c r="AD34" i="106"/>
  <c r="AC34" i="106"/>
  <c r="AB34" i="106"/>
  <c r="AA34" i="106"/>
  <c r="Z34" i="106"/>
  <c r="X34" i="106"/>
  <c r="W34" i="106"/>
  <c r="V34" i="106"/>
  <c r="U34" i="106"/>
  <c r="S34" i="106"/>
  <c r="Q34" i="106"/>
  <c r="P34" i="106"/>
  <c r="O34" i="106"/>
  <c r="M34" i="106"/>
  <c r="K34" i="106"/>
  <c r="I34" i="106"/>
  <c r="H34" i="106"/>
  <c r="G34" i="106"/>
  <c r="F34" i="106"/>
  <c r="E34" i="106"/>
  <c r="D34" i="106"/>
  <c r="AO33" i="106"/>
  <c r="AN33" i="106"/>
  <c r="AM33" i="106"/>
  <c r="AL33" i="106"/>
  <c r="AK33" i="106"/>
  <c r="AJ33" i="106"/>
  <c r="AI33" i="106"/>
  <c r="AH33" i="106"/>
  <c r="AG33" i="106"/>
  <c r="AF33" i="106"/>
  <c r="AE33" i="106"/>
  <c r="AD33" i="106"/>
  <c r="AC33" i="106"/>
  <c r="AB33" i="106"/>
  <c r="AA33" i="106"/>
  <c r="Z33" i="106"/>
  <c r="X33" i="106"/>
  <c r="W33" i="106"/>
  <c r="V33" i="106"/>
  <c r="U33" i="106"/>
  <c r="S33" i="106"/>
  <c r="Q33" i="106"/>
  <c r="P33" i="106"/>
  <c r="O33" i="106"/>
  <c r="M33" i="106"/>
  <c r="K33" i="106"/>
  <c r="I33" i="106"/>
  <c r="H33" i="106"/>
  <c r="G33" i="106"/>
  <c r="F33" i="106"/>
  <c r="E33" i="106"/>
  <c r="D33" i="106"/>
  <c r="AO32" i="106"/>
  <c r="AN32" i="106"/>
  <c r="AM32" i="106"/>
  <c r="AL32" i="106"/>
  <c r="AK32" i="106"/>
  <c r="AJ32" i="106"/>
  <c r="AI32" i="106"/>
  <c r="AH32" i="106"/>
  <c r="AG32" i="106"/>
  <c r="AF32" i="106"/>
  <c r="AE32" i="106"/>
  <c r="AD32" i="106"/>
  <c r="AC32" i="106"/>
  <c r="AB32" i="106"/>
  <c r="AA32" i="106"/>
  <c r="Z32" i="106"/>
  <c r="X32" i="106"/>
  <c r="W32" i="106"/>
  <c r="V32" i="106"/>
  <c r="U32" i="106"/>
  <c r="S32" i="106"/>
  <c r="Q32" i="106"/>
  <c r="P32" i="106"/>
  <c r="O32" i="106"/>
  <c r="M32" i="106"/>
  <c r="K32" i="106"/>
  <c r="I32" i="106"/>
  <c r="H32" i="106"/>
  <c r="G32" i="106"/>
  <c r="F32" i="106"/>
  <c r="E32" i="106"/>
  <c r="D32" i="106"/>
  <c r="AO31" i="106"/>
  <c r="AN31" i="106"/>
  <c r="AM31" i="106"/>
  <c r="AL31" i="106"/>
  <c r="AK31" i="106"/>
  <c r="AJ31" i="106"/>
  <c r="AI31" i="106"/>
  <c r="AH31" i="106"/>
  <c r="AG31" i="106"/>
  <c r="AF31" i="106"/>
  <c r="AE31" i="106"/>
  <c r="AD31" i="106"/>
  <c r="AC31" i="106"/>
  <c r="AB31" i="106"/>
  <c r="AA31" i="106"/>
  <c r="Z31" i="106"/>
  <c r="X31" i="106"/>
  <c r="W31" i="106"/>
  <c r="V31" i="106"/>
  <c r="U31" i="106"/>
  <c r="S31" i="106"/>
  <c r="Q31" i="106"/>
  <c r="P31" i="106"/>
  <c r="O31" i="106"/>
  <c r="M31" i="106"/>
  <c r="K31" i="106"/>
  <c r="I31" i="106"/>
  <c r="H31" i="106"/>
  <c r="G31" i="106"/>
  <c r="F31" i="106"/>
  <c r="E31" i="106"/>
  <c r="D31" i="106"/>
  <c r="AO30" i="106"/>
  <c r="AN30" i="106"/>
  <c r="AM30" i="106"/>
  <c r="AL30" i="106"/>
  <c r="AK30" i="106"/>
  <c r="AJ30" i="106"/>
  <c r="AI30" i="106"/>
  <c r="AH30" i="106"/>
  <c r="AG30" i="106"/>
  <c r="AF30" i="106"/>
  <c r="AE30" i="106"/>
  <c r="AD30" i="106"/>
  <c r="AC30" i="106"/>
  <c r="AB30" i="106"/>
  <c r="AA30" i="106"/>
  <c r="Z30" i="106"/>
  <c r="X30" i="106"/>
  <c r="W30" i="106"/>
  <c r="V30" i="106"/>
  <c r="U30" i="106"/>
  <c r="S30" i="106"/>
  <c r="Q30" i="106"/>
  <c r="P30" i="106"/>
  <c r="O30" i="106"/>
  <c r="M30" i="106"/>
  <c r="K30" i="106"/>
  <c r="I30" i="106"/>
  <c r="H30" i="106"/>
  <c r="G30" i="106"/>
  <c r="F30" i="106"/>
  <c r="E30" i="106"/>
  <c r="D30" i="106"/>
  <c r="AO29" i="106"/>
  <c r="AN29" i="106"/>
  <c r="AM29" i="106"/>
  <c r="AL29" i="106"/>
  <c r="AK29" i="106"/>
  <c r="AJ29" i="106"/>
  <c r="AI29" i="106"/>
  <c r="AH29" i="106"/>
  <c r="AG29" i="106"/>
  <c r="AF29" i="106"/>
  <c r="AE29" i="106"/>
  <c r="AD29" i="106"/>
  <c r="AC29" i="106"/>
  <c r="AB29" i="106"/>
  <c r="AA29" i="106"/>
  <c r="Z29" i="106"/>
  <c r="X29" i="106"/>
  <c r="W29" i="106"/>
  <c r="V29" i="106"/>
  <c r="U29" i="106"/>
  <c r="S29" i="106"/>
  <c r="Q29" i="106"/>
  <c r="P29" i="106"/>
  <c r="O29" i="106"/>
  <c r="M29" i="106"/>
  <c r="K29" i="106"/>
  <c r="I29" i="106"/>
  <c r="H29" i="106"/>
  <c r="G29" i="106"/>
  <c r="F29" i="106"/>
  <c r="E29" i="106"/>
  <c r="D29" i="106"/>
  <c r="AO28" i="106"/>
  <c r="AN28" i="106"/>
  <c r="AM28" i="106"/>
  <c r="AL28" i="106"/>
  <c r="AK28" i="106"/>
  <c r="AJ28" i="106"/>
  <c r="AI28" i="106"/>
  <c r="AH28" i="106"/>
  <c r="AG28" i="106"/>
  <c r="AF28" i="106"/>
  <c r="AE28" i="106"/>
  <c r="AD28" i="106"/>
  <c r="AC28" i="106"/>
  <c r="AB28" i="106"/>
  <c r="AA28" i="106"/>
  <c r="Z28" i="106"/>
  <c r="X28" i="106"/>
  <c r="W28" i="106"/>
  <c r="V28" i="106"/>
  <c r="U28" i="106"/>
  <c r="S28" i="106"/>
  <c r="Q28" i="106"/>
  <c r="P28" i="106"/>
  <c r="O28" i="106"/>
  <c r="M28" i="106"/>
  <c r="K28" i="106"/>
  <c r="I28" i="106"/>
  <c r="H28" i="106"/>
  <c r="G28" i="106"/>
  <c r="F28" i="106"/>
  <c r="E28" i="106"/>
  <c r="D28" i="106"/>
  <c r="AO27" i="106"/>
  <c r="AN27" i="106"/>
  <c r="AM27" i="106"/>
  <c r="AL27" i="106"/>
  <c r="AK27" i="106"/>
  <c r="AJ27" i="106"/>
  <c r="AI27" i="106"/>
  <c r="AH27" i="106"/>
  <c r="AG27" i="106"/>
  <c r="AF27" i="106"/>
  <c r="AE27" i="106"/>
  <c r="AD27" i="106"/>
  <c r="AC27" i="106"/>
  <c r="AB27" i="106"/>
  <c r="AA27" i="106"/>
  <c r="Z27" i="106"/>
  <c r="X27" i="106"/>
  <c r="W27" i="106"/>
  <c r="V27" i="106"/>
  <c r="U27" i="106"/>
  <c r="S27" i="106"/>
  <c r="Q27" i="106"/>
  <c r="P27" i="106"/>
  <c r="O27" i="106"/>
  <c r="M27" i="106"/>
  <c r="K27" i="106"/>
  <c r="I27" i="106"/>
  <c r="H27" i="106"/>
  <c r="G27" i="106"/>
  <c r="F27" i="106"/>
  <c r="E27" i="106"/>
  <c r="D27" i="106"/>
  <c r="AO26" i="106"/>
  <c r="AN26" i="106"/>
  <c r="AM26" i="106"/>
  <c r="AL26" i="106"/>
  <c r="AK26" i="106"/>
  <c r="AJ26" i="106"/>
  <c r="AI26" i="106"/>
  <c r="AH26" i="106"/>
  <c r="AG26" i="106"/>
  <c r="AF26" i="106"/>
  <c r="AE26" i="106"/>
  <c r="AD26" i="106"/>
  <c r="AC26" i="106"/>
  <c r="AB26" i="106"/>
  <c r="AA26" i="106"/>
  <c r="Z26" i="106"/>
  <c r="X26" i="106"/>
  <c r="W26" i="106"/>
  <c r="V26" i="106"/>
  <c r="U26" i="106"/>
  <c r="S26" i="106"/>
  <c r="Q26" i="106"/>
  <c r="P26" i="106"/>
  <c r="O26" i="106"/>
  <c r="M26" i="106"/>
  <c r="K26" i="106"/>
  <c r="I26" i="106"/>
  <c r="H26" i="106"/>
  <c r="G26" i="106"/>
  <c r="F26" i="106"/>
  <c r="E26" i="106"/>
  <c r="D26" i="106"/>
  <c r="AO25" i="106"/>
  <c r="AN25" i="106"/>
  <c r="AM25" i="106"/>
  <c r="AL25" i="106"/>
  <c r="AK25" i="106"/>
  <c r="AJ25" i="106"/>
  <c r="AI25" i="106"/>
  <c r="AH25" i="106"/>
  <c r="AG25" i="106"/>
  <c r="AF25" i="106"/>
  <c r="AE25" i="106"/>
  <c r="AD25" i="106"/>
  <c r="AC25" i="106"/>
  <c r="AB25" i="106"/>
  <c r="AA25" i="106"/>
  <c r="Z25" i="106"/>
  <c r="X25" i="106"/>
  <c r="W25" i="106"/>
  <c r="V25" i="106"/>
  <c r="U25" i="106"/>
  <c r="S25" i="106"/>
  <c r="Q25" i="106"/>
  <c r="P25" i="106"/>
  <c r="O25" i="106"/>
  <c r="M25" i="106"/>
  <c r="K25" i="106"/>
  <c r="I25" i="106"/>
  <c r="H25" i="106"/>
  <c r="G25" i="106"/>
  <c r="F25" i="106"/>
  <c r="E25" i="106"/>
  <c r="D25" i="106"/>
  <c r="AO24" i="106"/>
  <c r="AN24" i="106"/>
  <c r="AM24" i="106"/>
  <c r="AL24" i="106"/>
  <c r="AK24" i="106"/>
  <c r="AJ24" i="106"/>
  <c r="AI24" i="106"/>
  <c r="AH24" i="106"/>
  <c r="AG24" i="106"/>
  <c r="AF24" i="106"/>
  <c r="AE24" i="106"/>
  <c r="AD24" i="106"/>
  <c r="AC24" i="106"/>
  <c r="AB24" i="106"/>
  <c r="AA24" i="106"/>
  <c r="Z24" i="106"/>
  <c r="X24" i="106"/>
  <c r="W24" i="106"/>
  <c r="V24" i="106"/>
  <c r="U24" i="106"/>
  <c r="S24" i="106"/>
  <c r="Q24" i="106"/>
  <c r="P24" i="106"/>
  <c r="O24" i="106"/>
  <c r="M24" i="106"/>
  <c r="K24" i="106"/>
  <c r="I24" i="106"/>
  <c r="H24" i="106"/>
  <c r="G24" i="106"/>
  <c r="F24" i="106"/>
  <c r="E24" i="106"/>
  <c r="D24" i="106"/>
  <c r="AO23" i="106"/>
  <c r="AN23" i="106"/>
  <c r="AM23" i="106"/>
  <c r="AL23" i="106"/>
  <c r="AK23" i="106"/>
  <c r="AJ23" i="106"/>
  <c r="AI23" i="106"/>
  <c r="AH23" i="106"/>
  <c r="AG23" i="106"/>
  <c r="AF23" i="106"/>
  <c r="AE23" i="106"/>
  <c r="AD23" i="106"/>
  <c r="AC23" i="106"/>
  <c r="AB23" i="106"/>
  <c r="AA23" i="106"/>
  <c r="Z23" i="106"/>
  <c r="X23" i="106"/>
  <c r="W23" i="106"/>
  <c r="V23" i="106"/>
  <c r="U23" i="106"/>
  <c r="S23" i="106"/>
  <c r="Q23" i="106"/>
  <c r="P23" i="106"/>
  <c r="O23" i="106"/>
  <c r="M23" i="106"/>
  <c r="K23" i="106"/>
  <c r="I23" i="106"/>
  <c r="H23" i="106"/>
  <c r="G23" i="106"/>
  <c r="F23" i="106"/>
  <c r="E23" i="106"/>
  <c r="D23" i="106"/>
  <c r="AO22" i="106"/>
  <c r="AN22" i="106"/>
  <c r="AM22" i="106"/>
  <c r="AL22" i="106"/>
  <c r="AK22" i="106"/>
  <c r="AJ22" i="106"/>
  <c r="AI22" i="106"/>
  <c r="AH22" i="106"/>
  <c r="AG22" i="106"/>
  <c r="AF22" i="106"/>
  <c r="AE22" i="106"/>
  <c r="AD22" i="106"/>
  <c r="AC22" i="106"/>
  <c r="AB22" i="106"/>
  <c r="AA22" i="106"/>
  <c r="Z22" i="106"/>
  <c r="X22" i="106"/>
  <c r="W22" i="106"/>
  <c r="V22" i="106"/>
  <c r="U22" i="106"/>
  <c r="S22" i="106"/>
  <c r="Q22" i="106"/>
  <c r="P22" i="106"/>
  <c r="O22" i="106"/>
  <c r="M22" i="106"/>
  <c r="K22" i="106"/>
  <c r="I22" i="106"/>
  <c r="H22" i="106"/>
  <c r="G22" i="106"/>
  <c r="F22" i="106"/>
  <c r="E22" i="106"/>
  <c r="D22" i="106"/>
  <c r="AO21" i="106"/>
  <c r="AN21" i="106"/>
  <c r="AM21" i="106"/>
  <c r="AL21" i="106"/>
  <c r="AK21" i="106"/>
  <c r="AJ21" i="106"/>
  <c r="AI21" i="106"/>
  <c r="AH21" i="106"/>
  <c r="AG21" i="106"/>
  <c r="AF21" i="106"/>
  <c r="AE21" i="106"/>
  <c r="AD21" i="106"/>
  <c r="AC21" i="106"/>
  <c r="AB21" i="106"/>
  <c r="AA21" i="106"/>
  <c r="Z21" i="106"/>
  <c r="X21" i="106"/>
  <c r="W21" i="106"/>
  <c r="V21" i="106"/>
  <c r="U21" i="106"/>
  <c r="S21" i="106"/>
  <c r="Q21" i="106"/>
  <c r="P21" i="106"/>
  <c r="O21" i="106"/>
  <c r="M21" i="106"/>
  <c r="K21" i="106"/>
  <c r="I21" i="106"/>
  <c r="H21" i="106"/>
  <c r="G21" i="106"/>
  <c r="F21" i="106"/>
  <c r="E21" i="106"/>
  <c r="D21" i="106"/>
  <c r="AO20" i="106"/>
  <c r="AN20" i="106"/>
  <c r="AM20" i="106"/>
  <c r="AL20" i="106"/>
  <c r="AK20" i="106"/>
  <c r="AJ20" i="106"/>
  <c r="AI20" i="106"/>
  <c r="AH20" i="106"/>
  <c r="AG20" i="106"/>
  <c r="AF20" i="106"/>
  <c r="AE20" i="106"/>
  <c r="AD20" i="106"/>
  <c r="AC20" i="106"/>
  <c r="AB20" i="106"/>
  <c r="AA20" i="106"/>
  <c r="Z20" i="106"/>
  <c r="X20" i="106"/>
  <c r="W20" i="106"/>
  <c r="V20" i="106"/>
  <c r="U20" i="106"/>
  <c r="S20" i="106"/>
  <c r="Q20" i="106"/>
  <c r="P20" i="106"/>
  <c r="O20" i="106"/>
  <c r="M20" i="106"/>
  <c r="K20" i="106"/>
  <c r="I20" i="106"/>
  <c r="H20" i="106"/>
  <c r="G20" i="106"/>
  <c r="F20" i="106"/>
  <c r="E20" i="106"/>
  <c r="D20" i="106"/>
  <c r="AO19" i="106"/>
  <c r="AN19" i="106"/>
  <c r="AM19" i="106"/>
  <c r="AL19" i="106"/>
  <c r="AK19" i="106"/>
  <c r="AJ19" i="106"/>
  <c r="AI19" i="106"/>
  <c r="AH19" i="106"/>
  <c r="AG19" i="106"/>
  <c r="AF19" i="106"/>
  <c r="AE19" i="106"/>
  <c r="AD19" i="106"/>
  <c r="AC19" i="106"/>
  <c r="AB19" i="106"/>
  <c r="AA19" i="106"/>
  <c r="Z19" i="106"/>
  <c r="X19" i="106"/>
  <c r="W19" i="106"/>
  <c r="V19" i="106"/>
  <c r="U19" i="106"/>
  <c r="S19" i="106"/>
  <c r="Q19" i="106"/>
  <c r="P19" i="106"/>
  <c r="O19" i="106"/>
  <c r="M19" i="106"/>
  <c r="K19" i="106"/>
  <c r="I19" i="106"/>
  <c r="H19" i="106"/>
  <c r="G19" i="106"/>
  <c r="F19" i="106"/>
  <c r="E19" i="106"/>
  <c r="D19" i="106"/>
  <c r="AO18" i="106"/>
  <c r="AN18" i="106"/>
  <c r="AM18" i="106"/>
  <c r="AL18" i="106"/>
  <c r="AK18" i="106"/>
  <c r="AJ18" i="106"/>
  <c r="AI18" i="106"/>
  <c r="AH18" i="106"/>
  <c r="AG18" i="106"/>
  <c r="AF18" i="106"/>
  <c r="AE18" i="106"/>
  <c r="AD18" i="106"/>
  <c r="AC18" i="106"/>
  <c r="AB18" i="106"/>
  <c r="AA18" i="106"/>
  <c r="Z18" i="106"/>
  <c r="X18" i="106"/>
  <c r="W18" i="106"/>
  <c r="V18" i="106"/>
  <c r="U18" i="106"/>
  <c r="S18" i="106"/>
  <c r="Q18" i="106"/>
  <c r="P18" i="106"/>
  <c r="O18" i="106"/>
  <c r="M18" i="106"/>
  <c r="K18" i="106"/>
  <c r="I18" i="106"/>
  <c r="H18" i="106"/>
  <c r="G18" i="106"/>
  <c r="F18" i="106"/>
  <c r="E18" i="106"/>
  <c r="D18" i="106"/>
  <c r="AO17" i="106"/>
  <c r="AN17" i="106"/>
  <c r="AM17" i="106"/>
  <c r="AL17" i="106"/>
  <c r="AK17" i="106"/>
  <c r="AJ17" i="106"/>
  <c r="AI17" i="106"/>
  <c r="AH17" i="106"/>
  <c r="AG17" i="106"/>
  <c r="AF17" i="106"/>
  <c r="AE17" i="106"/>
  <c r="AD17" i="106"/>
  <c r="AC17" i="106"/>
  <c r="AB17" i="106"/>
  <c r="AA17" i="106"/>
  <c r="Z17" i="106"/>
  <c r="X17" i="106"/>
  <c r="W17" i="106"/>
  <c r="V17" i="106"/>
  <c r="U17" i="106"/>
  <c r="S17" i="106"/>
  <c r="Q17" i="106"/>
  <c r="P17" i="106"/>
  <c r="O17" i="106"/>
  <c r="M17" i="106"/>
  <c r="K17" i="106"/>
  <c r="I17" i="106"/>
  <c r="H17" i="106"/>
  <c r="G17" i="106"/>
  <c r="F17" i="106"/>
  <c r="E17" i="106"/>
  <c r="D17" i="106"/>
  <c r="AO16" i="106"/>
  <c r="AN16" i="106"/>
  <c r="AM16" i="106"/>
  <c r="AL16" i="106"/>
  <c r="AK16" i="106"/>
  <c r="AJ16" i="106"/>
  <c r="AI16" i="106"/>
  <c r="AH16" i="106"/>
  <c r="AG16" i="106"/>
  <c r="AF16" i="106"/>
  <c r="AE16" i="106"/>
  <c r="AD16" i="106"/>
  <c r="AC16" i="106"/>
  <c r="AB16" i="106"/>
  <c r="AA16" i="106"/>
  <c r="Z16" i="106"/>
  <c r="X16" i="106"/>
  <c r="W16" i="106"/>
  <c r="V16" i="106"/>
  <c r="U16" i="106"/>
  <c r="S16" i="106"/>
  <c r="Q16" i="106"/>
  <c r="P16" i="106"/>
  <c r="O16" i="106"/>
  <c r="M16" i="106"/>
  <c r="K16" i="106"/>
  <c r="I16" i="106"/>
  <c r="H16" i="106"/>
  <c r="G16" i="106"/>
  <c r="F16" i="106"/>
  <c r="E16" i="106"/>
  <c r="D16" i="106"/>
  <c r="AO15" i="106"/>
  <c r="AN15" i="106"/>
  <c r="AM15" i="106"/>
  <c r="AL15" i="106"/>
  <c r="AK15" i="106"/>
  <c r="AJ15" i="106"/>
  <c r="AI15" i="106"/>
  <c r="AH15" i="106"/>
  <c r="AG15" i="106"/>
  <c r="AF15" i="106"/>
  <c r="AE15" i="106"/>
  <c r="AD15" i="106"/>
  <c r="AC15" i="106"/>
  <c r="AB15" i="106"/>
  <c r="AA15" i="106"/>
  <c r="Z15" i="106"/>
  <c r="X15" i="106"/>
  <c r="W15" i="106"/>
  <c r="V15" i="106"/>
  <c r="U15" i="106"/>
  <c r="S15" i="106"/>
  <c r="Q15" i="106"/>
  <c r="P15" i="106"/>
  <c r="O15" i="106"/>
  <c r="M15" i="106"/>
  <c r="K15" i="106"/>
  <c r="I15" i="106"/>
  <c r="H15" i="106"/>
  <c r="G15" i="106"/>
  <c r="F15" i="106"/>
  <c r="E15" i="106"/>
  <c r="D15" i="106"/>
  <c r="AO14" i="106"/>
  <c r="AN14" i="106"/>
  <c r="AM14" i="106"/>
  <c r="AL14" i="106"/>
  <c r="AK14" i="106"/>
  <c r="AJ14" i="106"/>
  <c r="AI14" i="106"/>
  <c r="AH14" i="106"/>
  <c r="AG14" i="106"/>
  <c r="AF14" i="106"/>
  <c r="AE14" i="106"/>
  <c r="AD14" i="106"/>
  <c r="AC14" i="106"/>
  <c r="AB14" i="106"/>
  <c r="AA14" i="106"/>
  <c r="Z14" i="106"/>
  <c r="X14" i="106"/>
  <c r="W14" i="106"/>
  <c r="V14" i="106"/>
  <c r="U14" i="106"/>
  <c r="S14" i="106"/>
  <c r="Q14" i="106"/>
  <c r="P14" i="106"/>
  <c r="O14" i="106"/>
  <c r="M14" i="106"/>
  <c r="K14" i="106"/>
  <c r="I14" i="106"/>
  <c r="H14" i="106"/>
  <c r="G14" i="106"/>
  <c r="F14" i="106"/>
  <c r="E14" i="106"/>
  <c r="D14" i="106"/>
  <c r="AO13" i="106"/>
  <c r="AN13" i="106"/>
  <c r="AM13" i="106"/>
  <c r="AL13" i="106"/>
  <c r="AK13" i="106"/>
  <c r="AJ13" i="106"/>
  <c r="AI13" i="106"/>
  <c r="AH13" i="106"/>
  <c r="AG13" i="106"/>
  <c r="AF13" i="106"/>
  <c r="AE13" i="106"/>
  <c r="AD13" i="106"/>
  <c r="AC13" i="106"/>
  <c r="AB13" i="106"/>
  <c r="AA13" i="106"/>
  <c r="Z13" i="106"/>
  <c r="X13" i="106"/>
  <c r="W13" i="106"/>
  <c r="V13" i="106"/>
  <c r="U13" i="106"/>
  <c r="S13" i="106"/>
  <c r="Q13" i="106"/>
  <c r="P13" i="106"/>
  <c r="O13" i="106"/>
  <c r="M13" i="106"/>
  <c r="K13" i="106"/>
  <c r="I13" i="106"/>
  <c r="H13" i="106"/>
  <c r="G13" i="106"/>
  <c r="F13" i="106"/>
  <c r="E13" i="106"/>
  <c r="D13" i="106"/>
  <c r="AO12" i="106"/>
  <c r="AN12" i="106"/>
  <c r="AM12" i="106"/>
  <c r="AL12" i="106"/>
  <c r="AK12" i="106"/>
  <c r="AJ12" i="106"/>
  <c r="AI12" i="106"/>
  <c r="AH12" i="106"/>
  <c r="AG12" i="106"/>
  <c r="AF12" i="106"/>
  <c r="AE12" i="106"/>
  <c r="AD12" i="106"/>
  <c r="AC12" i="106"/>
  <c r="AB12" i="106"/>
  <c r="AA12" i="106"/>
  <c r="Z12" i="106"/>
  <c r="X12" i="106"/>
  <c r="W12" i="106"/>
  <c r="V12" i="106"/>
  <c r="U12" i="106"/>
  <c r="S12" i="106"/>
  <c r="Q12" i="106"/>
  <c r="P12" i="106"/>
  <c r="O12" i="106"/>
  <c r="M12" i="106"/>
  <c r="K12" i="106"/>
  <c r="I12" i="106"/>
  <c r="H12" i="106"/>
  <c r="G12" i="106"/>
  <c r="F12" i="106"/>
  <c r="E12" i="106"/>
  <c r="D12" i="106"/>
  <c r="AO11" i="106"/>
  <c r="AN11" i="106"/>
  <c r="AM11" i="106"/>
  <c r="AL11" i="106"/>
  <c r="AK11" i="106"/>
  <c r="AJ11" i="106"/>
  <c r="AI11" i="106"/>
  <c r="AH11" i="106"/>
  <c r="AG11" i="106"/>
  <c r="AF11" i="106"/>
  <c r="AE11" i="106"/>
  <c r="AD11" i="106"/>
  <c r="AC11" i="106"/>
  <c r="AB11" i="106"/>
  <c r="AA11" i="106"/>
  <c r="Z11" i="106"/>
  <c r="X11" i="106"/>
  <c r="W11" i="106"/>
  <c r="V11" i="106"/>
  <c r="U11" i="106"/>
  <c r="S11" i="106"/>
  <c r="Q11" i="106"/>
  <c r="P11" i="106"/>
  <c r="O11" i="106"/>
  <c r="M11" i="106"/>
  <c r="K11" i="106"/>
  <c r="I11" i="106"/>
  <c r="H11" i="106"/>
  <c r="G11" i="106"/>
  <c r="F11" i="106"/>
  <c r="E11" i="106"/>
  <c r="D11" i="106"/>
  <c r="AO10" i="106"/>
  <c r="AN10" i="106"/>
  <c r="AM10" i="106"/>
  <c r="AL10" i="106"/>
  <c r="AK10" i="106"/>
  <c r="AJ10" i="106"/>
  <c r="AI10" i="106"/>
  <c r="AH10" i="106"/>
  <c r="AG10" i="106"/>
  <c r="AF10" i="106"/>
  <c r="AE10" i="106"/>
  <c r="AD10" i="106"/>
  <c r="AC10" i="106"/>
  <c r="AB10" i="106"/>
  <c r="AA10" i="106"/>
  <c r="Z10" i="106"/>
  <c r="X10" i="106"/>
  <c r="W10" i="106"/>
  <c r="V10" i="106"/>
  <c r="U10" i="106"/>
  <c r="S10" i="106"/>
  <c r="Q10" i="106"/>
  <c r="P10" i="106"/>
  <c r="O10" i="106"/>
  <c r="M10" i="106"/>
  <c r="K10" i="106"/>
  <c r="I10" i="106"/>
  <c r="H10" i="106"/>
  <c r="G10" i="106"/>
  <c r="F10" i="106"/>
  <c r="E10" i="106"/>
  <c r="D10" i="106"/>
  <c r="AO9" i="106"/>
  <c r="AN9" i="106"/>
  <c r="AM9" i="106"/>
  <c r="AL9" i="106"/>
  <c r="AK9" i="106"/>
  <c r="AJ9" i="106"/>
  <c r="AI9" i="106"/>
  <c r="AH9" i="106"/>
  <c r="AG9" i="106"/>
  <c r="AF9" i="106"/>
  <c r="AE9" i="106"/>
  <c r="AD9" i="106"/>
  <c r="AC9" i="106"/>
  <c r="AB9" i="106"/>
  <c r="AA9" i="106"/>
  <c r="Z9" i="106"/>
  <c r="X9" i="106"/>
  <c r="W9" i="106"/>
  <c r="V9" i="106"/>
  <c r="U9" i="106"/>
  <c r="S9" i="106"/>
  <c r="Q9" i="106"/>
  <c r="P9" i="106"/>
  <c r="O9" i="106"/>
  <c r="M9" i="106"/>
  <c r="K9" i="106"/>
  <c r="I9" i="106"/>
  <c r="H9" i="106"/>
  <c r="G9" i="106"/>
  <c r="F9" i="106"/>
  <c r="E9" i="106"/>
  <c r="D9" i="106"/>
  <c r="AO8" i="106"/>
  <c r="AN8" i="106"/>
  <c r="AM8" i="106"/>
  <c r="AL8" i="106"/>
  <c r="AK8" i="106"/>
  <c r="AJ8" i="106"/>
  <c r="AI8" i="106"/>
  <c r="AH8" i="106"/>
  <c r="AG8" i="106"/>
  <c r="AF8" i="106"/>
  <c r="AE8" i="106"/>
  <c r="AD8" i="106"/>
  <c r="AC8" i="106"/>
  <c r="AB8" i="106"/>
  <c r="AA8" i="106"/>
  <c r="Z8" i="106"/>
  <c r="X8" i="106"/>
  <c r="W8" i="106"/>
  <c r="V8" i="106"/>
  <c r="U8" i="106"/>
  <c r="S8" i="106"/>
  <c r="Q8" i="106"/>
  <c r="P8" i="106"/>
  <c r="O8" i="106"/>
  <c r="M8" i="106"/>
  <c r="K8" i="106"/>
  <c r="I8" i="106"/>
  <c r="H8" i="106"/>
  <c r="G8" i="106"/>
  <c r="F8" i="106"/>
  <c r="E8" i="106"/>
  <c r="D8" i="106"/>
  <c r="AO7" i="106"/>
  <c r="AN7" i="106"/>
  <c r="AM7" i="106"/>
  <c r="AL7" i="106"/>
  <c r="AK7" i="106"/>
  <c r="AJ7" i="106"/>
  <c r="AI7" i="106"/>
  <c r="AH7" i="106"/>
  <c r="AG7" i="106"/>
  <c r="AF7" i="106"/>
  <c r="AE7" i="106"/>
  <c r="AD7" i="106"/>
  <c r="AC7" i="106"/>
  <c r="AB7" i="106"/>
  <c r="AA7" i="106"/>
  <c r="Z7" i="106"/>
  <c r="X7" i="106"/>
  <c r="W7" i="106"/>
  <c r="V7" i="106"/>
  <c r="U7" i="106"/>
  <c r="S7" i="106"/>
  <c r="Q7" i="106"/>
  <c r="P7" i="106"/>
  <c r="O7" i="106"/>
  <c r="M7" i="106"/>
  <c r="K7" i="106"/>
  <c r="I7" i="106"/>
  <c r="H7" i="106"/>
  <c r="G7" i="106"/>
  <c r="F7" i="106"/>
  <c r="E7" i="106"/>
  <c r="D7" i="106"/>
  <c r="AO6" i="106"/>
  <c r="AN6" i="106"/>
  <c r="AM6" i="106"/>
  <c r="AL6" i="106"/>
  <c r="AK6" i="106"/>
  <c r="AJ6" i="106"/>
  <c r="AI6" i="106"/>
  <c r="AH6" i="106"/>
  <c r="AG6" i="106"/>
  <c r="AF6" i="106"/>
  <c r="AE6" i="106"/>
  <c r="AD6" i="106"/>
  <c r="AC6" i="106"/>
  <c r="AB6" i="106"/>
  <c r="AA6" i="106"/>
  <c r="Z6" i="106"/>
  <c r="X6" i="106"/>
  <c r="W6" i="106"/>
  <c r="V6" i="106"/>
  <c r="U6" i="106"/>
  <c r="S6" i="106"/>
  <c r="Q6" i="106"/>
  <c r="P6" i="106"/>
  <c r="O6" i="106"/>
  <c r="M6" i="106"/>
  <c r="K6" i="106"/>
  <c r="I6" i="106"/>
  <c r="H6" i="106"/>
  <c r="G6" i="106"/>
  <c r="F6" i="106"/>
  <c r="E6" i="106"/>
  <c r="D6" i="106"/>
  <c r="D6" i="103" l="1" a="1"/>
  <c r="H6" i="102"/>
  <c r="H7" i="102"/>
  <c r="H8" i="102"/>
  <c r="H9" i="102"/>
  <c r="H10" i="102"/>
  <c r="H11" i="102"/>
  <c r="H12" i="102"/>
  <c r="H13" i="102"/>
  <c r="H14" i="102"/>
  <c r="H15" i="102"/>
  <c r="H16" i="102"/>
  <c r="H17" i="102"/>
  <c r="H18" i="102"/>
  <c r="H19" i="102"/>
  <c r="H20" i="102"/>
  <c r="H21" i="102"/>
  <c r="H22" i="102"/>
  <c r="H23" i="102"/>
  <c r="H24" i="102"/>
  <c r="H25" i="102"/>
  <c r="H26" i="102"/>
  <c r="H27" i="102"/>
  <c r="H28" i="102"/>
  <c r="H29" i="102"/>
  <c r="H30" i="102"/>
  <c r="H31" i="102"/>
  <c r="H32" i="102"/>
  <c r="H33" i="102"/>
  <c r="H34" i="102"/>
  <c r="H35" i="102"/>
  <c r="H36" i="102"/>
  <c r="H37" i="102"/>
  <c r="H38" i="102"/>
  <c r="H39" i="102"/>
  <c r="H40" i="102"/>
  <c r="H41" i="102"/>
  <c r="H42" i="102"/>
  <c r="H5" i="102"/>
  <c r="D6" i="103" l="1"/>
  <c r="W6" i="103"/>
  <c r="AH7" i="103"/>
  <c r="U8" i="103"/>
  <c r="H9" i="103"/>
  <c r="AL9" i="103"/>
  <c r="Y10" i="103"/>
  <c r="L11" i="103"/>
  <c r="D12" i="103"/>
  <c r="AC12" i="103"/>
  <c r="O13" i="103"/>
  <c r="D14" i="103"/>
  <c r="AD14" i="103"/>
  <c r="P15" i="103"/>
  <c r="AN15" i="103"/>
  <c r="AC16" i="103"/>
  <c r="P17" i="103"/>
  <c r="AN17" i="103"/>
  <c r="Z18" i="103"/>
  <c r="O19" i="103"/>
  <c r="AN19" i="103"/>
  <c r="Y20" i="103"/>
  <c r="J21" i="103"/>
  <c r="AG21" i="103"/>
  <c r="T22" i="103"/>
  <c r="F23" i="103"/>
  <c r="AC23" i="103"/>
  <c r="N24" i="103"/>
  <c r="AK24" i="103"/>
  <c r="X25" i="103"/>
  <c r="I26" i="103"/>
  <c r="AG26" i="103"/>
  <c r="R27" i="103"/>
  <c r="AO27" i="103"/>
  <c r="Z28" i="103"/>
  <c r="M29" i="103"/>
  <c r="AK29" i="103"/>
  <c r="V30" i="103"/>
  <c r="G31" i="103"/>
  <c r="AD31" i="103"/>
  <c r="O32" i="103"/>
  <c r="AN32" i="103"/>
  <c r="Z33" i="103"/>
  <c r="K34" i="103"/>
  <c r="AH34" i="103"/>
  <c r="S35" i="103"/>
  <c r="F36" i="103"/>
  <c r="AC36" i="103"/>
  <c r="O37" i="103"/>
  <c r="AL37" i="103"/>
  <c r="W38" i="103"/>
  <c r="H39" i="103"/>
  <c r="AG39" i="103"/>
  <c r="S40" i="103"/>
  <c r="D41" i="103"/>
  <c r="AA41" i="103"/>
  <c r="L42" i="103"/>
  <c r="AI42" i="103"/>
  <c r="V43" i="103"/>
  <c r="E7" i="103"/>
  <c r="AI7" i="103"/>
  <c r="V8" i="103"/>
  <c r="I9" i="103"/>
  <c r="AM9" i="103"/>
  <c r="Z10" i="103"/>
  <c r="M11" i="103"/>
  <c r="E12" i="103"/>
  <c r="AD12" i="103"/>
  <c r="P13" i="103"/>
  <c r="E14" i="103"/>
  <c r="AE14" i="103"/>
  <c r="Q15" i="103"/>
  <c r="AO15" i="103"/>
  <c r="AE16" i="103"/>
  <c r="Q17" i="103"/>
  <c r="AO17" i="103"/>
  <c r="AA18" i="103"/>
  <c r="Q19" i="103"/>
  <c r="AO19" i="103"/>
  <c r="Z20" i="103"/>
  <c r="K21" i="103"/>
  <c r="AJ21" i="103"/>
  <c r="U22" i="103"/>
  <c r="G23" i="103"/>
  <c r="AD23" i="103"/>
  <c r="O24" i="103"/>
  <c r="AL24" i="103"/>
  <c r="Y25" i="103"/>
  <c r="K26" i="103"/>
  <c r="AH26" i="103"/>
  <c r="S27" i="103"/>
  <c r="D28" i="103"/>
  <c r="AA28" i="103"/>
  <c r="N29" i="103"/>
  <c r="AL29" i="103"/>
  <c r="W30" i="103"/>
  <c r="H31" i="103"/>
  <c r="AE31" i="103"/>
  <c r="R32" i="103"/>
  <c r="AO32" i="103"/>
  <c r="AA33" i="103"/>
  <c r="L34" i="103"/>
  <c r="AI34" i="103"/>
  <c r="T35" i="103"/>
  <c r="G36" i="103"/>
  <c r="AE36" i="103"/>
  <c r="P37" i="103"/>
  <c r="AM37" i="103"/>
  <c r="X38" i="103"/>
  <c r="I39" i="103"/>
  <c r="AH39" i="103"/>
  <c r="T40" i="103"/>
  <c r="E41" i="103"/>
  <c r="AB41" i="103"/>
  <c r="M42" i="103"/>
  <c r="AL42" i="103"/>
  <c r="W43" i="103"/>
  <c r="I7" i="103"/>
  <c r="AJ7" i="103"/>
  <c r="W8" i="103"/>
  <c r="M9" i="103"/>
  <c r="AN9" i="103"/>
  <c r="AA10" i="103"/>
  <c r="Q11" i="103"/>
  <c r="F12" i="103"/>
  <c r="AE12" i="103"/>
  <c r="Q13" i="103"/>
  <c r="H14" i="103"/>
  <c r="AF14" i="103"/>
  <c r="R15" i="103"/>
  <c r="G16" i="103"/>
  <c r="AF16" i="103"/>
  <c r="R17" i="103"/>
  <c r="D18" i="103"/>
  <c r="AE18" i="103"/>
  <c r="R19" i="103"/>
  <c r="D20" i="103"/>
  <c r="AA20" i="103"/>
  <c r="L21" i="103"/>
  <c r="AK21" i="103"/>
  <c r="W22" i="103"/>
  <c r="H23" i="103"/>
  <c r="AE23" i="103"/>
  <c r="P24" i="103"/>
  <c r="AM24" i="103"/>
  <c r="Z25" i="103"/>
  <c r="L26" i="103"/>
  <c r="AI26" i="103"/>
  <c r="T27" i="103"/>
  <c r="E28" i="103"/>
  <c r="AD28" i="103"/>
  <c r="O29" i="103"/>
  <c r="AM29" i="103"/>
  <c r="X30" i="103"/>
  <c r="I31" i="103"/>
  <c r="AF31" i="103"/>
  <c r="S32" i="103"/>
  <c r="E33" i="103"/>
  <c r="AB33" i="103"/>
  <c r="M34" i="103"/>
  <c r="AJ34" i="103"/>
  <c r="U35" i="103"/>
  <c r="H36" i="103"/>
  <c r="AF36" i="103"/>
  <c r="Q37" i="103"/>
  <c r="AN37" i="103"/>
  <c r="Y38" i="103"/>
  <c r="L39" i="103"/>
  <c r="AI39" i="103"/>
  <c r="U40" i="103"/>
  <c r="F41" i="103"/>
  <c r="AC41" i="103"/>
  <c r="N42" i="103"/>
  <c r="AM42" i="103"/>
  <c r="Y43" i="103"/>
  <c r="J7" i="103"/>
  <c r="AK7" i="103"/>
  <c r="X8" i="103"/>
  <c r="N9" i="103"/>
  <c r="AO9" i="103"/>
  <c r="AB10" i="103"/>
  <c r="R11" i="103"/>
  <c r="G12" i="103"/>
  <c r="AF12" i="103"/>
  <c r="U13" i="103"/>
  <c r="I14" i="103"/>
  <c r="AG14" i="103"/>
  <c r="S15" i="103"/>
  <c r="H16" i="103"/>
  <c r="AG16" i="103"/>
  <c r="S17" i="103"/>
  <c r="E18" i="103"/>
  <c r="AF18" i="103"/>
  <c r="S19" i="103"/>
  <c r="E20" i="103"/>
  <c r="AB20" i="103"/>
  <c r="M21" i="103"/>
  <c r="AL21" i="103"/>
  <c r="X22" i="103"/>
  <c r="I23" i="103"/>
  <c r="AF23" i="103"/>
  <c r="Q24" i="103"/>
  <c r="D25" i="103"/>
  <c r="AA25" i="103"/>
  <c r="M26" i="103"/>
  <c r="AJ26" i="103"/>
  <c r="U27" i="103"/>
  <c r="F28" i="103"/>
  <c r="AE28" i="103"/>
  <c r="Q29" i="103"/>
  <c r="AN29" i="103"/>
  <c r="Y30" i="103"/>
  <c r="J31" i="103"/>
  <c r="AG31" i="103"/>
  <c r="T32" i="103"/>
  <c r="F33" i="103"/>
  <c r="AC33" i="103"/>
  <c r="N34" i="103"/>
  <c r="AK34" i="103"/>
  <c r="X35" i="103"/>
  <c r="I36" i="103"/>
  <c r="AG36" i="103"/>
  <c r="R37" i="103"/>
  <c r="AO37" i="103"/>
  <c r="Z38" i="103"/>
  <c r="M39" i="103"/>
  <c r="AK39" i="103"/>
  <c r="V40" i="103"/>
  <c r="G41" i="103"/>
  <c r="AD41" i="103"/>
  <c r="O42" i="103"/>
  <c r="AN42" i="103"/>
  <c r="Z43" i="103"/>
  <c r="K7" i="103"/>
  <c r="AL7" i="103"/>
  <c r="Y8" i="103"/>
  <c r="O9" i="103"/>
  <c r="D10" i="103"/>
  <c r="AC10" i="103"/>
  <c r="S11" i="103"/>
  <c r="H12" i="103"/>
  <c r="AG12" i="103"/>
  <c r="V13" i="103"/>
  <c r="J14" i="103"/>
  <c r="AH14" i="103"/>
  <c r="T15" i="103"/>
  <c r="I16" i="103"/>
  <c r="AH16" i="103"/>
  <c r="T17" i="103"/>
  <c r="F18" i="103"/>
  <c r="AG18" i="103"/>
  <c r="T19" i="103"/>
  <c r="F20" i="103"/>
  <c r="AC20" i="103"/>
  <c r="P21" i="103"/>
  <c r="AM21" i="103"/>
  <c r="Y22" i="103"/>
  <c r="J23" i="103"/>
  <c r="AG23" i="103"/>
  <c r="R24" i="103"/>
  <c r="E25" i="103"/>
  <c r="AC25" i="103"/>
  <c r="N26" i="103"/>
  <c r="AK26" i="103"/>
  <c r="V27" i="103"/>
  <c r="G28" i="103"/>
  <c r="AF28" i="103"/>
  <c r="R29" i="103"/>
  <c r="AO29" i="103"/>
  <c r="Z30" i="103"/>
  <c r="K31" i="103"/>
  <c r="AJ31" i="103"/>
  <c r="U32" i="103"/>
  <c r="G33" i="103"/>
  <c r="AD33" i="103"/>
  <c r="O34" i="103"/>
  <c r="AL34" i="103"/>
  <c r="Y35" i="103"/>
  <c r="K36" i="103"/>
  <c r="AH36" i="103"/>
  <c r="S37" i="103"/>
  <c r="D38" i="103"/>
  <c r="AA38" i="103"/>
  <c r="N39" i="103"/>
  <c r="AL39" i="103"/>
  <c r="W40" i="103"/>
  <c r="H41" i="103"/>
  <c r="AE41" i="103"/>
  <c r="R42" i="103"/>
  <c r="AO42" i="103"/>
  <c r="AA43" i="103"/>
  <c r="N7" i="103"/>
  <c r="AM7" i="103"/>
  <c r="Z8" i="103"/>
  <c r="R9" i="103"/>
  <c r="E10" i="103"/>
  <c r="AD10" i="103"/>
  <c r="V11" i="103"/>
  <c r="I12" i="103"/>
  <c r="AH12" i="103"/>
  <c r="W13" i="103"/>
  <c r="K14" i="103"/>
  <c r="AI14" i="103"/>
  <c r="U15" i="103"/>
  <c r="K16" i="103"/>
  <c r="AI16" i="103"/>
  <c r="U17" i="103"/>
  <c r="G18" i="103"/>
  <c r="AI18" i="103"/>
  <c r="U19" i="103"/>
  <c r="G20" i="103"/>
  <c r="AD20" i="103"/>
  <c r="Q21" i="103"/>
  <c r="AO21" i="103"/>
  <c r="Z22" i="103"/>
  <c r="K23" i="103"/>
  <c r="AH23" i="103"/>
  <c r="S24" i="103"/>
  <c r="F25" i="103"/>
  <c r="AD25" i="103"/>
  <c r="O26" i="103"/>
  <c r="AL26" i="103"/>
  <c r="W27" i="103"/>
  <c r="J28" i="103"/>
  <c r="AG28" i="103"/>
  <c r="S29" i="103"/>
  <c r="D30" i="103"/>
  <c r="AA30" i="103"/>
  <c r="L31" i="103"/>
  <c r="AK31" i="103"/>
  <c r="W32" i="103"/>
  <c r="H33" i="103"/>
  <c r="AE33" i="103"/>
  <c r="P34" i="103"/>
  <c r="AM34" i="103"/>
  <c r="Z35" i="103"/>
  <c r="L36" i="103"/>
  <c r="AI36" i="103"/>
  <c r="T37" i="103"/>
  <c r="E38" i="103"/>
  <c r="AD38" i="103"/>
  <c r="O39" i="103"/>
  <c r="AM39" i="103"/>
  <c r="X40" i="103"/>
  <c r="I41" i="103"/>
  <c r="AF41" i="103"/>
  <c r="S42" i="103"/>
  <c r="E43" i="103"/>
  <c r="AB43" i="103"/>
  <c r="O7" i="103"/>
  <c r="AN7" i="103"/>
  <c r="AA8" i="103"/>
  <c r="S9" i="103"/>
  <c r="F10" i="103"/>
  <c r="AE10" i="103"/>
  <c r="W11" i="103"/>
  <c r="J12" i="103"/>
  <c r="AI12" i="103"/>
  <c r="Y13" i="103"/>
  <c r="L14" i="103"/>
  <c r="AJ14" i="103"/>
  <c r="Y15" i="103"/>
  <c r="L16" i="103"/>
  <c r="AJ16" i="103"/>
  <c r="V17" i="103"/>
  <c r="K18" i="103"/>
  <c r="AJ18" i="103"/>
  <c r="V19" i="103"/>
  <c r="H20" i="103"/>
  <c r="AE20" i="103"/>
  <c r="R21" i="103"/>
  <c r="D22" i="103"/>
  <c r="AA22" i="103"/>
  <c r="L23" i="103"/>
  <c r="AI23" i="103"/>
  <c r="V24" i="103"/>
  <c r="G25" i="103"/>
  <c r="AE25" i="103"/>
  <c r="P26" i="103"/>
  <c r="AM26" i="103"/>
  <c r="X27" i="103"/>
  <c r="K28" i="103"/>
  <c r="AI28" i="103"/>
  <c r="T29" i="103"/>
  <c r="E30" i="103"/>
  <c r="AB30" i="103"/>
  <c r="M31" i="103"/>
  <c r="AL31" i="103"/>
  <c r="X32" i="103"/>
  <c r="I33" i="103"/>
  <c r="AF33" i="103"/>
  <c r="Q34" i="103"/>
  <c r="D35" i="103"/>
  <c r="AA35" i="103"/>
  <c r="M36" i="103"/>
  <c r="AJ36" i="103"/>
  <c r="U37" i="103"/>
  <c r="F38" i="103"/>
  <c r="AE38" i="103"/>
  <c r="Q39" i="103"/>
  <c r="AN39" i="103"/>
  <c r="Y40" i="103"/>
  <c r="J41" i="103"/>
  <c r="AG41" i="103"/>
  <c r="T42" i="103"/>
  <c r="F43" i="103"/>
  <c r="AC43" i="103"/>
  <c r="R7" i="103"/>
  <c r="E8" i="103"/>
  <c r="AG8" i="103"/>
  <c r="V9" i="103"/>
  <c r="I10" i="103"/>
  <c r="AK10" i="103"/>
  <c r="Z11" i="103"/>
  <c r="M12" i="103"/>
  <c r="AN12" i="103"/>
  <c r="AB13" i="103"/>
  <c r="O14" i="103"/>
  <c r="AM14" i="103"/>
  <c r="AC15" i="103"/>
  <c r="O16" i="103"/>
  <c r="AM16" i="103"/>
  <c r="Y17" i="103"/>
  <c r="O18" i="103"/>
  <c r="AM18" i="103"/>
  <c r="Y19" i="103"/>
  <c r="K20" i="103"/>
  <c r="AJ20" i="103"/>
  <c r="V21" i="103"/>
  <c r="G22" i="103"/>
  <c r="AD22" i="103"/>
  <c r="O23" i="103"/>
  <c r="AN23" i="103"/>
  <c r="Y24" i="103"/>
  <c r="K25" i="103"/>
  <c r="AH25" i="103"/>
  <c r="S26" i="103"/>
  <c r="D27" i="103"/>
  <c r="AC27" i="103"/>
  <c r="O28" i="103"/>
  <c r="AL28" i="103"/>
  <c r="W29" i="103"/>
  <c r="H30" i="103"/>
  <c r="AE30" i="103"/>
  <c r="R31" i="103"/>
  <c r="D32" i="103"/>
  <c r="AA32" i="103"/>
  <c r="L33" i="103"/>
  <c r="AI33" i="103"/>
  <c r="V34" i="103"/>
  <c r="G35" i="103"/>
  <c r="AE35" i="103"/>
  <c r="P36" i="103"/>
  <c r="AM36" i="103"/>
  <c r="X37" i="103"/>
  <c r="K38" i="103"/>
  <c r="AI38" i="103"/>
  <c r="T39" i="103"/>
  <c r="E40" i="103"/>
  <c r="AB40" i="103"/>
  <c r="M41" i="103"/>
  <c r="AL41" i="103"/>
  <c r="X42" i="103"/>
  <c r="I43" i="103"/>
  <c r="AF43" i="103"/>
  <c r="T7" i="103"/>
  <c r="G8" i="103"/>
  <c r="AK8" i="103"/>
  <c r="X9" i="103"/>
  <c r="K10" i="103"/>
  <c r="AO10" i="103"/>
  <c r="AB11" i="103"/>
  <c r="O12" i="103"/>
  <c r="F13" i="103"/>
  <c r="AD13" i="103"/>
  <c r="Q14" i="103"/>
  <c r="F15" i="103"/>
  <c r="AE15" i="103"/>
  <c r="Q16" i="103"/>
  <c r="AO16" i="103"/>
  <c r="AD17" i="103"/>
  <c r="Q18" i="103"/>
  <c r="AO18" i="103"/>
  <c r="AA19" i="103"/>
  <c r="O20" i="103"/>
  <c r="AM20" i="103"/>
  <c r="X21" i="103"/>
  <c r="I22" i="103"/>
  <c r="AF22" i="103"/>
  <c r="Q23" i="103"/>
  <c r="D24" i="103"/>
  <c r="AB24" i="103"/>
  <c r="M25" i="103"/>
  <c r="AJ25" i="103"/>
  <c r="U26" i="103"/>
  <c r="H27" i="103"/>
  <c r="AE27" i="103"/>
  <c r="Q28" i="103"/>
  <c r="AN28" i="103"/>
  <c r="Y29" i="103"/>
  <c r="J30" i="103"/>
  <c r="AI30" i="103"/>
  <c r="U31" i="103"/>
  <c r="F32" i="103"/>
  <c r="AC32" i="103"/>
  <c r="N33" i="103"/>
  <c r="AK33" i="103"/>
  <c r="X34" i="103"/>
  <c r="J35" i="103"/>
  <c r="AG35" i="103"/>
  <c r="R36" i="103"/>
  <c r="AO36" i="103"/>
  <c r="AB37" i="103"/>
  <c r="M38" i="103"/>
  <c r="AK38" i="103"/>
  <c r="V39" i="103"/>
  <c r="G40" i="103"/>
  <c r="AD40" i="103"/>
  <c r="Q41" i="103"/>
  <c r="AO41" i="103"/>
  <c r="Z42" i="103"/>
  <c r="K43" i="103"/>
  <c r="AH43" i="103"/>
  <c r="P7" i="103"/>
  <c r="S8" i="103"/>
  <c r="AC9" i="103"/>
  <c r="F11" i="103"/>
  <c r="S12" i="103"/>
  <c r="AA13" i="103"/>
  <c r="AC14" i="103"/>
  <c r="AK15" i="103"/>
  <c r="J17" i="103"/>
  <c r="S18" i="103"/>
  <c r="Z19" i="103"/>
  <c r="AH20" i="103"/>
  <c r="AE21" i="103"/>
  <c r="AM22" i="103"/>
  <c r="H24" i="103"/>
  <c r="N25" i="103"/>
  <c r="R26" i="103"/>
  <c r="Q27" i="103"/>
  <c r="W28" i="103"/>
  <c r="AC29" i="103"/>
  <c r="AK30" i="103"/>
  <c r="E32" i="103"/>
  <c r="J33" i="103"/>
  <c r="I34" i="103"/>
  <c r="O35" i="103"/>
  <c r="U36" i="103"/>
  <c r="AC37" i="103"/>
  <c r="AG38" i="103"/>
  <c r="AF39" i="103"/>
  <c r="AM40" i="103"/>
  <c r="G42" i="103"/>
  <c r="M43" i="103"/>
  <c r="Q7" i="103"/>
  <c r="T8" i="103"/>
  <c r="AG9" i="103"/>
  <c r="G11" i="103"/>
  <c r="T12" i="103"/>
  <c r="AC13" i="103"/>
  <c r="AK14" i="103"/>
  <c r="AL15" i="103"/>
  <c r="K17" i="103"/>
  <c r="T18" i="103"/>
  <c r="AB19" i="103"/>
  <c r="AI20" i="103"/>
  <c r="AF21" i="103"/>
  <c r="AN22" i="103"/>
  <c r="I24" i="103"/>
  <c r="O25" i="103"/>
  <c r="T26" i="103"/>
  <c r="Y27" i="103"/>
  <c r="X28" i="103"/>
  <c r="AF29" i="103"/>
  <c r="AM30" i="103"/>
  <c r="G32" i="103"/>
  <c r="K33" i="103"/>
  <c r="J34" i="103"/>
  <c r="P35" i="103"/>
  <c r="V36" i="103"/>
  <c r="AD37" i="103"/>
  <c r="AJ38" i="103"/>
  <c r="AO39" i="103"/>
  <c r="AN40" i="103"/>
  <c r="H42" i="103"/>
  <c r="N43" i="103"/>
  <c r="S7" i="103"/>
  <c r="AE8" i="103"/>
  <c r="AH9" i="103"/>
  <c r="H11" i="103"/>
  <c r="U12" i="103"/>
  <c r="AE13" i="103"/>
  <c r="AL14" i="103"/>
  <c r="AM15" i="103"/>
  <c r="M17" i="103"/>
  <c r="U18" i="103"/>
  <c r="AC19" i="103"/>
  <c r="AK20" i="103"/>
  <c r="E22" i="103"/>
  <c r="AO22" i="103"/>
  <c r="J24" i="103"/>
  <c r="P25" i="103"/>
  <c r="V26" i="103"/>
  <c r="AB27" i="103"/>
  <c r="Y28" i="103"/>
  <c r="AG29" i="103"/>
  <c r="AN30" i="103"/>
  <c r="H32" i="103"/>
  <c r="M33" i="103"/>
  <c r="R34" i="103"/>
  <c r="Q35" i="103"/>
  <c r="W36" i="103"/>
  <c r="AE37" i="103"/>
  <c r="AL38" i="103"/>
  <c r="D40" i="103"/>
  <c r="AO40" i="103"/>
  <c r="I42" i="103"/>
  <c r="O43" i="103"/>
  <c r="U7" i="103"/>
  <c r="AF8" i="103"/>
  <c r="AI9" i="103"/>
  <c r="I11" i="103"/>
  <c r="X12" i="103"/>
  <c r="AF13" i="103"/>
  <c r="E15" i="103"/>
  <c r="M16" i="103"/>
  <c r="N17" i="103"/>
  <c r="V18" i="103"/>
  <c r="AG19" i="103"/>
  <c r="AN20" i="103"/>
  <c r="F22" i="103"/>
  <c r="E23" i="103"/>
  <c r="K24" i="103"/>
  <c r="Q25" i="103"/>
  <c r="W26" i="103"/>
  <c r="AD27" i="103"/>
  <c r="AJ28" i="103"/>
  <c r="AH29" i="103"/>
  <c r="AO30" i="103"/>
  <c r="I32" i="103"/>
  <c r="O33" i="103"/>
  <c r="S34" i="103"/>
  <c r="R35" i="103"/>
  <c r="Z36" i="103"/>
  <c r="AG37" i="103"/>
  <c r="AM38" i="103"/>
  <c r="F40" i="103"/>
  <c r="K41" i="103"/>
  <c r="J42" i="103"/>
  <c r="P43" i="103"/>
  <c r="V7" i="103"/>
  <c r="AJ8" i="103"/>
  <c r="G10" i="103"/>
  <c r="J11" i="103"/>
  <c r="Y12" i="103"/>
  <c r="AG13" i="103"/>
  <c r="G15" i="103"/>
  <c r="N16" i="103"/>
  <c r="O17" i="103"/>
  <c r="W18" i="103"/>
  <c r="AH19" i="103"/>
  <c r="AO20" i="103"/>
  <c r="H22" i="103"/>
  <c r="M23" i="103"/>
  <c r="L24" i="103"/>
  <c r="R25" i="103"/>
  <c r="Z26" i="103"/>
  <c r="AG27" i="103"/>
  <c r="AK28" i="103"/>
  <c r="AI29" i="103"/>
  <c r="D31" i="103"/>
  <c r="J32" i="103"/>
  <c r="P33" i="103"/>
  <c r="W34" i="103"/>
  <c r="AC35" i="103"/>
  <c r="AA36" i="103"/>
  <c r="AH37" i="103"/>
  <c r="AN38" i="103"/>
  <c r="H40" i="103"/>
  <c r="L41" i="103"/>
  <c r="K42" i="103"/>
  <c r="Q43" i="103"/>
  <c r="W7" i="103"/>
  <c r="AL8" i="103"/>
  <c r="H10" i="103"/>
  <c r="K11" i="103"/>
  <c r="Z12" i="103"/>
  <c r="AH13" i="103"/>
  <c r="I15" i="103"/>
  <c r="P16" i="103"/>
  <c r="W17" i="103"/>
  <c r="X18" i="103"/>
  <c r="AI19" i="103"/>
  <c r="D21" i="103"/>
  <c r="J22" i="103"/>
  <c r="N23" i="103"/>
  <c r="M24" i="103"/>
  <c r="S25" i="103"/>
  <c r="AA26" i="103"/>
  <c r="AH27" i="103"/>
  <c r="AM28" i="103"/>
  <c r="F30" i="103"/>
  <c r="E31" i="103"/>
  <c r="K32" i="103"/>
  <c r="Q33" i="103"/>
  <c r="Y34" i="103"/>
  <c r="AD35" i="103"/>
  <c r="AB36" i="103"/>
  <c r="AI37" i="103"/>
  <c r="AO38" i="103"/>
  <c r="I40" i="103"/>
  <c r="P41" i="103"/>
  <c r="U42" i="103"/>
  <c r="T43" i="103"/>
  <c r="X7" i="103"/>
  <c r="AM8" i="103"/>
  <c r="J10" i="103"/>
  <c r="X11" i="103"/>
  <c r="AA12" i="103"/>
  <c r="AI13" i="103"/>
  <c r="J15" i="103"/>
  <c r="R16" i="103"/>
  <c r="X17" i="103"/>
  <c r="Y18" i="103"/>
  <c r="AK19" i="103"/>
  <c r="E21" i="103"/>
  <c r="K22" i="103"/>
  <c r="P23" i="103"/>
  <c r="W24" i="103"/>
  <c r="T25" i="103"/>
  <c r="AB26" i="103"/>
  <c r="AI27" i="103"/>
  <c r="AO28" i="103"/>
  <c r="G30" i="103"/>
  <c r="F31" i="103"/>
  <c r="L32" i="103"/>
  <c r="T33" i="103"/>
  <c r="AA34" i="103"/>
  <c r="AF35" i="103"/>
  <c r="AK36" i="103"/>
  <c r="AJ37" i="103"/>
  <c r="D39" i="103"/>
  <c r="J40" i="103"/>
  <c r="R41" i="103"/>
  <c r="W42" i="103"/>
  <c r="U43" i="103"/>
  <c r="Y7" i="103"/>
  <c r="AD7" i="103"/>
  <c r="D9" i="103"/>
  <c r="Q10" i="103"/>
  <c r="AC11" i="103"/>
  <c r="AM12" i="103"/>
  <c r="AO13" i="103"/>
  <c r="M15" i="103"/>
  <c r="U16" i="103"/>
  <c r="AG17" i="103"/>
  <c r="AN18" i="103"/>
  <c r="I20" i="103"/>
  <c r="H21" i="103"/>
  <c r="N22" i="103"/>
  <c r="V23" i="103"/>
  <c r="AC24" i="103"/>
  <c r="AG25" i="103"/>
  <c r="AF26" i="103"/>
  <c r="AC7" i="103"/>
  <c r="Z9" i="103"/>
  <c r="AG11" i="103"/>
  <c r="AK13" i="103"/>
  <c r="AH15" i="103"/>
  <c r="AK17" i="103"/>
  <c r="AM19" i="103"/>
  <c r="AB21" i="103"/>
  <c r="AA23" i="103"/>
  <c r="AF25" i="103"/>
  <c r="N27" i="103"/>
  <c r="H29" i="103"/>
  <c r="AH30" i="103"/>
  <c r="AD32" i="103"/>
  <c r="H34" i="103"/>
  <c r="AN35" i="103"/>
  <c r="AK37" i="103"/>
  <c r="X39" i="103"/>
  <c r="U41" i="103"/>
  <c r="AH42" i="103"/>
  <c r="AD34" i="103"/>
  <c r="AE7" i="103"/>
  <c r="AA9" i="103"/>
  <c r="AK11" i="103"/>
  <c r="M14" i="103"/>
  <c r="AI15" i="103"/>
  <c r="AL17" i="103"/>
  <c r="J20" i="103"/>
  <c r="AC21" i="103"/>
  <c r="AB23" i="103"/>
  <c r="AI25" i="103"/>
  <c r="O27" i="103"/>
  <c r="I29" i="103"/>
  <c r="AJ30" i="103"/>
  <c r="AE32" i="103"/>
  <c r="AB34" i="103"/>
  <c r="AO35" i="103"/>
  <c r="G38" i="103"/>
  <c r="Y39" i="103"/>
  <c r="V41" i="103"/>
  <c r="G43" i="103"/>
  <c r="L38" i="103"/>
  <c r="AO7" i="103"/>
  <c r="AB9" i="103"/>
  <c r="AL11" i="103"/>
  <c r="N14" i="103"/>
  <c r="AJ15" i="103"/>
  <c r="AM17" i="103"/>
  <c r="N20" i="103"/>
  <c r="AD21" i="103"/>
  <c r="AJ23" i="103"/>
  <c r="AK25" i="103"/>
  <c r="P27" i="103"/>
  <c r="L29" i="103"/>
  <c r="P31" i="103"/>
  <c r="AF32" i="103"/>
  <c r="AC34" i="103"/>
  <c r="N36" i="103"/>
  <c r="J38" i="103"/>
  <c r="Z39" i="103"/>
  <c r="W41" i="103"/>
  <c r="H43" i="103"/>
  <c r="AG32" i="103"/>
  <c r="D8" i="103"/>
  <c r="O10" i="103"/>
  <c r="AM11" i="103"/>
  <c r="P14" i="103"/>
  <c r="S16" i="103"/>
  <c r="L18" i="103"/>
  <c r="P20" i="103"/>
  <c r="L22" i="103"/>
  <c r="AK23" i="103"/>
  <c r="AL25" i="103"/>
  <c r="AJ27" i="103"/>
  <c r="U29" i="103"/>
  <c r="Q31" i="103"/>
  <c r="O36" i="103"/>
  <c r="AA39" i="103"/>
  <c r="X41" i="103"/>
  <c r="J43" i="103"/>
  <c r="F8" i="103"/>
  <c r="P10" i="103"/>
  <c r="K12" i="103"/>
  <c r="R14" i="103"/>
  <c r="T16" i="103"/>
  <c r="M18" i="103"/>
  <c r="Q20" i="103"/>
  <c r="M22" i="103"/>
  <c r="AO23" i="103"/>
  <c r="AM25" i="103"/>
  <c r="AK27" i="103"/>
  <c r="V29" i="103"/>
  <c r="S31" i="103"/>
  <c r="AH32" i="103"/>
  <c r="AE34" i="103"/>
  <c r="Q36" i="103"/>
  <c r="O38" i="103"/>
  <c r="AB39" i="103"/>
  <c r="Y41" i="103"/>
  <c r="L43" i="103"/>
  <c r="K8" i="103"/>
  <c r="T10" i="103"/>
  <c r="L12" i="103"/>
  <c r="S14" i="103"/>
  <c r="V16" i="103"/>
  <c r="P18" i="103"/>
  <c r="S20" i="103"/>
  <c r="O22" i="103"/>
  <c r="E24" i="103"/>
  <c r="AN25" i="103"/>
  <c r="AL27" i="103"/>
  <c r="X29" i="103"/>
  <c r="V31" i="103"/>
  <c r="AI32" i="103"/>
  <c r="AF34" i="103"/>
  <c r="S36" i="103"/>
  <c r="P38" i="103"/>
  <c r="AC39" i="103"/>
  <c r="Z41" i="103"/>
  <c r="AD43" i="103"/>
  <c r="L8" i="103"/>
  <c r="U10" i="103"/>
  <c r="N12" i="103"/>
  <c r="W14" i="103"/>
  <c r="W16" i="103"/>
  <c r="R18" i="103"/>
  <c r="T20" i="103"/>
  <c r="R22" i="103"/>
  <c r="G24" i="103"/>
  <c r="AO25" i="103"/>
  <c r="AM27" i="103"/>
  <c r="Z29" i="103"/>
  <c r="W31" i="103"/>
  <c r="AL32" i="103"/>
  <c r="AG34" i="103"/>
  <c r="T36" i="103"/>
  <c r="Q38" i="103"/>
  <c r="K40" i="103"/>
  <c r="AJ41" i="103"/>
  <c r="AE43" i="103"/>
  <c r="M8" i="103"/>
  <c r="V10" i="103"/>
  <c r="AB12" i="103"/>
  <c r="X14" i="103"/>
  <c r="AA16" i="103"/>
  <c r="AK18" i="103"/>
  <c r="U20" i="103"/>
  <c r="S22" i="103"/>
  <c r="X24" i="103"/>
  <c r="F26" i="103"/>
  <c r="AN27" i="103"/>
  <c r="AA29" i="103"/>
  <c r="X31" i="103"/>
  <c r="AM32" i="103"/>
  <c r="E35" i="103"/>
  <c r="AL36" i="103"/>
  <c r="R38" i="103"/>
  <c r="N40" i="103"/>
  <c r="AK41" i="103"/>
  <c r="AG43" i="103"/>
  <c r="P8" i="103"/>
  <c r="W10" i="103"/>
  <c r="AL12" i="103"/>
  <c r="Y14" i="103"/>
  <c r="AB16" i="103"/>
  <c r="AL18" i="103"/>
  <c r="V20" i="103"/>
  <c r="AB22" i="103"/>
  <c r="AA24" i="103"/>
  <c r="G26" i="103"/>
  <c r="L28" i="103"/>
  <c r="AB29" i="103"/>
  <c r="Y31" i="103"/>
  <c r="U33" i="103"/>
  <c r="F35" i="103"/>
  <c r="AN36" i="103"/>
  <c r="S38" i="103"/>
  <c r="R8" i="103"/>
  <c r="AI10" i="103"/>
  <c r="G13" i="103"/>
  <c r="AB14" i="103"/>
  <c r="AL16" i="103"/>
  <c r="E19" i="103"/>
  <c r="X20" i="103"/>
  <c r="AE22" i="103"/>
  <c r="AE24" i="103"/>
  <c r="Q26" i="103"/>
  <c r="P28" i="103"/>
  <c r="K30" i="103"/>
  <c r="AA31" i="103"/>
  <c r="W33" i="103"/>
  <c r="K35" i="103"/>
  <c r="E37" i="103"/>
  <c r="U38" i="103"/>
  <c r="Q40" i="103"/>
  <c r="E42" i="103"/>
  <c r="AK43" i="103"/>
  <c r="Q8" i="103"/>
  <c r="AO12" i="103"/>
  <c r="AK16" i="103"/>
  <c r="W20" i="103"/>
  <c r="AD24" i="103"/>
  <c r="M28" i="103"/>
  <c r="Z31" i="103"/>
  <c r="I35" i="103"/>
  <c r="T38" i="103"/>
  <c r="S41" i="103"/>
  <c r="Y9" i="103"/>
  <c r="AN8" i="103"/>
  <c r="H13" i="103"/>
  <c r="AN16" i="103"/>
  <c r="F21" i="103"/>
  <c r="AF24" i="103"/>
  <c r="R28" i="103"/>
  <c r="AB31" i="103"/>
  <c r="L35" i="103"/>
  <c r="V38" i="103"/>
  <c r="AM41" i="103"/>
  <c r="AJ13" i="103"/>
  <c r="AO8" i="103"/>
  <c r="I13" i="103"/>
  <c r="D17" i="103"/>
  <c r="G21" i="103"/>
  <c r="AG24" i="103"/>
  <c r="S28" i="103"/>
  <c r="AC31" i="103"/>
  <c r="M35" i="103"/>
  <c r="AF38" i="103"/>
  <c r="D42" i="103"/>
  <c r="AJ17" i="103"/>
  <c r="Y33" i="103"/>
  <c r="E9" i="103"/>
  <c r="J13" i="103"/>
  <c r="E17" i="103"/>
  <c r="I21" i="103"/>
  <c r="AH24" i="103"/>
  <c r="T28" i="103"/>
  <c r="AM31" i="103"/>
  <c r="N35" i="103"/>
  <c r="E39" i="103"/>
  <c r="F42" i="103"/>
  <c r="G29" i="103"/>
  <c r="W39" i="103"/>
  <c r="AE42" i="103"/>
  <c r="AC26" i="103"/>
  <c r="F9" i="103"/>
  <c r="K13" i="103"/>
  <c r="I17" i="103"/>
  <c r="S21" i="103"/>
  <c r="AI24" i="103"/>
  <c r="U28" i="103"/>
  <c r="AO31" i="103"/>
  <c r="AH35" i="103"/>
  <c r="F39" i="103"/>
  <c r="Y42" i="103"/>
  <c r="AB32" i="103"/>
  <c r="G9" i="103"/>
  <c r="L13" i="103"/>
  <c r="AC17" i="103"/>
  <c r="U21" i="103"/>
  <c r="AJ24" i="103"/>
  <c r="V28" i="103"/>
  <c r="M32" i="103"/>
  <c r="AI35" i="103"/>
  <c r="G39" i="103"/>
  <c r="AA42" i="103"/>
  <c r="AA21" i="103"/>
  <c r="T9" i="103"/>
  <c r="M13" i="103"/>
  <c r="AE17" i="103"/>
  <c r="W21" i="103"/>
  <c r="I25" i="103"/>
  <c r="D29" i="103"/>
  <c r="N32" i="103"/>
  <c r="AJ35" i="103"/>
  <c r="R39" i="103"/>
  <c r="AB42" i="103"/>
  <c r="AM35" i="103"/>
  <c r="U9" i="103"/>
  <c r="N13" i="103"/>
  <c r="AH17" i="103"/>
  <c r="Y21" i="103"/>
  <c r="J25" i="103"/>
  <c r="E29" i="103"/>
  <c r="Y32" i="103"/>
  <c r="AK35" i="103"/>
  <c r="S39" i="103"/>
  <c r="AC42" i="103"/>
  <c r="U25" i="103"/>
  <c r="W9" i="103"/>
  <c r="Z13" i="103"/>
  <c r="AI17" i="103"/>
  <c r="Z21" i="103"/>
  <c r="L25" i="103"/>
  <c r="F29" i="103"/>
  <c r="Z32" i="103"/>
  <c r="AL35" i="103"/>
  <c r="U39" i="103"/>
  <c r="AD42" i="103"/>
  <c r="X10" i="103"/>
  <c r="AA14" i="103"/>
  <c r="D19" i="103"/>
  <c r="AC22" i="103"/>
  <c r="H26" i="103"/>
  <c r="I30" i="103"/>
  <c r="V33" i="103"/>
  <c r="D37" i="103"/>
  <c r="O40" i="103"/>
  <c r="AF42" i="103"/>
  <c r="AJ10" i="103"/>
  <c r="K15" i="103"/>
  <c r="F19" i="103"/>
  <c r="AG22" i="103"/>
  <c r="N30" i="103"/>
  <c r="H37" i="103"/>
  <c r="AG42" i="103"/>
  <c r="P40" i="103"/>
  <c r="AN10" i="103"/>
  <c r="L15" i="103"/>
  <c r="G19" i="103"/>
  <c r="AH22" i="103"/>
  <c r="AE26" i="103"/>
  <c r="O30" i="103"/>
  <c r="AG33" i="103"/>
  <c r="I37" i="103"/>
  <c r="Z40" i="103"/>
  <c r="AI43" i="103"/>
  <c r="D11" i="103"/>
  <c r="N15" i="103"/>
  <c r="H19" i="103"/>
  <c r="AI22" i="103"/>
  <c r="AN26" i="103"/>
  <c r="P30" i="103"/>
  <c r="AH33" i="103"/>
  <c r="J37" i="103"/>
  <c r="AA40" i="103"/>
  <c r="AJ43" i="103"/>
  <c r="AF11" i="103"/>
  <c r="AG15" i="103"/>
  <c r="AL19" i="103"/>
  <c r="Z23" i="103"/>
  <c r="M27" i="103"/>
  <c r="AD30" i="103"/>
  <c r="G34" i="103"/>
  <c r="Y37" i="103"/>
  <c r="AK40" i="103"/>
  <c r="E11" i="103"/>
  <c r="AO26" i="103"/>
  <c r="AC40" i="103"/>
  <c r="J27" i="103"/>
  <c r="AJ40" i="103"/>
  <c r="AC30" i="103"/>
  <c r="T23" i="103"/>
  <c r="W23" i="103"/>
  <c r="Y11" i="103"/>
  <c r="E27" i="103"/>
  <c r="AE40" i="103"/>
  <c r="AI40" i="103"/>
  <c r="T30" i="103"/>
  <c r="AF15" i="103"/>
  <c r="D34" i="103"/>
  <c r="U23" i="103"/>
  <c r="AA11" i="103"/>
  <c r="I27" i="103"/>
  <c r="AH40" i="103"/>
  <c r="K27" i="103"/>
  <c r="AD15" i="103"/>
  <c r="AN33" i="103"/>
  <c r="N19" i="103"/>
  <c r="X19" i="103"/>
  <c r="V37" i="103"/>
  <c r="AD11" i="103"/>
  <c r="AA15" i="103"/>
  <c r="AO33" i="103"/>
  <c r="AE11" i="103"/>
  <c r="M19" i="103"/>
  <c r="O15" i="103"/>
  <c r="Q30" i="103"/>
  <c r="AN43" i="103"/>
  <c r="K37" i="103"/>
  <c r="Z15" i="103"/>
  <c r="S30" i="103"/>
  <c r="AO43" i="103"/>
  <c r="U30" i="103"/>
  <c r="W19" i="103"/>
  <c r="M37" i="103"/>
  <c r="N37" i="103"/>
  <c r="E34" i="103"/>
  <c r="I19" i="103"/>
  <c r="AJ33" i="103"/>
  <c r="AL22" i="103"/>
  <c r="Y23" i="103"/>
  <c r="W37" i="103"/>
  <c r="D7" i="103"/>
  <c r="AF6" i="103"/>
  <c r="AN41" i="103"/>
  <c r="T31" i="103"/>
  <c r="AL20" i="103"/>
  <c r="R10" i="103"/>
  <c r="AH10" i="103"/>
  <c r="I38" i="103"/>
  <c r="AA27" i="103"/>
  <c r="G17" i="103"/>
  <c r="Y6" i="103"/>
  <c r="AF40" i="103"/>
  <c r="L30" i="103"/>
  <c r="AD19" i="103"/>
  <c r="J9" i="103"/>
  <c r="G27" i="103"/>
  <c r="E6" i="103"/>
  <c r="L40" i="103"/>
  <c r="AD29" i="103"/>
  <c r="J19" i="103"/>
  <c r="AB8" i="103"/>
  <c r="AJ19" i="103"/>
  <c r="AF9" i="103"/>
  <c r="Y26" i="103"/>
  <c r="AF19" i="103"/>
  <c r="J29" i="103"/>
  <c r="H8" i="103"/>
  <c r="K6" i="103"/>
  <c r="P19" i="103"/>
  <c r="L9" i="103"/>
  <c r="L19" i="103"/>
  <c r="H18" i="103"/>
  <c r="E13" i="103"/>
  <c r="AH18" i="103"/>
  <c r="E36" i="103"/>
  <c r="AO14" i="103"/>
  <c r="AB38" i="103"/>
  <c r="Z17" i="103"/>
  <c r="T6" i="103"/>
  <c r="AH28" i="103"/>
  <c r="AF7" i="103"/>
  <c r="W35" i="103"/>
  <c r="U14" i="103"/>
  <c r="H38" i="103"/>
  <c r="F17" i="103"/>
  <c r="AM6" i="103"/>
  <c r="N28" i="103"/>
  <c r="L7" i="103"/>
  <c r="AO34" i="103"/>
  <c r="AM13" i="103"/>
  <c r="Z37" i="103"/>
  <c r="X16" i="103"/>
  <c r="U11" i="103"/>
  <c r="AF27" i="103"/>
  <c r="AD6" i="103"/>
  <c r="U34" i="103"/>
  <c r="S13" i="103"/>
  <c r="F37" i="103"/>
  <c r="D16" i="103"/>
  <c r="L27" i="103"/>
  <c r="AD16" i="103"/>
  <c r="Z6" i="103"/>
  <c r="AM33" i="103"/>
  <c r="AK12" i="103"/>
  <c r="X36" i="103"/>
  <c r="V15" i="103"/>
  <c r="R6" i="103"/>
  <c r="J16" i="103"/>
  <c r="S33" i="103"/>
  <c r="D36" i="103"/>
  <c r="AK6" i="103"/>
  <c r="I6" i="103"/>
  <c r="AI11" i="103"/>
  <c r="Q6" i="103"/>
  <c r="Q32" i="103"/>
  <c r="T24" i="103"/>
  <c r="AJ6" i="103"/>
  <c r="O21" i="103"/>
  <c r="P6" i="103"/>
  <c r="O31" i="103"/>
  <c r="AG7" i="103"/>
  <c r="M20" i="103"/>
  <c r="M7" i="103"/>
  <c r="K9" i="103"/>
  <c r="AE6" i="103"/>
  <c r="AE29" i="103"/>
  <c r="V22" i="103"/>
  <c r="I8" i="103"/>
  <c r="D43" i="103"/>
  <c r="N31" i="103"/>
  <c r="T21" i="103"/>
  <c r="N41" i="103"/>
  <c r="V6" i="103"/>
  <c r="L6" i="103"/>
  <c r="T41" i="103"/>
  <c r="AL30" i="103"/>
  <c r="R20" i="103"/>
  <c r="AJ9" i="103"/>
  <c r="N10" i="103"/>
  <c r="AA37" i="103"/>
  <c r="Y16" i="103"/>
  <c r="E16" i="103"/>
  <c r="AB18" i="103"/>
  <c r="U6" i="103"/>
  <c r="AJ29" i="103"/>
  <c r="AH8" i="103"/>
  <c r="Y36" i="103"/>
  <c r="W15" i="103"/>
  <c r="J39" i="103"/>
  <c r="AN6" i="103"/>
  <c r="AB25" i="103"/>
  <c r="AN34" i="103"/>
  <c r="H25" i="103"/>
  <c r="T34" i="103"/>
  <c r="AI41" i="103"/>
  <c r="M10" i="103"/>
  <c r="AI6" i="103"/>
  <c r="AG30" i="103"/>
  <c r="P12" i="103"/>
  <c r="V14" i="103"/>
  <c r="AE19" i="103"/>
  <c r="P22" i="103"/>
  <c r="D23" i="103"/>
  <c r="AJ42" i="103"/>
  <c r="AN11" i="103"/>
  <c r="AH31" i="103"/>
  <c r="V32" i="103"/>
  <c r="I18" i="103"/>
  <c r="P11" i="103"/>
  <c r="AA17" i="103"/>
  <c r="L20" i="103"/>
  <c r="AO6" i="103"/>
  <c r="G14" i="103"/>
  <c r="AL40" i="103"/>
  <c r="R30" i="103"/>
  <c r="P9" i="103"/>
  <c r="G37" i="103"/>
  <c r="AD39" i="103"/>
  <c r="R40" i="103"/>
  <c r="E26" i="103"/>
  <c r="AB28" i="103"/>
  <c r="AJ39" i="103"/>
  <c r="P29" i="103"/>
  <c r="N8" i="103"/>
  <c r="AD8" i="103"/>
  <c r="W25" i="103"/>
  <c r="AD18" i="103"/>
  <c r="H28" i="103"/>
  <c r="F7" i="103"/>
  <c r="W12" i="103"/>
  <c r="P39" i="103"/>
  <c r="N18" i="103"/>
  <c r="J8" i="103"/>
  <c r="AO24" i="103"/>
  <c r="J18" i="103"/>
  <c r="Z27" i="103"/>
  <c r="X6" i="103"/>
  <c r="AO11" i="103"/>
  <c r="AH38" i="103"/>
  <c r="AF17" i="103"/>
  <c r="AB7" i="103"/>
  <c r="U24" i="103"/>
  <c r="AB17" i="103"/>
  <c r="F27" i="103"/>
  <c r="S6" i="103"/>
  <c r="L17" i="103"/>
  <c r="H7" i="103"/>
  <c r="AM23" i="103"/>
  <c r="H17" i="103"/>
  <c r="X26" i="103"/>
  <c r="AM10" i="103"/>
  <c r="J6" i="103"/>
  <c r="S23" i="103"/>
  <c r="Z16" i="103"/>
  <c r="D26" i="103"/>
  <c r="S10" i="103"/>
  <c r="AC6" i="103"/>
  <c r="AK22" i="103"/>
  <c r="F16" i="103"/>
  <c r="AK9" i="103"/>
  <c r="AK32" i="103"/>
  <c r="AN24" i="103"/>
  <c r="Q9" i="103"/>
  <c r="O11" i="103"/>
  <c r="AB35" i="103"/>
  <c r="AI31" i="103"/>
  <c r="AL23" i="103"/>
  <c r="Z24" i="103"/>
  <c r="AG20" i="103"/>
  <c r="AJ12" i="103"/>
  <c r="Z34" i="103"/>
  <c r="AE9" i="103"/>
  <c r="O6" i="103"/>
  <c r="M30" i="103"/>
  <c r="AH6" i="103"/>
  <c r="N11" i="103"/>
  <c r="AE39" i="103"/>
  <c r="N21" i="103"/>
  <c r="AN21" i="103"/>
  <c r="AH41" i="103"/>
  <c r="M6" i="103"/>
  <c r="AD9" i="103"/>
  <c r="Z7" i="103"/>
  <c r="AL6" i="103"/>
  <c r="AM43" i="103"/>
  <c r="V25" i="103"/>
  <c r="AB15" i="103"/>
  <c r="X15" i="103"/>
  <c r="H15" i="103"/>
  <c r="AL13" i="103"/>
  <c r="H6" i="103"/>
  <c r="R13" i="103"/>
  <c r="F14" i="103"/>
  <c r="X13" i="103"/>
  <c r="F34" i="103"/>
  <c r="AH11" i="103"/>
  <c r="M40" i="103"/>
  <c r="R12" i="103"/>
  <c r="AF10" i="103"/>
  <c r="AC28" i="103"/>
  <c r="AN31" i="103"/>
  <c r="G7" i="103"/>
  <c r="N38" i="103"/>
  <c r="J26" i="103"/>
  <c r="V35" i="103"/>
  <c r="AB6" i="103"/>
  <c r="D15" i="103"/>
  <c r="AI8" i="103"/>
  <c r="AG10" i="103"/>
  <c r="AA6" i="103"/>
  <c r="R23" i="103"/>
  <c r="O41" i="103"/>
  <c r="R33" i="103"/>
  <c r="X23" i="103"/>
  <c r="AJ32" i="103"/>
  <c r="T13" i="103"/>
  <c r="P32" i="103"/>
  <c r="D33" i="103"/>
  <c r="P42" i="103"/>
  <c r="AJ11" i="103"/>
  <c r="AA7" i="103"/>
  <c r="AL10" i="103"/>
  <c r="AF37" i="103"/>
  <c r="AD26" i="103"/>
  <c r="Q12" i="103"/>
  <c r="AD36" i="103"/>
  <c r="Q22" i="103"/>
  <c r="J36" i="103"/>
  <c r="AI21" i="103"/>
  <c r="Q42" i="103"/>
  <c r="H35" i="103"/>
  <c r="F6" i="103"/>
  <c r="F24" i="103"/>
  <c r="AL43" i="103"/>
  <c r="D13" i="103"/>
  <c r="R43" i="103"/>
  <c r="V12" i="103"/>
  <c r="AH21" i="103"/>
  <c r="K29" i="103"/>
  <c r="T11" i="103"/>
  <c r="AF20" i="103"/>
  <c r="AC38" i="103"/>
  <c r="AF30" i="103"/>
  <c r="L37" i="103"/>
  <c r="AN14" i="103"/>
  <c r="S43" i="103"/>
  <c r="T14" i="103"/>
  <c r="AK42" i="103"/>
  <c r="Z14" i="103"/>
  <c r="AN13" i="103"/>
  <c r="O8" i="103"/>
  <c r="AL33" i="103"/>
  <c r="G6" i="103"/>
  <c r="AJ22" i="103"/>
  <c r="AG40" i="103"/>
  <c r="X33" i="103"/>
  <c r="K19" i="103"/>
  <c r="X43" i="103"/>
  <c r="AC18" i="103"/>
  <c r="K39" i="103"/>
  <c r="V42" i="103"/>
  <c r="I28" i="103"/>
  <c r="N6" i="103"/>
  <c r="AC8" i="103"/>
  <c r="AG6" i="103"/>
  <c r="L10" i="103"/>
  <c r="AF44" i="103" l="1"/>
  <c r="Z44" i="103"/>
  <c r="AP10" i="103"/>
  <c r="P44" i="103"/>
  <c r="AP20" i="103"/>
  <c r="AP33" i="103"/>
  <c r="AI44" i="103"/>
  <c r="AH44" i="103"/>
  <c r="AD44" i="103"/>
  <c r="L44" i="103"/>
  <c r="Q44" i="103"/>
  <c r="AP37" i="103"/>
  <c r="AP31" i="103"/>
  <c r="AP22" i="103"/>
  <c r="AP28" i="103"/>
  <c r="AP14" i="103"/>
  <c r="AP7" i="103"/>
  <c r="T44" i="103"/>
  <c r="AJ44" i="103"/>
  <c r="AP21" i="103"/>
  <c r="AP18" i="103"/>
  <c r="AP35" i="103"/>
  <c r="G44" i="103"/>
  <c r="O44" i="103"/>
  <c r="AP24" i="103"/>
  <c r="AC44" i="103"/>
  <c r="E44" i="103"/>
  <c r="AP41" i="103"/>
  <c r="AP42" i="103"/>
  <c r="AP13" i="103"/>
  <c r="AP26" i="103"/>
  <c r="AP11" i="103"/>
  <c r="V44" i="103"/>
  <c r="F44" i="103"/>
  <c r="J44" i="103"/>
  <c r="AO44" i="103"/>
  <c r="I44" i="103"/>
  <c r="AP9" i="103"/>
  <c r="AP29" i="103"/>
  <c r="AP16" i="103"/>
  <c r="AP40" i="103"/>
  <c r="X44" i="103"/>
  <c r="H44" i="103"/>
  <c r="AK44" i="103"/>
  <c r="Y44" i="103"/>
  <c r="AP8" i="103"/>
  <c r="AP12" i="103"/>
  <c r="AA44" i="103"/>
  <c r="AN44" i="103"/>
  <c r="AP36" i="103"/>
  <c r="AP43" i="103"/>
  <c r="AP19" i="103"/>
  <c r="AP17" i="103"/>
  <c r="AP30" i="103"/>
  <c r="K44" i="103"/>
  <c r="AP15" i="103"/>
  <c r="AB44" i="103"/>
  <c r="AM44" i="103"/>
  <c r="AE44" i="103"/>
  <c r="AP39" i="103"/>
  <c r="AP25" i="103"/>
  <c r="AP34" i="103"/>
  <c r="AG44" i="103"/>
  <c r="S44" i="103"/>
  <c r="AL44" i="103"/>
  <c r="U44" i="103"/>
  <c r="AP38" i="103"/>
  <c r="W44" i="103"/>
  <c r="M44" i="103"/>
  <c r="AP27" i="103"/>
  <c r="AP32" i="103"/>
  <c r="R44" i="103"/>
  <c r="N44" i="103"/>
  <c r="AP23" i="103"/>
  <c r="AP6" i="103"/>
  <c r="D44" i="103"/>
  <c r="AQ6" i="103" l="1"/>
  <c r="D45" i="103"/>
  <c r="AQ17" i="103"/>
  <c r="H45" i="103"/>
  <c r="F45" i="103"/>
  <c r="AQ20" i="103"/>
  <c r="AQ29" i="103"/>
  <c r="J45" i="103"/>
  <c r="AQ9" i="103"/>
  <c r="AQ40" i="103"/>
  <c r="AQ11" i="103"/>
  <c r="AD45" i="103"/>
  <c r="AQ26" i="103"/>
  <c r="AH45" i="103"/>
  <c r="M45" i="103"/>
  <c r="AQ18" i="103"/>
  <c r="K45" i="103"/>
  <c r="AQ19" i="103"/>
  <c r="W45" i="103"/>
  <c r="AJ45" i="103"/>
  <c r="X45" i="103"/>
  <c r="AQ36" i="103"/>
  <c r="AQ10" i="103"/>
  <c r="AQ15" i="103"/>
  <c r="AQ23" i="103"/>
  <c r="AQ21" i="103"/>
  <c r="AQ24" i="103"/>
  <c r="AQ38" i="103"/>
  <c r="U45" i="103"/>
  <c r="O45" i="103"/>
  <c r="AL45" i="103"/>
  <c r="AC45" i="103"/>
  <c r="AQ30" i="103"/>
  <c r="AQ22" i="103"/>
  <c r="AA45" i="103"/>
  <c r="AQ41" i="103"/>
  <c r="AQ13" i="103"/>
  <c r="AQ12" i="103"/>
  <c r="AK45" i="103"/>
  <c r="N45" i="103"/>
  <c r="E45" i="103"/>
  <c r="AQ8" i="103"/>
  <c r="AI45" i="103"/>
  <c r="G45" i="103"/>
  <c r="AQ32" i="103"/>
  <c r="AQ39" i="103"/>
  <c r="AQ28" i="103"/>
  <c r="T45" i="103"/>
  <c r="AQ27" i="103"/>
  <c r="Q45" i="103"/>
  <c r="AQ7" i="103"/>
  <c r="AQ42" i="103"/>
  <c r="I45" i="103"/>
  <c r="AN45" i="103"/>
  <c r="V45" i="103"/>
  <c r="P45" i="103"/>
  <c r="AM45" i="103"/>
  <c r="AQ25" i="103"/>
  <c r="AQ14" i="103"/>
  <c r="AQ33" i="103"/>
  <c r="AE45" i="103"/>
  <c r="AQ43" i="103"/>
  <c r="S45" i="103"/>
  <c r="AQ31" i="103"/>
  <c r="AG45" i="103"/>
  <c r="AQ37" i="103"/>
  <c r="AB45" i="103"/>
  <c r="Y45" i="103"/>
  <c r="R45" i="103"/>
  <c r="AO45" i="103"/>
  <c r="L45" i="103"/>
  <c r="AF45" i="103"/>
  <c r="AQ34" i="103"/>
  <c r="AQ16" i="103"/>
  <c r="AQ35" i="103"/>
  <c r="Z45" i="103"/>
  <c r="H45" i="85" l="1"/>
  <c r="F45" i="85"/>
  <c r="F35" i="85"/>
  <c r="H36" i="85"/>
  <c r="H34" i="85"/>
  <c r="H16" i="85"/>
  <c r="H12" i="85"/>
  <c r="F36" i="85"/>
  <c r="F16" i="85"/>
  <c r="F12" i="85"/>
  <c r="I36" i="85" l="1"/>
  <c r="D35" i="101" s="1"/>
  <c r="I45" i="85"/>
  <c r="D44" i="101" s="1"/>
  <c r="I12" i="85"/>
  <c r="I16" i="85"/>
  <c r="D15" i="101" l="1"/>
  <c r="D11" i="101"/>
  <c r="E35" i="101"/>
  <c r="W35" i="101" s="1"/>
  <c r="E44" i="101"/>
  <c r="W44" i="101" s="1"/>
  <c r="G46" i="100" l="1"/>
  <c r="G37" i="100"/>
  <c r="D37" i="100"/>
  <c r="G35" i="101"/>
  <c r="F37" i="100" s="1"/>
  <c r="F35" i="101"/>
  <c r="E37" i="100" s="1"/>
  <c r="D46" i="100"/>
  <c r="G44" i="101"/>
  <c r="F46" i="100" s="1"/>
  <c r="F44" i="101"/>
  <c r="E46" i="100" s="1"/>
  <c r="E11" i="101"/>
  <c r="W11" i="101" s="1"/>
  <c r="E15" i="101"/>
  <c r="W15" i="101" s="1"/>
  <c r="G13" i="100" l="1"/>
  <c r="G17" i="100"/>
  <c r="D17" i="100"/>
  <c r="F15" i="101"/>
  <c r="E17" i="100" s="1"/>
  <c r="G15" i="101"/>
  <c r="F17" i="100" s="1"/>
  <c r="D13" i="100"/>
  <c r="F11" i="101"/>
  <c r="E13" i="100" s="1"/>
  <c r="G11" i="101"/>
  <c r="F13" i="100" s="1"/>
  <c r="F15" i="85"/>
  <c r="H17" i="85"/>
  <c r="F18" i="85"/>
  <c r="F9" i="85"/>
  <c r="H10" i="85"/>
  <c r="F10" i="85"/>
  <c r="H37" i="85"/>
  <c r="F44" i="85"/>
  <c r="H42" i="85"/>
  <c r="H13" i="85"/>
  <c r="F23" i="85"/>
  <c r="H25" i="85"/>
  <c r="H27" i="85"/>
  <c r="H22" i="85"/>
  <c r="F22" i="85"/>
  <c r="H30" i="85"/>
  <c r="H28" i="85"/>
  <c r="H32" i="85"/>
  <c r="F32" i="85"/>
  <c r="H39" i="85"/>
  <c r="F43" i="85"/>
  <c r="H40" i="85"/>
  <c r="H11" i="85"/>
  <c r="H19" i="85"/>
  <c r="F14" i="85"/>
  <c r="F21" i="85"/>
  <c r="H20" i="85"/>
  <c r="H29" i="85"/>
  <c r="H26" i="85"/>
  <c r="F24" i="85"/>
  <c r="H31" i="85"/>
  <c r="H38" i="85"/>
  <c r="H41" i="85"/>
  <c r="F8" i="85"/>
  <c r="F17" i="85" l="1"/>
  <c r="I17" i="85" s="1"/>
  <c r="F31" i="85"/>
  <c r="I31" i="85" s="1"/>
  <c r="F20" i="85"/>
  <c r="F42" i="85"/>
  <c r="I42" i="85" s="1"/>
  <c r="F37" i="85"/>
  <c r="I37" i="85" s="1"/>
  <c r="F13" i="85"/>
  <c r="I13" i="85" s="1"/>
  <c r="F41" i="85"/>
  <c r="I41" i="85" s="1"/>
  <c r="F19" i="85"/>
  <c r="I19" i="85" s="1"/>
  <c r="F26" i="85"/>
  <c r="I26" i="85" s="1"/>
  <c r="F29" i="85"/>
  <c r="I29" i="85" s="1"/>
  <c r="F25" i="85"/>
  <c r="I25" i="85" s="1"/>
  <c r="F38" i="85"/>
  <c r="I38" i="85" s="1"/>
  <c r="F39" i="85"/>
  <c r="I39" i="85" s="1"/>
  <c r="F27" i="85"/>
  <c r="I27" i="85" s="1"/>
  <c r="H33" i="85"/>
  <c r="I10" i="85"/>
  <c r="H43" i="85"/>
  <c r="I43" i="85" s="1"/>
  <c r="H44" i="85"/>
  <c r="I44" i="85" s="1"/>
  <c r="H24" i="85"/>
  <c r="I24" i="85" s="1"/>
  <c r="H23" i="85"/>
  <c r="I23" i="85" s="1"/>
  <c r="F28" i="85"/>
  <c r="I28" i="85" s="1"/>
  <c r="H18" i="85"/>
  <c r="I18" i="85" s="1"/>
  <c r="I20" i="85"/>
  <c r="H21" i="85"/>
  <c r="I21" i="85" s="1"/>
  <c r="H14" i="85"/>
  <c r="I14" i="85" s="1"/>
  <c r="I32" i="85"/>
  <c r="H9" i="85"/>
  <c r="F30" i="85"/>
  <c r="I30" i="85" s="1"/>
  <c r="I22" i="85"/>
  <c r="H15" i="85"/>
  <c r="I15" i="85" s="1"/>
  <c r="F11" i="85"/>
  <c r="I11" i="85" s="1"/>
  <c r="H8" i="85"/>
  <c r="F40" i="85"/>
  <c r="I40" i="85" s="1"/>
  <c r="D46" i="85"/>
  <c r="D9" i="101" l="1"/>
  <c r="D17" i="101"/>
  <c r="D27" i="101"/>
  <c r="D22" i="101"/>
  <c r="D23" i="101"/>
  <c r="E23" i="101" s="1"/>
  <c r="W23" i="101" s="1"/>
  <c r="D43" i="101"/>
  <c r="D42" i="101"/>
  <c r="D39" i="101"/>
  <c r="D26" i="101"/>
  <c r="D38" i="101"/>
  <c r="D10" i="101"/>
  <c r="D37" i="101"/>
  <c r="D14" i="101"/>
  <c r="D24" i="101"/>
  <c r="D21" i="101"/>
  <c r="E21" i="101" s="1"/>
  <c r="W21" i="101" s="1"/>
  <c r="D28" i="101"/>
  <c r="D29" i="101"/>
  <c r="D25" i="101"/>
  <c r="D18" i="101"/>
  <c r="D31" i="101"/>
  <c r="D40" i="101"/>
  <c r="D13" i="101"/>
  <c r="D12" i="101"/>
  <c r="D20" i="101"/>
  <c r="D36" i="101"/>
  <c r="E36" i="101" s="1"/>
  <c r="W36" i="101" s="1"/>
  <c r="D19" i="101"/>
  <c r="D41" i="101"/>
  <c r="D16" i="101"/>
  <c r="D30" i="101"/>
  <c r="F33" i="85"/>
  <c r="I9" i="85"/>
  <c r="H35" i="85"/>
  <c r="F34" i="85"/>
  <c r="I34" i="85" s="1"/>
  <c r="D33" i="101" s="1"/>
  <c r="I8" i="85"/>
  <c r="D7" i="101" s="1"/>
  <c r="F46" i="85" l="1"/>
  <c r="G23" i="101"/>
  <c r="F25" i="100" s="1"/>
  <c r="G25" i="100"/>
  <c r="D23" i="100"/>
  <c r="G21" i="101"/>
  <c r="F23" i="100" s="1"/>
  <c r="E18" i="101"/>
  <c r="W18" i="101" s="1"/>
  <c r="E25" i="101"/>
  <c r="W25" i="101" s="1"/>
  <c r="G36" i="101"/>
  <c r="F38" i="100" s="1"/>
  <c r="E41" i="101"/>
  <c r="W41" i="101" s="1"/>
  <c r="E29" i="101"/>
  <c r="W29" i="101" s="1"/>
  <c r="E42" i="101"/>
  <c r="W42" i="101" s="1"/>
  <c r="E43" i="101"/>
  <c r="W43" i="101" s="1"/>
  <c r="D8" i="101"/>
  <c r="E30" i="101"/>
  <c r="W30" i="101" s="1"/>
  <c r="E16" i="101"/>
  <c r="W16" i="101" s="1"/>
  <c r="E39" i="101"/>
  <c r="W39" i="101" s="1"/>
  <c r="G23" i="100"/>
  <c r="D38" i="100"/>
  <c r="F36" i="101"/>
  <c r="E38" i="100" s="1"/>
  <c r="E19" i="101"/>
  <c r="W19" i="101" s="1"/>
  <c r="E28" i="101"/>
  <c r="W28" i="101" s="1"/>
  <c r="F21" i="101"/>
  <c r="E23" i="100" s="1"/>
  <c r="E31" i="101"/>
  <c r="W31" i="101" s="1"/>
  <c r="E26" i="101"/>
  <c r="W26" i="101" s="1"/>
  <c r="E22" i="101"/>
  <c r="W22" i="101" s="1"/>
  <c r="E12" i="101"/>
  <c r="W12" i="101" s="1"/>
  <c r="E14" i="101"/>
  <c r="W14" i="101" s="1"/>
  <c r="D25" i="100"/>
  <c r="G38" i="100"/>
  <c r="E37" i="101"/>
  <c r="W37" i="101" s="1"/>
  <c r="F23" i="101"/>
  <c r="E25" i="100" s="1"/>
  <c r="E38" i="101"/>
  <c r="W38" i="101" s="1"/>
  <c r="E20" i="101"/>
  <c r="W20" i="101" s="1"/>
  <c r="E24" i="101"/>
  <c r="W24" i="101" s="1"/>
  <c r="E27" i="101"/>
  <c r="W27" i="101" s="1"/>
  <c r="E13" i="101"/>
  <c r="W13" i="101" s="1"/>
  <c r="E17" i="101"/>
  <c r="W17" i="101" s="1"/>
  <c r="E40" i="101"/>
  <c r="W40" i="101" s="1"/>
  <c r="E10" i="101"/>
  <c r="W10" i="101" s="1"/>
  <c r="E9" i="101"/>
  <c r="W9" i="101" s="1"/>
  <c r="I33" i="85"/>
  <c r="D32" i="101" s="1"/>
  <c r="E32" i="101" s="1"/>
  <c r="W32" i="101" s="1"/>
  <c r="E33" i="101"/>
  <c r="W33" i="101" s="1"/>
  <c r="G28" i="101" l="1"/>
  <c r="F30" i="100" s="1"/>
  <c r="G30" i="100"/>
  <c r="D30" i="100"/>
  <c r="F28" i="101"/>
  <c r="E30" i="100" s="1"/>
  <c r="F40" i="101"/>
  <c r="E42" i="100" s="1"/>
  <c r="G42" i="100"/>
  <c r="D42" i="100"/>
  <c r="G40" i="101"/>
  <c r="F42" i="100" s="1"/>
  <c r="D15" i="100"/>
  <c r="G13" i="101"/>
  <c r="F15" i="100" s="1"/>
  <c r="F13" i="101"/>
  <c r="E15" i="100" s="1"/>
  <c r="G15" i="100"/>
  <c r="G32" i="100"/>
  <c r="G30" i="101"/>
  <c r="F32" i="100" s="1"/>
  <c r="F30" i="101"/>
  <c r="E32" i="100" s="1"/>
  <c r="D32" i="100"/>
  <c r="E8" i="101"/>
  <c r="W8" i="101" s="1"/>
  <c r="G19" i="101"/>
  <c r="F21" i="100" s="1"/>
  <c r="F19" i="101"/>
  <c r="E21" i="100" s="1"/>
  <c r="D21" i="100"/>
  <c r="G21" i="100"/>
  <c r="D19" i="100"/>
  <c r="G19" i="100"/>
  <c r="F17" i="101"/>
  <c r="E19" i="100" s="1"/>
  <c r="G17" i="101"/>
  <c r="F19" i="100" s="1"/>
  <c r="D26" i="100"/>
  <c r="F24" i="101"/>
  <c r="E26" i="100" s="1"/>
  <c r="G26" i="100"/>
  <c r="G24" i="101"/>
  <c r="F26" i="100" s="1"/>
  <c r="G22" i="100"/>
  <c r="D22" i="100"/>
  <c r="G20" i="101"/>
  <c r="F22" i="100" s="1"/>
  <c r="F20" i="101"/>
  <c r="E22" i="100" s="1"/>
  <c r="D40" i="100"/>
  <c r="F38" i="101"/>
  <c r="E40" i="100" s="1"/>
  <c r="G38" i="101"/>
  <c r="F40" i="100" s="1"/>
  <c r="G40" i="100"/>
  <c r="D45" i="100"/>
  <c r="G43" i="101"/>
  <c r="F45" i="100" s="1"/>
  <c r="G45" i="100"/>
  <c r="F43" i="101"/>
  <c r="E45" i="100" s="1"/>
  <c r="D39" i="100"/>
  <c r="G37" i="101"/>
  <c r="F39" i="100" s="1"/>
  <c r="F37" i="101"/>
  <c r="E39" i="100" s="1"/>
  <c r="G39" i="100"/>
  <c r="G44" i="100"/>
  <c r="D44" i="100"/>
  <c r="G42" i="101"/>
  <c r="F44" i="100" s="1"/>
  <c r="F42" i="101"/>
  <c r="E44" i="100" s="1"/>
  <c r="G12" i="101"/>
  <c r="F14" i="100" s="1"/>
  <c r="F12" i="101"/>
  <c r="E14" i="100" s="1"/>
  <c r="G14" i="100"/>
  <c r="D14" i="100"/>
  <c r="D33" i="100"/>
  <c r="F31" i="101"/>
  <c r="E33" i="100" s="1"/>
  <c r="G31" i="101"/>
  <c r="F33" i="100" s="1"/>
  <c r="G33" i="100"/>
  <c r="F9" i="101"/>
  <c r="E11" i="100" s="1"/>
  <c r="G9" i="101"/>
  <c r="F11" i="100" s="1"/>
  <c r="G11" i="100"/>
  <c r="D11" i="100"/>
  <c r="G41" i="100"/>
  <c r="G39" i="101"/>
  <c r="F41" i="100" s="1"/>
  <c r="F39" i="101"/>
  <c r="E41" i="100" s="1"/>
  <c r="D41" i="100"/>
  <c r="G29" i="100"/>
  <c r="F27" i="101"/>
  <c r="E29" i="100" s="1"/>
  <c r="D29" i="100"/>
  <c r="G27" i="101"/>
  <c r="F29" i="100" s="1"/>
  <c r="F10" i="101"/>
  <c r="E12" i="100" s="1"/>
  <c r="G10" i="101"/>
  <c r="F12" i="100" s="1"/>
  <c r="G12" i="100"/>
  <c r="D12" i="100"/>
  <c r="G16" i="101"/>
  <c r="F18" i="100" s="1"/>
  <c r="F16" i="101"/>
  <c r="E18" i="100" s="1"/>
  <c r="D18" i="100"/>
  <c r="G18" i="100"/>
  <c r="F29" i="101"/>
  <c r="E31" i="100" s="1"/>
  <c r="D31" i="100"/>
  <c r="G29" i="101"/>
  <c r="F31" i="100" s="1"/>
  <c r="G31" i="100"/>
  <c r="G14" i="101"/>
  <c r="F16" i="100" s="1"/>
  <c r="D16" i="100"/>
  <c r="G16" i="100"/>
  <c r="F14" i="101"/>
  <c r="E16" i="100" s="1"/>
  <c r="G41" i="101"/>
  <c r="F43" i="100" s="1"/>
  <c r="G43" i="100"/>
  <c r="D43" i="100"/>
  <c r="F41" i="101"/>
  <c r="E43" i="100" s="1"/>
  <c r="G24" i="100"/>
  <c r="F22" i="101"/>
  <c r="E24" i="100" s="1"/>
  <c r="G22" i="101"/>
  <c r="F24" i="100" s="1"/>
  <c r="D24" i="100"/>
  <c r="G25" i="101"/>
  <c r="F27" i="100" s="1"/>
  <c r="F25" i="101"/>
  <c r="E27" i="100" s="1"/>
  <c r="G27" i="100"/>
  <c r="D27" i="100"/>
  <c r="F26" i="101"/>
  <c r="E28" i="100" s="1"/>
  <c r="D28" i="100"/>
  <c r="G26" i="101"/>
  <c r="F28" i="100" s="1"/>
  <c r="G28" i="100"/>
  <c r="F18" i="101"/>
  <c r="E20" i="100" s="1"/>
  <c r="D20" i="100"/>
  <c r="G18" i="101"/>
  <c r="F20" i="100" s="1"/>
  <c r="G20" i="100"/>
  <c r="G32" i="101"/>
  <c r="F34" i="100" s="1"/>
  <c r="G34" i="100"/>
  <c r="G33" i="101"/>
  <c r="F35" i="100" s="1"/>
  <c r="G35" i="100"/>
  <c r="D35" i="100"/>
  <c r="F33" i="101"/>
  <c r="E35" i="100" s="1"/>
  <c r="F32" i="101"/>
  <c r="E34" i="100" s="1"/>
  <c r="D34" i="100"/>
  <c r="G10" i="100" l="1"/>
  <c r="F8" i="101"/>
  <c r="E10" i="100" s="1"/>
  <c r="D10" i="100"/>
  <c r="G8" i="101"/>
  <c r="F10" i="100" s="1"/>
  <c r="E7" i="101"/>
  <c r="W7" i="101" s="1"/>
  <c r="G9" i="100" l="1"/>
  <c r="G7" i="101"/>
  <c r="D9" i="100"/>
  <c r="F7" i="101"/>
  <c r="E9" i="100" l="1"/>
  <c r="F9" i="100"/>
  <c r="H46" i="85"/>
  <c r="I35" i="85"/>
  <c r="D34" i="101" l="1"/>
  <c r="D45" i="101" s="1"/>
  <c r="I46" i="85"/>
  <c r="E34" i="101" l="1"/>
  <c r="H7" i="101" a="1"/>
  <c r="E45" i="101" l="1"/>
  <c r="W34" i="101"/>
  <c r="F34" i="101"/>
  <c r="E36" i="100" s="1"/>
  <c r="D36" i="100"/>
  <c r="G34" i="101"/>
  <c r="F36" i="100" s="1"/>
  <c r="G36" i="100"/>
  <c r="H19" i="101"/>
  <c r="I19" i="101" s="1"/>
  <c r="H18" i="101"/>
  <c r="I18" i="101" s="1"/>
  <c r="H27" i="101"/>
  <c r="I27" i="101" s="1"/>
  <c r="H29" i="101"/>
  <c r="I29" i="101" s="1"/>
  <c r="H44" i="101"/>
  <c r="I44" i="101" s="1"/>
  <c r="H32" i="101"/>
  <c r="I32" i="101" s="1"/>
  <c r="H39" i="101"/>
  <c r="I39" i="101" s="1"/>
  <c r="H11" i="101"/>
  <c r="I11" i="101" s="1"/>
  <c r="H22" i="101"/>
  <c r="I22" i="101" s="1"/>
  <c r="H28" i="101"/>
  <c r="I28" i="101" s="1"/>
  <c r="H38" i="101"/>
  <c r="I38" i="101" s="1"/>
  <c r="H37" i="101"/>
  <c r="I37" i="101" s="1"/>
  <c r="H10" i="101"/>
  <c r="I10" i="101" s="1"/>
  <c r="H43" i="101"/>
  <c r="I43" i="101" s="1"/>
  <c r="H35" i="101"/>
  <c r="I35" i="101" s="1"/>
  <c r="H17" i="101"/>
  <c r="I17" i="101" s="1"/>
  <c r="H40" i="101"/>
  <c r="I40" i="101" s="1"/>
  <c r="H42" i="101"/>
  <c r="I42" i="101" s="1"/>
  <c r="H24" i="101"/>
  <c r="I24" i="101" s="1"/>
  <c r="H23" i="101"/>
  <c r="I23" i="101" s="1"/>
  <c r="H14" i="101"/>
  <c r="I14" i="101" s="1"/>
  <c r="H20" i="101"/>
  <c r="I20" i="101" s="1"/>
  <c r="H34" i="101"/>
  <c r="I34" i="101" s="1"/>
  <c r="H26" i="101"/>
  <c r="I26" i="101" s="1"/>
  <c r="H21" i="101"/>
  <c r="I21" i="101" s="1"/>
  <c r="H41" i="101"/>
  <c r="I41" i="101" s="1"/>
  <c r="H9" i="101"/>
  <c r="I9" i="101" s="1"/>
  <c r="H31" i="101"/>
  <c r="I31" i="101" s="1"/>
  <c r="H33" i="101"/>
  <c r="I33" i="101" s="1"/>
  <c r="H36" i="101"/>
  <c r="I36" i="101" s="1"/>
  <c r="H12" i="101"/>
  <c r="I12" i="101" s="1"/>
  <c r="H7" i="101"/>
  <c r="H25" i="101"/>
  <c r="I25" i="101" s="1"/>
  <c r="H15" i="101"/>
  <c r="I15" i="101" s="1"/>
  <c r="H16" i="101"/>
  <c r="I16" i="101" s="1"/>
  <c r="H8" i="101"/>
  <c r="I8" i="101" s="1"/>
  <c r="H13" i="101"/>
  <c r="I13" i="101" s="1"/>
  <c r="H30" i="101"/>
  <c r="I30" i="101" s="1"/>
  <c r="D47" i="100"/>
  <c r="E6" i="119" s="1"/>
  <c r="F45" i="101" l="1"/>
  <c r="G45" i="101"/>
  <c r="W45" i="101"/>
  <c r="E47" i="100"/>
  <c r="E7" i="119" s="1"/>
  <c r="H45" i="101"/>
  <c r="I7" i="101"/>
  <c r="G47" i="100"/>
  <c r="E9" i="119" s="1"/>
  <c r="F47" i="100"/>
  <c r="E8" i="119" s="1"/>
  <c r="I45" i="101" l="1"/>
  <c r="J7" i="101" a="1"/>
  <c r="J22" i="101" l="1"/>
  <c r="X22" i="101" s="1"/>
  <c r="J24" i="101"/>
  <c r="X24" i="101" s="1"/>
  <c r="J31" i="101"/>
  <c r="X31" i="101" s="1"/>
  <c r="J40" i="101"/>
  <c r="X40" i="101" s="1"/>
  <c r="J27" i="101"/>
  <c r="X27" i="101" s="1"/>
  <c r="J30" i="101"/>
  <c r="X30" i="101" s="1"/>
  <c r="J29" i="101"/>
  <c r="X29" i="101" s="1"/>
  <c r="J20" i="101"/>
  <c r="X20" i="101" s="1"/>
  <c r="J9" i="101"/>
  <c r="X9" i="101" s="1"/>
  <c r="J8" i="101"/>
  <c r="X8" i="101" s="1"/>
  <c r="J12" i="101"/>
  <c r="X12" i="101" s="1"/>
  <c r="J36" i="101"/>
  <c r="X36" i="101" s="1"/>
  <c r="J16" i="101"/>
  <c r="X16" i="101" s="1"/>
  <c r="J11" i="101"/>
  <c r="X11" i="101" s="1"/>
  <c r="J14" i="101"/>
  <c r="X14" i="101" s="1"/>
  <c r="J21" i="101"/>
  <c r="X21" i="101" s="1"/>
  <c r="J35" i="101"/>
  <c r="X35" i="101" s="1"/>
  <c r="J39" i="101"/>
  <c r="X39" i="101" s="1"/>
  <c r="J13" i="101"/>
  <c r="X13" i="101" s="1"/>
  <c r="J7" i="101"/>
  <c r="X7" i="101" s="1"/>
  <c r="J23" i="101"/>
  <c r="X23" i="101" s="1"/>
  <c r="J28" i="101"/>
  <c r="X28" i="101" s="1"/>
  <c r="J19" i="101"/>
  <c r="X19" i="101" s="1"/>
  <c r="J17" i="101"/>
  <c r="X17" i="101" s="1"/>
  <c r="J18" i="101"/>
  <c r="X18" i="101" s="1"/>
  <c r="J37" i="101"/>
  <c r="X37" i="101" s="1"/>
  <c r="J32" i="101"/>
  <c r="X32" i="101" s="1"/>
  <c r="J34" i="101"/>
  <c r="X34" i="101" s="1"/>
  <c r="J15" i="101"/>
  <c r="X15" i="101" s="1"/>
  <c r="J43" i="101"/>
  <c r="X43" i="101" s="1"/>
  <c r="J33" i="101"/>
  <c r="X33" i="101" s="1"/>
  <c r="J42" i="101"/>
  <c r="X42" i="101" s="1"/>
  <c r="J10" i="101"/>
  <c r="X10" i="101" s="1"/>
  <c r="J38" i="101"/>
  <c r="X38" i="101" s="1"/>
  <c r="J26" i="101"/>
  <c r="X26" i="101" s="1"/>
  <c r="J44" i="101"/>
  <c r="X44" i="101" s="1"/>
  <c r="J41" i="101"/>
  <c r="X41" i="101" s="1"/>
  <c r="J25" i="101"/>
  <c r="X25" i="101" s="1"/>
  <c r="H45" i="100" l="1"/>
  <c r="K43" i="101"/>
  <c r="L43" i="101"/>
  <c r="H10" i="100"/>
  <c r="K8" i="101"/>
  <c r="L8" i="101"/>
  <c r="K15" i="101"/>
  <c r="H17" i="100"/>
  <c r="L15" i="101"/>
  <c r="K9" i="101"/>
  <c r="H11" i="100"/>
  <c r="L9" i="101"/>
  <c r="H36" i="100"/>
  <c r="L34" i="101"/>
  <c r="K34" i="101"/>
  <c r="L20" i="101"/>
  <c r="K20" i="101"/>
  <c r="H22" i="100"/>
  <c r="K32" i="101"/>
  <c r="H34" i="100"/>
  <c r="L32" i="101"/>
  <c r="H31" i="100"/>
  <c r="L29" i="101"/>
  <c r="K29" i="101"/>
  <c r="H39" i="100"/>
  <c r="L37" i="101"/>
  <c r="K37" i="101"/>
  <c r="H32" i="100"/>
  <c r="L30" i="101"/>
  <c r="K30" i="101"/>
  <c r="L18" i="101"/>
  <c r="K18" i="101"/>
  <c r="H20" i="100"/>
  <c r="L27" i="101"/>
  <c r="K27" i="101"/>
  <c r="H29" i="100"/>
  <c r="L17" i="101"/>
  <c r="H19" i="100"/>
  <c r="K17" i="101"/>
  <c r="K40" i="101"/>
  <c r="H42" i="100"/>
  <c r="L40" i="101"/>
  <c r="L19" i="101"/>
  <c r="K19" i="101"/>
  <c r="H21" i="100"/>
  <c r="K31" i="101"/>
  <c r="H33" i="100"/>
  <c r="L31" i="101"/>
  <c r="K28" i="101"/>
  <c r="L28" i="101"/>
  <c r="H30" i="100"/>
  <c r="K24" i="101"/>
  <c r="H26" i="100"/>
  <c r="L24" i="101"/>
  <c r="K23" i="101"/>
  <c r="H25" i="100"/>
  <c r="L23" i="101"/>
  <c r="H24" i="100"/>
  <c r="K22" i="101"/>
  <c r="L22" i="101"/>
  <c r="H9" i="100"/>
  <c r="K7" i="101"/>
  <c r="L7" i="101"/>
  <c r="J45" i="101"/>
  <c r="K13" i="101"/>
  <c r="L13" i="101"/>
  <c r="H15" i="100"/>
  <c r="H27" i="100"/>
  <c r="L25" i="101"/>
  <c r="K25" i="101"/>
  <c r="H41" i="100"/>
  <c r="L39" i="101"/>
  <c r="K39" i="101"/>
  <c r="H43" i="100"/>
  <c r="L41" i="101"/>
  <c r="K41" i="101"/>
  <c r="L35" i="101"/>
  <c r="K35" i="101"/>
  <c r="H37" i="100"/>
  <c r="H46" i="100"/>
  <c r="K44" i="101"/>
  <c r="L44" i="101"/>
  <c r="K21" i="101"/>
  <c r="L21" i="101"/>
  <c r="H23" i="100"/>
  <c r="L26" i="101"/>
  <c r="K26" i="101"/>
  <c r="H28" i="100"/>
  <c r="K14" i="101"/>
  <c r="L14" i="101"/>
  <c r="H16" i="100"/>
  <c r="H40" i="100"/>
  <c r="K38" i="101"/>
  <c r="L38" i="101"/>
  <c r="H13" i="100"/>
  <c r="K11" i="101"/>
  <c r="L11" i="101"/>
  <c r="L10" i="101"/>
  <c r="K10" i="101"/>
  <c r="H12" i="100"/>
  <c r="L16" i="101"/>
  <c r="K16" i="101"/>
  <c r="H18" i="100"/>
  <c r="L42" i="101"/>
  <c r="H44" i="100"/>
  <c r="K42" i="101"/>
  <c r="H38" i="100"/>
  <c r="L36" i="101"/>
  <c r="K36" i="101"/>
  <c r="L33" i="101"/>
  <c r="H35" i="100"/>
  <c r="K33" i="101"/>
  <c r="H14" i="100"/>
  <c r="K12" i="101"/>
  <c r="L12" i="101"/>
  <c r="K44" i="100" l="1"/>
  <c r="J15" i="100"/>
  <c r="K39" i="100"/>
  <c r="I15" i="100"/>
  <c r="I29" i="100"/>
  <c r="J10" i="100"/>
  <c r="K13" i="100"/>
  <c r="J43" i="100"/>
  <c r="K15" i="100"/>
  <c r="K26" i="100"/>
  <c r="I21" i="100"/>
  <c r="J29" i="100"/>
  <c r="J36" i="100"/>
  <c r="I10" i="100"/>
  <c r="I14" i="100"/>
  <c r="J44" i="100"/>
  <c r="J40" i="100"/>
  <c r="J23" i="100"/>
  <c r="J26" i="100"/>
  <c r="J21" i="100"/>
  <c r="K31" i="100"/>
  <c r="I40" i="100"/>
  <c r="I23" i="100"/>
  <c r="K43" i="100"/>
  <c r="K21" i="100"/>
  <c r="I31" i="100"/>
  <c r="J45" i="100"/>
  <c r="K14" i="100"/>
  <c r="K18" i="100"/>
  <c r="I41" i="100"/>
  <c r="J9" i="100"/>
  <c r="L45" i="101"/>
  <c r="J31" i="100"/>
  <c r="K36" i="100"/>
  <c r="K45" i="100"/>
  <c r="K23" i="100"/>
  <c r="J41" i="100"/>
  <c r="I9" i="100"/>
  <c r="K45" i="101"/>
  <c r="I26" i="100"/>
  <c r="I20" i="100"/>
  <c r="I18" i="100"/>
  <c r="K40" i="100"/>
  <c r="X45" i="101"/>
  <c r="K9" i="100"/>
  <c r="J42" i="100"/>
  <c r="K20" i="100"/>
  <c r="K11" i="100"/>
  <c r="I35" i="100"/>
  <c r="K46" i="100"/>
  <c r="K41" i="100"/>
  <c r="J34" i="100"/>
  <c r="J11" i="100"/>
  <c r="I45" i="100"/>
  <c r="J18" i="100"/>
  <c r="J46" i="100"/>
  <c r="H47" i="100"/>
  <c r="F6" i="119" s="1"/>
  <c r="I42" i="100"/>
  <c r="J20" i="100"/>
  <c r="I46" i="100"/>
  <c r="J24" i="100"/>
  <c r="J30" i="100"/>
  <c r="K42" i="100"/>
  <c r="I32" i="100"/>
  <c r="J35" i="100"/>
  <c r="K27" i="100"/>
  <c r="K24" i="100"/>
  <c r="K30" i="100"/>
  <c r="K34" i="100"/>
  <c r="I11" i="100"/>
  <c r="K35" i="100"/>
  <c r="K12" i="100"/>
  <c r="K16" i="100"/>
  <c r="I27" i="100"/>
  <c r="I24" i="100"/>
  <c r="I19" i="100"/>
  <c r="I34" i="100"/>
  <c r="K17" i="100"/>
  <c r="K38" i="100"/>
  <c r="I12" i="100"/>
  <c r="J16" i="100"/>
  <c r="K37" i="100"/>
  <c r="J27" i="100"/>
  <c r="I30" i="100"/>
  <c r="K19" i="100"/>
  <c r="J32" i="100"/>
  <c r="I38" i="100"/>
  <c r="I16" i="100"/>
  <c r="J33" i="100"/>
  <c r="K32" i="100"/>
  <c r="J17" i="100"/>
  <c r="I37" i="100"/>
  <c r="J19" i="100"/>
  <c r="J12" i="100"/>
  <c r="J37" i="100"/>
  <c r="J25" i="100"/>
  <c r="J38" i="100"/>
  <c r="I28" i="100"/>
  <c r="I33" i="100"/>
  <c r="K22" i="100"/>
  <c r="I17" i="100"/>
  <c r="J13" i="100"/>
  <c r="J28" i="100"/>
  <c r="K33" i="100"/>
  <c r="I39" i="100"/>
  <c r="I22" i="100"/>
  <c r="I44" i="100"/>
  <c r="I13" i="100"/>
  <c r="I43" i="100"/>
  <c r="J39" i="100"/>
  <c r="J22" i="100"/>
  <c r="K10" i="100"/>
  <c r="K28" i="100"/>
  <c r="I25" i="100"/>
  <c r="K29" i="100"/>
  <c r="K25" i="100"/>
  <c r="I36" i="100"/>
  <c r="J14" i="100"/>
  <c r="N45" i="101" l="1"/>
  <c r="J47" i="100"/>
  <c r="F8" i="119" s="1"/>
  <c r="K47" i="100"/>
  <c r="F9" i="119" s="1"/>
  <c r="I47" i="100"/>
  <c r="F7" i="119" s="1"/>
  <c r="O7" i="101" l="1"/>
  <c r="O36" i="101"/>
  <c r="P36" i="101" s="1"/>
  <c r="O34" i="101"/>
  <c r="P34" i="101" s="1"/>
  <c r="O17" i="101"/>
  <c r="P17" i="101" s="1"/>
  <c r="O39" i="101"/>
  <c r="P39" i="101" s="1"/>
  <c r="O38" i="101"/>
  <c r="P38" i="101" s="1"/>
  <c r="O31" i="101"/>
  <c r="P31" i="101" s="1"/>
  <c r="O44" i="101"/>
  <c r="P44" i="101" s="1"/>
  <c r="O8" i="101"/>
  <c r="P8" i="101" s="1"/>
  <c r="O29" i="101"/>
  <c r="P29" i="101" s="1"/>
  <c r="O20" i="101"/>
  <c r="P20" i="101" s="1"/>
  <c r="O37" i="101"/>
  <c r="P37" i="101" s="1"/>
  <c r="O30" i="101"/>
  <c r="P30" i="101" s="1"/>
  <c r="O16" i="101"/>
  <c r="P16" i="101" s="1"/>
  <c r="O19" i="101"/>
  <c r="P19" i="101" s="1"/>
  <c r="O10" i="101"/>
  <c r="P10" i="101" s="1"/>
  <c r="O13" i="101"/>
  <c r="P13" i="101" s="1"/>
  <c r="O18" i="101"/>
  <c r="P18" i="101" s="1"/>
  <c r="O40" i="101"/>
  <c r="P40" i="101" s="1"/>
  <c r="O12" i="101"/>
  <c r="P12" i="101" s="1"/>
  <c r="O33" i="101"/>
  <c r="P33" i="101" s="1"/>
  <c r="O23" i="101"/>
  <c r="P23" i="101" s="1"/>
  <c r="O11" i="101"/>
  <c r="P11" i="101" s="1"/>
  <c r="O27" i="101"/>
  <c r="P27" i="101" s="1"/>
  <c r="O42" i="101"/>
  <c r="P42" i="101" s="1"/>
  <c r="O9" i="101"/>
  <c r="P9" i="101" s="1"/>
  <c r="O41" i="101"/>
  <c r="P41" i="101" s="1"/>
  <c r="O35" i="101"/>
  <c r="P35" i="101" s="1"/>
  <c r="O26" i="101"/>
  <c r="P26" i="101" s="1"/>
  <c r="O28" i="101"/>
  <c r="P28" i="101" s="1"/>
  <c r="O43" i="101"/>
  <c r="P43" i="101" s="1"/>
  <c r="O21" i="101"/>
  <c r="P21" i="101" s="1"/>
  <c r="O32" i="101"/>
  <c r="P32" i="101" s="1"/>
  <c r="O22" i="101"/>
  <c r="P22" i="101" s="1"/>
  <c r="O25" i="101"/>
  <c r="P25" i="101" s="1"/>
  <c r="O24" i="101"/>
  <c r="P24" i="101" s="1"/>
  <c r="O15" i="101"/>
  <c r="P15" i="101" s="1"/>
  <c r="O14" i="101"/>
  <c r="P14" i="101" s="1"/>
  <c r="P7" i="101" l="1"/>
  <c r="O45" i="101"/>
  <c r="Q7" i="101" l="1" a="1"/>
  <c r="P45" i="101"/>
  <c r="Q26" i="101" l="1"/>
  <c r="Y26" i="101" s="1"/>
  <c r="Q19" i="101"/>
  <c r="Y19" i="101" s="1"/>
  <c r="Q44" i="101"/>
  <c r="Y44" i="101" s="1"/>
  <c r="Q7" i="101"/>
  <c r="Y7" i="101" s="1"/>
  <c r="Q40" i="101"/>
  <c r="Y40" i="101" s="1"/>
  <c r="Q17" i="101"/>
  <c r="Y17" i="101" s="1"/>
  <c r="Q27" i="101"/>
  <c r="Y27" i="101" s="1"/>
  <c r="Q34" i="101"/>
  <c r="Y34" i="101" s="1"/>
  <c r="Q35" i="101"/>
  <c r="Y35" i="101" s="1"/>
  <c r="Q14" i="101"/>
  <c r="Y14" i="101" s="1"/>
  <c r="Q16" i="101"/>
  <c r="Y16" i="101" s="1"/>
  <c r="Q39" i="101"/>
  <c r="Y39" i="101" s="1"/>
  <c r="Q9" i="101"/>
  <c r="Y9" i="101" s="1"/>
  <c r="Q10" i="101"/>
  <c r="Y10" i="101" s="1"/>
  <c r="Q31" i="101"/>
  <c r="Y31" i="101" s="1"/>
  <c r="Q37" i="101"/>
  <c r="Y37" i="101" s="1"/>
  <c r="Q29" i="101"/>
  <c r="Y29" i="101" s="1"/>
  <c r="Q23" i="101"/>
  <c r="Y23" i="101" s="1"/>
  <c r="Q11" i="101"/>
  <c r="Y11" i="101" s="1"/>
  <c r="Q12" i="101"/>
  <c r="Y12" i="101" s="1"/>
  <c r="Q32" i="101"/>
  <c r="Y32" i="101" s="1"/>
  <c r="Q20" i="101"/>
  <c r="Y20" i="101" s="1"/>
  <c r="Q22" i="101"/>
  <c r="Y22" i="101" s="1"/>
  <c r="Q15" i="101"/>
  <c r="Y15" i="101" s="1"/>
  <c r="Q8" i="101"/>
  <c r="Y8" i="101" s="1"/>
  <c r="Q33" i="101"/>
  <c r="Y33" i="101" s="1"/>
  <c r="Q43" i="101"/>
  <c r="Y43" i="101" s="1"/>
  <c r="Q18" i="101"/>
  <c r="Y18" i="101" s="1"/>
  <c r="Q41" i="101"/>
  <c r="Y41" i="101" s="1"/>
  <c r="Q28" i="101"/>
  <c r="Y28" i="101" s="1"/>
  <c r="Q25" i="101"/>
  <c r="Y25" i="101" s="1"/>
  <c r="Q30" i="101"/>
  <c r="Y30" i="101" s="1"/>
  <c r="Q38" i="101"/>
  <c r="Y38" i="101" s="1"/>
  <c r="Q42" i="101"/>
  <c r="Y42" i="101" s="1"/>
  <c r="Q24" i="101"/>
  <c r="Y24" i="101" s="1"/>
  <c r="Q13" i="101"/>
  <c r="Y13" i="101" s="1"/>
  <c r="Q36" i="101"/>
  <c r="Y36" i="101" s="1"/>
  <c r="Q21" i="101"/>
  <c r="Y21" i="101" s="1"/>
  <c r="R20" i="101" l="1"/>
  <c r="S20" i="101"/>
  <c r="L22" i="100"/>
  <c r="P22" i="100" s="1"/>
  <c r="T20" i="101"/>
  <c r="R19" i="101"/>
  <c r="S19" i="101"/>
  <c r="L21" i="100"/>
  <c r="P21" i="100" s="1"/>
  <c r="T19" i="101"/>
  <c r="R32" i="101"/>
  <c r="L34" i="100"/>
  <c r="P34" i="100" s="1"/>
  <c r="S32" i="101"/>
  <c r="T32" i="101"/>
  <c r="R26" i="101"/>
  <c r="L28" i="100"/>
  <c r="P28" i="100" s="1"/>
  <c r="S26" i="101"/>
  <c r="T26" i="101"/>
  <c r="S12" i="101"/>
  <c r="R12" i="101"/>
  <c r="L14" i="100"/>
  <c r="P14" i="100" s="1"/>
  <c r="T12" i="101"/>
  <c r="S11" i="101"/>
  <c r="R11" i="101"/>
  <c r="L13" i="100"/>
  <c r="P13" i="100" s="1"/>
  <c r="T11" i="101"/>
  <c r="S21" i="101"/>
  <c r="R21" i="101"/>
  <c r="L23" i="100"/>
  <c r="P23" i="100" s="1"/>
  <c r="T21" i="101"/>
  <c r="S23" i="101"/>
  <c r="L25" i="100"/>
  <c r="P25" i="100" s="1"/>
  <c r="R23" i="101"/>
  <c r="T23" i="101"/>
  <c r="L38" i="100"/>
  <c r="P38" i="100" s="1"/>
  <c r="S36" i="101"/>
  <c r="R36" i="101"/>
  <c r="T36" i="101"/>
  <c r="S29" i="101"/>
  <c r="R29" i="101"/>
  <c r="L31" i="100"/>
  <c r="P31" i="100" s="1"/>
  <c r="T29" i="101"/>
  <c r="S13" i="101"/>
  <c r="R13" i="101"/>
  <c r="L15" i="100"/>
  <c r="P15" i="100" s="1"/>
  <c r="T13" i="101"/>
  <c r="L39" i="100"/>
  <c r="P39" i="100" s="1"/>
  <c r="R37" i="101"/>
  <c r="S37" i="101"/>
  <c r="T37" i="101"/>
  <c r="L26" i="100"/>
  <c r="P26" i="100" s="1"/>
  <c r="R24" i="101"/>
  <c r="S24" i="101"/>
  <c r="T24" i="101"/>
  <c r="R31" i="101"/>
  <c r="L33" i="100"/>
  <c r="P33" i="100" s="1"/>
  <c r="S31" i="101"/>
  <c r="T31" i="101"/>
  <c r="L44" i="100"/>
  <c r="P44" i="100" s="1"/>
  <c r="S42" i="101"/>
  <c r="R42" i="101"/>
  <c r="T42" i="101"/>
  <c r="L12" i="100"/>
  <c r="P12" i="100" s="1"/>
  <c r="R10" i="101"/>
  <c r="S10" i="101"/>
  <c r="T10" i="101"/>
  <c r="S38" i="101"/>
  <c r="L40" i="100"/>
  <c r="P40" i="100" s="1"/>
  <c r="R38" i="101"/>
  <c r="T38" i="101"/>
  <c r="L11" i="100"/>
  <c r="P11" i="100" s="1"/>
  <c r="R9" i="101"/>
  <c r="S9" i="101"/>
  <c r="T9" i="101"/>
  <c r="R30" i="101"/>
  <c r="L32" i="100"/>
  <c r="P32" i="100" s="1"/>
  <c r="S30" i="101"/>
  <c r="T30" i="101"/>
  <c r="S39" i="101"/>
  <c r="R39" i="101"/>
  <c r="L41" i="100"/>
  <c r="P41" i="100" s="1"/>
  <c r="T39" i="101"/>
  <c r="S25" i="101"/>
  <c r="L27" i="100"/>
  <c r="P27" i="100" s="1"/>
  <c r="R25" i="101"/>
  <c r="T25" i="101"/>
  <c r="S16" i="101"/>
  <c r="R16" i="101"/>
  <c r="L18" i="100"/>
  <c r="P18" i="100" s="1"/>
  <c r="T16" i="101"/>
  <c r="L30" i="100"/>
  <c r="P30" i="100" s="1"/>
  <c r="R28" i="101"/>
  <c r="S28" i="101"/>
  <c r="T28" i="101"/>
  <c r="R14" i="101"/>
  <c r="S14" i="101"/>
  <c r="L16" i="100"/>
  <c r="P16" i="100" s="1"/>
  <c r="T14" i="101"/>
  <c r="S41" i="101"/>
  <c r="L43" i="100"/>
  <c r="P43" i="100" s="1"/>
  <c r="R41" i="101"/>
  <c r="T41" i="101"/>
  <c r="L37" i="100"/>
  <c r="P37" i="100" s="1"/>
  <c r="S35" i="101"/>
  <c r="R35" i="101"/>
  <c r="T35" i="101"/>
  <c r="S18" i="101"/>
  <c r="L20" i="100"/>
  <c r="P20" i="100" s="1"/>
  <c r="R18" i="101"/>
  <c r="T18" i="101"/>
  <c r="R34" i="101"/>
  <c r="S34" i="101"/>
  <c r="L36" i="100"/>
  <c r="P36" i="100" s="1"/>
  <c r="T34" i="101"/>
  <c r="R43" i="101"/>
  <c r="L45" i="100"/>
  <c r="P45" i="100" s="1"/>
  <c r="S43" i="101"/>
  <c r="T43" i="101"/>
  <c r="R27" i="101"/>
  <c r="S27" i="101"/>
  <c r="L29" i="100"/>
  <c r="P29" i="100" s="1"/>
  <c r="T27" i="101"/>
  <c r="R33" i="101"/>
  <c r="L35" i="100"/>
  <c r="P35" i="100" s="1"/>
  <c r="S33" i="101"/>
  <c r="T33" i="101"/>
  <c r="S17" i="101"/>
  <c r="R17" i="101"/>
  <c r="L19" i="100"/>
  <c r="P19" i="100" s="1"/>
  <c r="T17" i="101"/>
  <c r="S8" i="101"/>
  <c r="L10" i="100"/>
  <c r="P10" i="100" s="1"/>
  <c r="R8" i="101"/>
  <c r="T8" i="101"/>
  <c r="S40" i="101"/>
  <c r="R40" i="101"/>
  <c r="L42" i="100"/>
  <c r="P42" i="100" s="1"/>
  <c r="T40" i="101"/>
  <c r="R15" i="101"/>
  <c r="L17" i="100"/>
  <c r="P17" i="100" s="1"/>
  <c r="S15" i="101"/>
  <c r="T15" i="101"/>
  <c r="R7" i="101"/>
  <c r="L9" i="100"/>
  <c r="S7" i="101"/>
  <c r="Q45" i="101"/>
  <c r="T7" i="101"/>
  <c r="R22" i="101"/>
  <c r="S22" i="101"/>
  <c r="L24" i="100"/>
  <c r="P24" i="100" s="1"/>
  <c r="T22" i="101"/>
  <c r="S44" i="101"/>
  <c r="L46" i="100"/>
  <c r="P46" i="100" s="1"/>
  <c r="R44" i="101"/>
  <c r="T44" i="101"/>
  <c r="N16" i="100" l="1"/>
  <c r="R16" i="100" s="1"/>
  <c r="V14" i="101"/>
  <c r="O27" i="100"/>
  <c r="S27" i="100" s="1"/>
  <c r="Z25" i="101"/>
  <c r="M22" i="100"/>
  <c r="Q22" i="100" s="1"/>
  <c r="U20" i="101"/>
  <c r="N24" i="100"/>
  <c r="R24" i="100" s="1"/>
  <c r="V22" i="101"/>
  <c r="M42" i="100"/>
  <c r="Q42" i="100" s="1"/>
  <c r="U40" i="101"/>
  <c r="M20" i="100"/>
  <c r="Q20" i="100" s="1"/>
  <c r="U18" i="101"/>
  <c r="O16" i="100"/>
  <c r="S16" i="100" s="1"/>
  <c r="Z14" i="101"/>
  <c r="O33" i="100"/>
  <c r="S33" i="100" s="1"/>
  <c r="Z31" i="101"/>
  <c r="O42" i="100"/>
  <c r="S42" i="100" s="1"/>
  <c r="Z40" i="101"/>
  <c r="M40" i="100"/>
  <c r="Q40" i="100" s="1"/>
  <c r="U38" i="101"/>
  <c r="M33" i="100"/>
  <c r="Q33" i="100" s="1"/>
  <c r="U31" i="101"/>
  <c r="O23" i="100"/>
  <c r="S23" i="100" s="1"/>
  <c r="Z21" i="101"/>
  <c r="O24" i="100"/>
  <c r="S24" i="100" s="1"/>
  <c r="Z22" i="101"/>
  <c r="N42" i="100"/>
  <c r="R42" i="100" s="1"/>
  <c r="V40" i="101"/>
  <c r="O20" i="100"/>
  <c r="S20" i="100" s="1"/>
  <c r="Z18" i="101"/>
  <c r="M16" i="100"/>
  <c r="Q16" i="100" s="1"/>
  <c r="U14" i="101"/>
  <c r="O40" i="100"/>
  <c r="S40" i="100" s="1"/>
  <c r="Z38" i="101"/>
  <c r="M28" i="100"/>
  <c r="Q28" i="100" s="1"/>
  <c r="U26" i="101"/>
  <c r="M24" i="100"/>
  <c r="Q24" i="100" s="1"/>
  <c r="U22" i="101"/>
  <c r="M41" i="100"/>
  <c r="Q41" i="100" s="1"/>
  <c r="U39" i="101"/>
  <c r="M31" i="100"/>
  <c r="Q31" i="100" s="1"/>
  <c r="U29" i="101"/>
  <c r="M23" i="100"/>
  <c r="Q23" i="100" s="1"/>
  <c r="U21" i="101"/>
  <c r="T45" i="101"/>
  <c r="O10" i="100"/>
  <c r="S10" i="100" s="1"/>
  <c r="Z8" i="101"/>
  <c r="N29" i="100"/>
  <c r="R29" i="100" s="1"/>
  <c r="V27" i="101"/>
  <c r="N20" i="100"/>
  <c r="R20" i="100" s="1"/>
  <c r="V18" i="101"/>
  <c r="O41" i="100"/>
  <c r="S41" i="100" s="1"/>
  <c r="Z39" i="101"/>
  <c r="N40" i="100"/>
  <c r="R40" i="100" s="1"/>
  <c r="V38" i="101"/>
  <c r="O26" i="100"/>
  <c r="S26" i="100" s="1"/>
  <c r="Z24" i="101"/>
  <c r="N31" i="100"/>
  <c r="R31" i="100" s="1"/>
  <c r="V29" i="101"/>
  <c r="N23" i="100"/>
  <c r="R23" i="100" s="1"/>
  <c r="V21" i="101"/>
  <c r="N34" i="100"/>
  <c r="R34" i="100" s="1"/>
  <c r="V32" i="101"/>
  <c r="M10" i="100"/>
  <c r="Q10" i="100" s="1"/>
  <c r="U8" i="101"/>
  <c r="M29" i="100"/>
  <c r="Q29" i="100" s="1"/>
  <c r="U27" i="101"/>
  <c r="N30" i="100"/>
  <c r="R30" i="100" s="1"/>
  <c r="V28" i="101"/>
  <c r="N26" i="100"/>
  <c r="R26" i="100" s="1"/>
  <c r="V24" i="101"/>
  <c r="O31" i="100"/>
  <c r="S31" i="100" s="1"/>
  <c r="Z29" i="101"/>
  <c r="Y45" i="101"/>
  <c r="O9" i="100"/>
  <c r="Z7" i="101"/>
  <c r="O29" i="100"/>
  <c r="S29" i="100" s="1"/>
  <c r="Z27" i="101"/>
  <c r="M37" i="100"/>
  <c r="Q37" i="100" s="1"/>
  <c r="U35" i="101"/>
  <c r="M30" i="100"/>
  <c r="Q30" i="100" s="1"/>
  <c r="U28" i="101"/>
  <c r="N41" i="100"/>
  <c r="R41" i="100" s="1"/>
  <c r="V39" i="101"/>
  <c r="N12" i="100"/>
  <c r="R12" i="100" s="1"/>
  <c r="V10" i="101"/>
  <c r="M26" i="100"/>
  <c r="Q26" i="100" s="1"/>
  <c r="U24" i="101"/>
  <c r="O30" i="100"/>
  <c r="S30" i="100" s="1"/>
  <c r="Z28" i="101"/>
  <c r="O34" i="100"/>
  <c r="S34" i="100" s="1"/>
  <c r="Z32" i="101"/>
  <c r="S45" i="101"/>
  <c r="N9" i="100"/>
  <c r="V7" i="101"/>
  <c r="N10" i="100"/>
  <c r="R10" i="100" s="1"/>
  <c r="V8" i="101"/>
  <c r="N45" i="100"/>
  <c r="R45" i="100" s="1"/>
  <c r="V43" i="101"/>
  <c r="N37" i="100"/>
  <c r="R37" i="100" s="1"/>
  <c r="V35" i="101"/>
  <c r="O12" i="100"/>
  <c r="S12" i="100" s="1"/>
  <c r="Z10" i="101"/>
  <c r="M38" i="100"/>
  <c r="Q38" i="100" s="1"/>
  <c r="U36" i="101"/>
  <c r="M13" i="100"/>
  <c r="Q13" i="100" s="1"/>
  <c r="U11" i="101"/>
  <c r="M34" i="100"/>
  <c r="Q34" i="100" s="1"/>
  <c r="U32" i="101"/>
  <c r="L47" i="100"/>
  <c r="G6" i="119" s="1"/>
  <c r="H6" i="119" s="1"/>
  <c r="P9" i="100"/>
  <c r="P47" i="100" s="1"/>
  <c r="O45" i="100"/>
  <c r="S45" i="100" s="1"/>
  <c r="Z43" i="101"/>
  <c r="N32" i="100"/>
  <c r="R32" i="100" s="1"/>
  <c r="V30" i="101"/>
  <c r="M12" i="100"/>
  <c r="Q12" i="100" s="1"/>
  <c r="U10" i="101"/>
  <c r="N38" i="100"/>
  <c r="R38" i="100" s="1"/>
  <c r="V36" i="101"/>
  <c r="O13" i="100"/>
  <c r="S13" i="100" s="1"/>
  <c r="Z11" i="101"/>
  <c r="R45" i="101"/>
  <c r="M9" i="100"/>
  <c r="U7" i="101"/>
  <c r="O37" i="100"/>
  <c r="S37" i="100" s="1"/>
  <c r="Z35" i="101"/>
  <c r="O32" i="100"/>
  <c r="S32" i="100" s="1"/>
  <c r="Z30" i="101"/>
  <c r="N39" i="100"/>
  <c r="R39" i="100" s="1"/>
  <c r="V37" i="101"/>
  <c r="O38" i="100"/>
  <c r="S38" i="100" s="1"/>
  <c r="Z36" i="101"/>
  <c r="N13" i="100"/>
  <c r="R13" i="100" s="1"/>
  <c r="V11" i="101"/>
  <c r="O21" i="100"/>
  <c r="S21" i="100" s="1"/>
  <c r="Z19" i="101"/>
  <c r="O19" i="100"/>
  <c r="S19" i="100" s="1"/>
  <c r="Z17" i="101"/>
  <c r="M18" i="100"/>
  <c r="Q18" i="100" s="1"/>
  <c r="U16" i="101"/>
  <c r="M39" i="100"/>
  <c r="Q39" i="100" s="1"/>
  <c r="U37" i="101"/>
  <c r="N17" i="100"/>
  <c r="R17" i="100" s="1"/>
  <c r="V15" i="101"/>
  <c r="M45" i="100"/>
  <c r="Q45" i="100" s="1"/>
  <c r="U43" i="101"/>
  <c r="M43" i="100"/>
  <c r="Q43" i="100" s="1"/>
  <c r="U41" i="101"/>
  <c r="O18" i="100"/>
  <c r="S18" i="100" s="1"/>
  <c r="Z16" i="101"/>
  <c r="M32" i="100"/>
  <c r="Q32" i="100" s="1"/>
  <c r="U30" i="101"/>
  <c r="M44" i="100"/>
  <c r="Q44" i="100" s="1"/>
  <c r="U42" i="101"/>
  <c r="M46" i="100"/>
  <c r="Q46" i="100" s="1"/>
  <c r="U44" i="101"/>
  <c r="M19" i="100"/>
  <c r="Q19" i="100" s="1"/>
  <c r="U17" i="101"/>
  <c r="N18" i="100"/>
  <c r="R18" i="100" s="1"/>
  <c r="V16" i="101"/>
  <c r="O39" i="100"/>
  <c r="S39" i="100" s="1"/>
  <c r="Z37" i="101"/>
  <c r="O14" i="100"/>
  <c r="S14" i="100" s="1"/>
  <c r="Z12" i="101"/>
  <c r="N21" i="100"/>
  <c r="R21" i="100" s="1"/>
  <c r="V19" i="101"/>
  <c r="N19" i="100"/>
  <c r="R19" i="100" s="1"/>
  <c r="V17" i="101"/>
  <c r="O36" i="100"/>
  <c r="S36" i="100" s="1"/>
  <c r="Z34" i="101"/>
  <c r="O43" i="100"/>
  <c r="S43" i="100" s="1"/>
  <c r="Z41" i="101"/>
  <c r="O44" i="100"/>
  <c r="S44" i="100" s="1"/>
  <c r="Z42" i="101"/>
  <c r="M25" i="100"/>
  <c r="Q25" i="100" s="1"/>
  <c r="U23" i="101"/>
  <c r="M14" i="100"/>
  <c r="Q14" i="100" s="1"/>
  <c r="U12" i="101"/>
  <c r="M21" i="100"/>
  <c r="Q21" i="100" s="1"/>
  <c r="U19" i="101"/>
  <c r="O17" i="100"/>
  <c r="S17" i="100" s="1"/>
  <c r="Z15" i="101"/>
  <c r="N11" i="100"/>
  <c r="R11" i="100" s="1"/>
  <c r="V9" i="101"/>
  <c r="N44" i="100"/>
  <c r="R44" i="100" s="1"/>
  <c r="V42" i="101"/>
  <c r="O25" i="100"/>
  <c r="S25" i="100" s="1"/>
  <c r="Z23" i="101"/>
  <c r="N14" i="100"/>
  <c r="R14" i="100" s="1"/>
  <c r="V12" i="101"/>
  <c r="O46" i="100"/>
  <c r="S46" i="100" s="1"/>
  <c r="Z44" i="101"/>
  <c r="M17" i="100"/>
  <c r="Q17" i="100" s="1"/>
  <c r="U15" i="101"/>
  <c r="O35" i="100"/>
  <c r="S35" i="100" s="1"/>
  <c r="Z33" i="101"/>
  <c r="N36" i="100"/>
  <c r="R36" i="100" s="1"/>
  <c r="V34" i="101"/>
  <c r="N43" i="100"/>
  <c r="R43" i="100" s="1"/>
  <c r="V41" i="101"/>
  <c r="M27" i="100"/>
  <c r="Q27" i="100" s="1"/>
  <c r="U25" i="101"/>
  <c r="O11" i="100"/>
  <c r="S11" i="100" s="1"/>
  <c r="Z9" i="101"/>
  <c r="O15" i="100"/>
  <c r="S15" i="100" s="1"/>
  <c r="Z13" i="101"/>
  <c r="N46" i="100"/>
  <c r="R46" i="100" s="1"/>
  <c r="V44" i="101"/>
  <c r="N35" i="100"/>
  <c r="R35" i="100" s="1"/>
  <c r="V33" i="101"/>
  <c r="M11" i="100"/>
  <c r="Q11" i="100" s="1"/>
  <c r="U9" i="101"/>
  <c r="N22" i="100"/>
  <c r="R22" i="100" s="1"/>
  <c r="V20" i="101"/>
  <c r="M36" i="100"/>
  <c r="Q36" i="100" s="1"/>
  <c r="U34" i="101"/>
  <c r="N27" i="100"/>
  <c r="R27" i="100" s="1"/>
  <c r="V25" i="101"/>
  <c r="N33" i="100"/>
  <c r="R33" i="100" s="1"/>
  <c r="V31" i="101"/>
  <c r="M15" i="100"/>
  <c r="Q15" i="100" s="1"/>
  <c r="U13" i="101"/>
  <c r="N25" i="100"/>
  <c r="R25" i="100" s="1"/>
  <c r="V23" i="101"/>
  <c r="O28" i="100"/>
  <c r="S28" i="100" s="1"/>
  <c r="Z26" i="101"/>
  <c r="M35" i="100"/>
  <c r="Q35" i="100" s="1"/>
  <c r="U33" i="101"/>
  <c r="N15" i="100"/>
  <c r="R15" i="100" s="1"/>
  <c r="V13" i="101"/>
  <c r="N28" i="100"/>
  <c r="R28" i="100" s="1"/>
  <c r="V26" i="101"/>
  <c r="O22" i="100"/>
  <c r="S22" i="100" s="1"/>
  <c r="Z20" i="101"/>
  <c r="U45" i="101" l="1"/>
  <c r="M47" i="100"/>
  <c r="G7" i="119" s="1"/>
  <c r="H7" i="119" s="1"/>
  <c r="Q9" i="100"/>
  <c r="Q47" i="100" s="1"/>
  <c r="Z45" i="101"/>
  <c r="O47" i="100"/>
  <c r="G9" i="119" s="1"/>
  <c r="H9" i="119" s="1"/>
  <c r="S9" i="100"/>
  <c r="S47" i="100" s="1"/>
  <c r="V45" i="101"/>
  <c r="N47" i="100"/>
  <c r="G8" i="119" s="1"/>
  <c r="H8" i="119" s="1"/>
  <c r="R9" i="100"/>
  <c r="R47" i="10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<sst xmlns="http://schemas.openxmlformats.org/spreadsheetml/2006/main" count="1894" uniqueCount="449">
  <si>
    <t>38分類</t>
    <rPh sb="2" eb="4">
      <t>ブンルイ</t>
    </rPh>
    <phoneticPr fontId="8"/>
  </si>
  <si>
    <t>商業マージン率</t>
    <phoneticPr fontId="8"/>
  </si>
  <si>
    <t>農業</t>
  </si>
  <si>
    <t>林業</t>
  </si>
  <si>
    <t>耕種農業</t>
  </si>
  <si>
    <t>水産業</t>
  </si>
  <si>
    <t>畜産</t>
  </si>
  <si>
    <t>鉱業</t>
  </si>
  <si>
    <t>農業サービス</t>
  </si>
  <si>
    <t>食料品</t>
  </si>
  <si>
    <t>繊維製品</t>
  </si>
  <si>
    <t>漁業</t>
  </si>
  <si>
    <t>パルプ・紙・紙加工品</t>
  </si>
  <si>
    <t>石炭・原油・天然ガス</t>
  </si>
  <si>
    <t>化学</t>
  </si>
  <si>
    <t>その他の鉱業</t>
  </si>
  <si>
    <t>石油・石炭製品</t>
  </si>
  <si>
    <t>窯業・土石製品</t>
  </si>
  <si>
    <t>飲料</t>
  </si>
  <si>
    <t>鉄鋼</t>
  </si>
  <si>
    <t>飼料・有機質肥料（別掲を除く。）</t>
  </si>
  <si>
    <t>非鉄金属</t>
  </si>
  <si>
    <t>たばこ</t>
  </si>
  <si>
    <t>金属製品</t>
  </si>
  <si>
    <t>繊維工業製品</t>
  </si>
  <si>
    <t>はん用・生産用・業務用機械</t>
  </si>
  <si>
    <t>衣服・その他の繊維既製品</t>
  </si>
  <si>
    <t>電子部品・デバイス</t>
  </si>
  <si>
    <t>木材・木製品</t>
  </si>
  <si>
    <t>その他の製造業</t>
  </si>
  <si>
    <t>電気機械</t>
  </si>
  <si>
    <t>家具・装備品</t>
  </si>
  <si>
    <t>情報・通信機器</t>
  </si>
  <si>
    <t>パルプ・紙・板紙・加工紙</t>
  </si>
  <si>
    <t>輸送用機械</t>
  </si>
  <si>
    <t>紙加工品</t>
  </si>
  <si>
    <t>印刷業</t>
  </si>
  <si>
    <t>印刷・製版・製本</t>
  </si>
  <si>
    <t>化学肥料</t>
  </si>
  <si>
    <t>電気業</t>
  </si>
  <si>
    <t>無機化学工業製品</t>
  </si>
  <si>
    <t>ガス・熱供給業</t>
  </si>
  <si>
    <t>石油化学系基礎製品</t>
  </si>
  <si>
    <t>水道業</t>
  </si>
  <si>
    <t>有機化学工業製品（石油化学系基礎製品・合成樹脂を除く。）</t>
  </si>
  <si>
    <t>廃棄物処理業</t>
  </si>
  <si>
    <t>合成樹脂</t>
  </si>
  <si>
    <t>建設業</t>
  </si>
  <si>
    <t>化学繊維</t>
  </si>
  <si>
    <t>卸売業</t>
  </si>
  <si>
    <t>医薬品</t>
  </si>
  <si>
    <t>小売業</t>
  </si>
  <si>
    <t>化学最終製品（医薬品を除く。）</t>
  </si>
  <si>
    <t>運輸・郵便業</t>
  </si>
  <si>
    <t>石油製品</t>
  </si>
  <si>
    <t>宿泊・飲食サービス業</t>
  </si>
  <si>
    <t>石炭製品</t>
  </si>
  <si>
    <t>情報通信業</t>
  </si>
  <si>
    <t>プラスチック製品</t>
  </si>
  <si>
    <t>金融・保険業</t>
  </si>
  <si>
    <t>ゴム製品</t>
  </si>
  <si>
    <t>他に分類されない会員制団体</t>
  </si>
  <si>
    <t>住宅賃貸業</t>
  </si>
  <si>
    <t>なめし革・革製品・毛皮</t>
  </si>
  <si>
    <t>その他の不動産業</t>
  </si>
  <si>
    <t>ガラス・ガラス製品</t>
  </si>
  <si>
    <t>専門・科学技術、業務支援サービス業</t>
  </si>
  <si>
    <t>セメント・セメント製品</t>
  </si>
  <si>
    <t>公務</t>
  </si>
  <si>
    <t>陶磁器</t>
  </si>
  <si>
    <t>教育</t>
  </si>
  <si>
    <t>その他の窯業・土石製品</t>
  </si>
  <si>
    <t>保健衛生・社会事業</t>
  </si>
  <si>
    <t>銑鉄・粗鋼</t>
  </si>
  <si>
    <t>その他のサービス</t>
  </si>
  <si>
    <t>鋼材</t>
  </si>
  <si>
    <t>鋳鍛造品（鉄）</t>
  </si>
  <si>
    <t>その他の鉄鋼製品</t>
  </si>
  <si>
    <t>非鉄金属製錬・精製</t>
  </si>
  <si>
    <t>非鉄金属加工製品</t>
  </si>
  <si>
    <t>建設用・建築用金属製品</t>
  </si>
  <si>
    <t>その他の金属製品</t>
  </si>
  <si>
    <t>はん用機械</t>
  </si>
  <si>
    <t>生産用機械</t>
  </si>
  <si>
    <t>業務用機械</t>
  </si>
  <si>
    <t>電子デバイス</t>
  </si>
  <si>
    <t>その他の電子部品</t>
  </si>
  <si>
    <t>産業用電気機器</t>
  </si>
  <si>
    <t>民生用電気機器</t>
  </si>
  <si>
    <t>電子応用装置・電気計測器</t>
  </si>
  <si>
    <t>その他の電気機械</t>
  </si>
  <si>
    <t>通信・映像・音響機器</t>
  </si>
  <si>
    <t>電子計算機・同附属装置</t>
  </si>
  <si>
    <t>乗用車</t>
  </si>
  <si>
    <t>その他の自動車</t>
  </si>
  <si>
    <t>自動車部品・同附属品</t>
  </si>
  <si>
    <t>船舶・同修理</t>
  </si>
  <si>
    <t>その他の輸送機械・同修理</t>
  </si>
  <si>
    <t>その他の製造工業製品</t>
  </si>
  <si>
    <t>再生資源回収・加工処理</t>
  </si>
  <si>
    <t>建築</t>
  </si>
  <si>
    <t>建設補修</t>
  </si>
  <si>
    <t>公共事業</t>
  </si>
  <si>
    <t>その他の土木建設</t>
  </si>
  <si>
    <t>電気</t>
  </si>
  <si>
    <t>ガス・熱供給</t>
  </si>
  <si>
    <t>水道</t>
  </si>
  <si>
    <t>廃棄物処理</t>
  </si>
  <si>
    <t>商業</t>
  </si>
  <si>
    <t>金融・保険</t>
  </si>
  <si>
    <t>不動産仲介及び賃貸</t>
  </si>
  <si>
    <t>住宅賃貸料</t>
  </si>
  <si>
    <t>住宅賃貸料（帰属家賃）</t>
  </si>
  <si>
    <t>鉄道輸送</t>
  </si>
  <si>
    <t>道路輸送（自家輸送を除く。）</t>
  </si>
  <si>
    <t>自家輸送</t>
  </si>
  <si>
    <t>水運</t>
  </si>
  <si>
    <t>航空輸送</t>
  </si>
  <si>
    <t>貨物利用運送</t>
  </si>
  <si>
    <t>倉庫</t>
  </si>
  <si>
    <t>運輸附帯サービス</t>
  </si>
  <si>
    <t>郵便・信書便</t>
  </si>
  <si>
    <t>通信</t>
  </si>
  <si>
    <t>放送</t>
  </si>
  <si>
    <t>情報サービス</t>
  </si>
  <si>
    <t>インターネット附随サービス</t>
  </si>
  <si>
    <t>映像・音声・文字情報制作</t>
  </si>
  <si>
    <t>研究</t>
  </si>
  <si>
    <t>医療</t>
  </si>
  <si>
    <t>保健衛生</t>
  </si>
  <si>
    <t>社会保険・社会福祉</t>
  </si>
  <si>
    <t>介護</t>
  </si>
  <si>
    <t>物品賃貸サービス</t>
  </si>
  <si>
    <t>広告</t>
  </si>
  <si>
    <t>自動車整備・機械修理</t>
  </si>
  <si>
    <t>その他の対事業所サービス</t>
  </si>
  <si>
    <t>宿泊業</t>
  </si>
  <si>
    <t>飲食サービス</t>
  </si>
  <si>
    <t>洗濯・理容・美容・浴場業</t>
  </si>
  <si>
    <t>娯楽サービス</t>
  </si>
  <si>
    <t>獣医業</t>
  </si>
  <si>
    <t>その他の対個人サービス</t>
  </si>
  <si>
    <t>事務用品</t>
  </si>
  <si>
    <t>分類不明</t>
  </si>
  <si>
    <t>5111</t>
  </si>
  <si>
    <t>5112</t>
  </si>
  <si>
    <t>001</t>
  </si>
  <si>
    <t>002</t>
  </si>
  <si>
    <t>003</t>
  </si>
  <si>
    <t>004</t>
  </si>
  <si>
    <t>005</t>
  </si>
  <si>
    <t>006</t>
  </si>
  <si>
    <t>007</t>
  </si>
  <si>
    <t>008</t>
  </si>
  <si>
    <t>009</t>
  </si>
  <si>
    <t>010</t>
  </si>
  <si>
    <t>011</t>
  </si>
  <si>
    <t>012</t>
  </si>
  <si>
    <t>013</t>
  </si>
  <si>
    <t>014</t>
  </si>
  <si>
    <t>直接効果 A</t>
    <rPh sb="0" eb="2">
      <t>チョクセツ</t>
    </rPh>
    <rPh sb="2" eb="4">
      <t>コウカ</t>
    </rPh>
    <phoneticPr fontId="8"/>
  </si>
  <si>
    <t>合計(A～Cの計)</t>
    <rPh sb="0" eb="2">
      <t>ゴウケイ</t>
    </rPh>
    <rPh sb="7" eb="8">
      <t>ケイ</t>
    </rPh>
    <phoneticPr fontId="8"/>
  </si>
  <si>
    <t>015</t>
  </si>
  <si>
    <t>生産誘発額</t>
    <rPh sb="0" eb="2">
      <t>セイサン</t>
    </rPh>
    <rPh sb="2" eb="5">
      <t>ユウハツガク</t>
    </rPh>
    <phoneticPr fontId="8"/>
  </si>
  <si>
    <t>016</t>
  </si>
  <si>
    <t>うち粗付加価値誘発額</t>
    <rPh sb="2" eb="5">
      <t>ソフカ</t>
    </rPh>
    <rPh sb="5" eb="7">
      <t>カチ</t>
    </rPh>
    <rPh sb="7" eb="10">
      <t>ユウハツガク</t>
    </rPh>
    <phoneticPr fontId="8"/>
  </si>
  <si>
    <t>017</t>
  </si>
  <si>
    <t>うち雇用者所得誘発額</t>
    <rPh sb="2" eb="5">
      <t>コヨウシャ</t>
    </rPh>
    <rPh sb="5" eb="7">
      <t>ショトク</t>
    </rPh>
    <rPh sb="7" eb="10">
      <t>ユウハツガク</t>
    </rPh>
    <phoneticPr fontId="8"/>
  </si>
  <si>
    <t>018</t>
  </si>
  <si>
    <t>019</t>
  </si>
  <si>
    <t>020</t>
  </si>
  <si>
    <t>021</t>
  </si>
  <si>
    <t>022</t>
  </si>
  <si>
    <t>023</t>
  </si>
  <si>
    <t>024</t>
  </si>
  <si>
    <t>025</t>
  </si>
  <si>
    <t>026</t>
  </si>
  <si>
    <t>027</t>
  </si>
  <si>
    <t>028</t>
  </si>
  <si>
    <t>029</t>
  </si>
  <si>
    <t>030</t>
  </si>
  <si>
    <t>031</t>
  </si>
  <si>
    <t>032</t>
  </si>
  <si>
    <t>033</t>
  </si>
  <si>
    <t>034</t>
  </si>
  <si>
    <t>035</t>
  </si>
  <si>
    <t>036</t>
  </si>
  <si>
    <t>037</t>
  </si>
  <si>
    <t>038</t>
  </si>
  <si>
    <t>経済波及効果一覧表</t>
    <rPh sb="0" eb="2">
      <t>ケイザイ</t>
    </rPh>
    <rPh sb="2" eb="6">
      <t>ハキュウコウカ</t>
    </rPh>
    <rPh sb="6" eb="8">
      <t>イチラン</t>
    </rPh>
    <rPh sb="8" eb="9">
      <t>ヒョウ</t>
    </rPh>
    <phoneticPr fontId="8"/>
  </si>
  <si>
    <t>部門（産業）名</t>
    <rPh sb="0" eb="2">
      <t>ブモン</t>
    </rPh>
    <rPh sb="3" eb="5">
      <t>サンギョウ</t>
    </rPh>
    <rPh sb="6" eb="7">
      <t>ナ</t>
    </rPh>
    <phoneticPr fontId="8"/>
  </si>
  <si>
    <t>直接効果（A)</t>
    <rPh sb="0" eb="2">
      <t>チョクセツ</t>
    </rPh>
    <rPh sb="2" eb="4">
      <t>コウカ</t>
    </rPh>
    <phoneticPr fontId="8"/>
  </si>
  <si>
    <t>合計 (A+B+C)</t>
    <rPh sb="0" eb="2">
      <t>ゴウケイ</t>
    </rPh>
    <phoneticPr fontId="8"/>
  </si>
  <si>
    <t>粗付加価値誘発額</t>
    <rPh sb="0" eb="3">
      <t>ソフカ</t>
    </rPh>
    <rPh sb="3" eb="5">
      <t>カチ</t>
    </rPh>
    <rPh sb="5" eb="8">
      <t>ユウハツガク</t>
    </rPh>
    <phoneticPr fontId="8"/>
  </si>
  <si>
    <t>就業誘発者数</t>
    <rPh sb="2" eb="4">
      <t>ユウハツ</t>
    </rPh>
    <phoneticPr fontId="8"/>
  </si>
  <si>
    <t>雇用者所得誘発額</t>
    <rPh sb="0" eb="3">
      <t>コヨウシャ</t>
    </rPh>
    <rPh sb="3" eb="4">
      <t>ショ</t>
    </rPh>
    <phoneticPr fontId="8"/>
  </si>
  <si>
    <t>※四捨五入の関係で、内訳と合計が一致しない場合があります。</t>
    <rPh sb="1" eb="5">
      <t>シシャゴニュウ</t>
    </rPh>
    <rPh sb="6" eb="8">
      <t>カンケイ</t>
    </rPh>
    <rPh sb="13" eb="15">
      <t>ゴウケイ</t>
    </rPh>
    <rPh sb="16" eb="18">
      <t>イッチ</t>
    </rPh>
    <rPh sb="21" eb="23">
      <t>バアイ</t>
    </rPh>
    <phoneticPr fontId="8"/>
  </si>
  <si>
    <t>商業マージン率</t>
  </si>
  <si>
    <t>計</t>
    <rPh sb="0" eb="1">
      <t>ケイ</t>
    </rPh>
    <phoneticPr fontId="8"/>
  </si>
  <si>
    <t>最終需要額(生産者価格)</t>
    <rPh sb="0" eb="2">
      <t>サイシュウ</t>
    </rPh>
    <rPh sb="2" eb="4">
      <t>ジュヨウ</t>
    </rPh>
    <rPh sb="4" eb="5">
      <t>ガク</t>
    </rPh>
    <rPh sb="6" eb="9">
      <t>セイサンシャ</t>
    </rPh>
    <rPh sb="9" eb="11">
      <t>カカク</t>
    </rPh>
    <phoneticPr fontId="9"/>
  </si>
  <si>
    <t>直　接　効　果</t>
    <rPh sb="0" eb="1">
      <t>チョク</t>
    </rPh>
    <rPh sb="2" eb="3">
      <t>セツ</t>
    </rPh>
    <rPh sb="4" eb="5">
      <t>コウ</t>
    </rPh>
    <rPh sb="6" eb="7">
      <t>カ</t>
    </rPh>
    <phoneticPr fontId="9"/>
  </si>
  <si>
    <t>(直接)</t>
    <rPh sb="1" eb="3">
      <t>チョクセツ</t>
    </rPh>
    <phoneticPr fontId="9"/>
  </si>
  <si>
    <t>総合効果</t>
    <rPh sb="0" eb="2">
      <t>ソウゴウ</t>
    </rPh>
    <rPh sb="2" eb="4">
      <t>コウカ</t>
    </rPh>
    <phoneticPr fontId="9"/>
  </si>
  <si>
    <t>(第1次)</t>
    <rPh sb="1" eb="2">
      <t>ダイ</t>
    </rPh>
    <rPh sb="3" eb="4">
      <t>ジ</t>
    </rPh>
    <phoneticPr fontId="9"/>
  </si>
  <si>
    <t>(第2次)</t>
    <rPh sb="1" eb="2">
      <t>ダイ</t>
    </rPh>
    <rPh sb="3" eb="4">
      <t>ジ</t>
    </rPh>
    <phoneticPr fontId="9"/>
  </si>
  <si>
    <t>粗付加価値額</t>
    <rPh sb="0" eb="5">
      <t>ソフカカチ</t>
    </rPh>
    <rPh sb="5" eb="6">
      <t>ガク</t>
    </rPh>
    <phoneticPr fontId="9"/>
  </si>
  <si>
    <t>雇用者
所得額</t>
    <rPh sb="0" eb="3">
      <t>コヨウシャ</t>
    </rPh>
    <rPh sb="4" eb="6">
      <t>ショトク</t>
    </rPh>
    <rPh sb="6" eb="7">
      <t>ガク</t>
    </rPh>
    <phoneticPr fontId="9"/>
  </si>
  <si>
    <t>原材料
投入額</t>
    <rPh sb="0" eb="3">
      <t>ゲンザイリョウ</t>
    </rPh>
    <rPh sb="4" eb="6">
      <t>トウニュウ</t>
    </rPh>
    <rPh sb="6" eb="7">
      <t>ガク</t>
    </rPh>
    <phoneticPr fontId="9"/>
  </si>
  <si>
    <t>粗付加価値誘発額</t>
    <rPh sb="0" eb="5">
      <t>ソフカカチ</t>
    </rPh>
    <rPh sb="5" eb="7">
      <t>ユウハツ</t>
    </rPh>
    <rPh sb="7" eb="8">
      <t>ガク</t>
    </rPh>
    <phoneticPr fontId="9"/>
  </si>
  <si>
    <t>雇用者所得誘発額</t>
    <rPh sb="0" eb="3">
      <t>コヨウシャ</t>
    </rPh>
    <rPh sb="3" eb="5">
      <t>ショトク</t>
    </rPh>
    <rPh sb="5" eb="7">
      <t>ユウハツ</t>
    </rPh>
    <rPh sb="7" eb="8">
      <t>ガク</t>
    </rPh>
    <phoneticPr fontId="9"/>
  </si>
  <si>
    <t>部門別
消費支出</t>
    <rPh sb="0" eb="3">
      <t>ブモンベツ</t>
    </rPh>
    <rPh sb="4" eb="8">
      <t>ショウヒシシュツ</t>
    </rPh>
    <phoneticPr fontId="9"/>
  </si>
  <si>
    <t>粗付加価値誘発額</t>
    <rPh sb="0" eb="1">
      <t>ホボ</t>
    </rPh>
    <rPh sb="1" eb="3">
      <t>フカ</t>
    </rPh>
    <rPh sb="3" eb="5">
      <t>カチ</t>
    </rPh>
    <rPh sb="5" eb="7">
      <t>ユウハツ</t>
    </rPh>
    <rPh sb="7" eb="8">
      <t>ガク</t>
    </rPh>
    <phoneticPr fontId="9"/>
  </si>
  <si>
    <t>雇用者所得誘発額</t>
    <rPh sb="0" eb="3">
      <t>コヨウシャ</t>
    </rPh>
    <rPh sb="3" eb="5">
      <t>ショトク</t>
    </rPh>
    <rPh sb="5" eb="8">
      <t>ユウハツガク</t>
    </rPh>
    <phoneticPr fontId="9"/>
  </si>
  <si>
    <t>生産誘発額</t>
    <rPh sb="0" eb="2">
      <t>セイサン</t>
    </rPh>
    <rPh sb="2" eb="4">
      <t>ユウハツ</t>
    </rPh>
    <rPh sb="4" eb="5">
      <t>ガク</t>
    </rPh>
    <phoneticPr fontId="9"/>
  </si>
  <si>
    <t>従業誘発者数計</t>
    <rPh sb="0" eb="1">
      <t>ジュウ</t>
    </rPh>
    <rPh sb="6" eb="7">
      <t>ケイ</t>
    </rPh>
    <phoneticPr fontId="9"/>
  </si>
  <si>
    <t>A</t>
    <phoneticPr fontId="9"/>
  </si>
  <si>
    <t>B=A×自給率</t>
    <rPh sb="4" eb="7">
      <t>ジキュウリツ</t>
    </rPh>
    <phoneticPr fontId="8"/>
  </si>
  <si>
    <t>C=B×粗付加価値率</t>
    <rPh sb="4" eb="7">
      <t>ソフカ</t>
    </rPh>
    <rPh sb="7" eb="9">
      <t>カチ</t>
    </rPh>
    <rPh sb="9" eb="10">
      <t>リツ</t>
    </rPh>
    <phoneticPr fontId="9"/>
  </si>
  <si>
    <t>D=B×雇用者所得率</t>
    <rPh sb="4" eb="7">
      <t>コヨウシャ</t>
    </rPh>
    <rPh sb="7" eb="10">
      <t>ショトクリツ</t>
    </rPh>
    <phoneticPr fontId="9"/>
  </si>
  <si>
    <t>E=投入係数行列×B</t>
    <rPh sb="2" eb="4">
      <t>トウニュウ</t>
    </rPh>
    <rPh sb="4" eb="6">
      <t>ケイスウ</t>
    </rPh>
    <rPh sb="6" eb="8">
      <t>ギョウレツ</t>
    </rPh>
    <phoneticPr fontId="9"/>
  </si>
  <si>
    <t>F=E×自給率</t>
    <rPh sb="4" eb="7">
      <t>ジキュウリツ</t>
    </rPh>
    <phoneticPr fontId="9"/>
  </si>
  <si>
    <t>H=逆行列係数×F</t>
    <rPh sb="2" eb="5">
      <t>ギャクギョウレツ</t>
    </rPh>
    <rPh sb="5" eb="7">
      <t>ケイスウ</t>
    </rPh>
    <phoneticPr fontId="9"/>
  </si>
  <si>
    <t>I=H×粗付加価値率</t>
    <rPh sb="4" eb="7">
      <t>ソフカ</t>
    </rPh>
    <rPh sb="7" eb="9">
      <t>カチ</t>
    </rPh>
    <rPh sb="9" eb="10">
      <t>リツ</t>
    </rPh>
    <phoneticPr fontId="9"/>
  </si>
  <si>
    <t>J=H×雇用者所得率</t>
    <rPh sb="4" eb="7">
      <t>コヨウシャ</t>
    </rPh>
    <rPh sb="7" eb="10">
      <t>ショトクリツ</t>
    </rPh>
    <phoneticPr fontId="9"/>
  </si>
  <si>
    <t>K</t>
    <phoneticPr fontId="9"/>
  </si>
  <si>
    <t>L=(D+J)×K</t>
    <phoneticPr fontId="9"/>
  </si>
  <si>
    <t>M=L×消費支出構成</t>
    <rPh sb="4" eb="6">
      <t>ショウヒ</t>
    </rPh>
    <rPh sb="6" eb="8">
      <t>シシュツ</t>
    </rPh>
    <rPh sb="8" eb="10">
      <t>コウセイ</t>
    </rPh>
    <phoneticPr fontId="9"/>
  </si>
  <si>
    <t>N=M×自給率</t>
    <rPh sb="4" eb="7">
      <t>ジキュウリツ</t>
    </rPh>
    <phoneticPr fontId="9"/>
  </si>
  <si>
    <t>P=逆行列係数×N</t>
    <rPh sb="2" eb="5">
      <t>ギャクギョウレツ</t>
    </rPh>
    <rPh sb="5" eb="7">
      <t>ケイスウ</t>
    </rPh>
    <phoneticPr fontId="9"/>
  </si>
  <si>
    <t>Q=P×粗付加価値率</t>
    <rPh sb="4" eb="7">
      <t>ソフカ</t>
    </rPh>
    <rPh sb="7" eb="9">
      <t>カチ</t>
    </rPh>
    <rPh sb="9" eb="10">
      <t>リツ</t>
    </rPh>
    <phoneticPr fontId="9"/>
  </si>
  <si>
    <t>R=P×雇用者所得率</t>
    <rPh sb="4" eb="7">
      <t>コヨウシャ</t>
    </rPh>
    <rPh sb="7" eb="10">
      <t>ショトクリツ</t>
    </rPh>
    <phoneticPr fontId="9"/>
  </si>
  <si>
    <t>B+H+P</t>
    <phoneticPr fontId="9"/>
  </si>
  <si>
    <t>C+I+Q</t>
    <phoneticPr fontId="9"/>
  </si>
  <si>
    <t>D+J+R</t>
    <phoneticPr fontId="9"/>
  </si>
  <si>
    <t>B×就業係数</t>
    <rPh sb="2" eb="4">
      <t>シュウギョウ</t>
    </rPh>
    <rPh sb="4" eb="6">
      <t>ケイスウ</t>
    </rPh>
    <phoneticPr fontId="9"/>
  </si>
  <si>
    <t>H×就業係数</t>
    <phoneticPr fontId="9"/>
  </si>
  <si>
    <t>P×就業係数</t>
    <phoneticPr fontId="9"/>
  </si>
  <si>
    <t>各種係数表</t>
    <rPh sb="0" eb="2">
      <t>カクシュ</t>
    </rPh>
    <rPh sb="2" eb="4">
      <t>ケイスウ</t>
    </rPh>
    <rPh sb="4" eb="5">
      <t>ヒョウ</t>
    </rPh>
    <phoneticPr fontId="15"/>
  </si>
  <si>
    <t>自給率
直接効果</t>
    <rPh sb="0" eb="3">
      <t>ジキュウリツ</t>
    </rPh>
    <rPh sb="4" eb="6">
      <t>チョクセツ</t>
    </rPh>
    <rPh sb="6" eb="8">
      <t>コウカ</t>
    </rPh>
    <phoneticPr fontId="15"/>
  </si>
  <si>
    <t>自給率
波及効果</t>
    <rPh sb="0" eb="3">
      <t>ジキュウリツ</t>
    </rPh>
    <rPh sb="4" eb="6">
      <t>ハキュウ</t>
    </rPh>
    <rPh sb="6" eb="8">
      <t>コウカ</t>
    </rPh>
    <phoneticPr fontId="8"/>
  </si>
  <si>
    <t>粗付加
価値率</t>
    <rPh sb="0" eb="1">
      <t>ソ</t>
    </rPh>
    <rPh sb="1" eb="3">
      <t>フカ</t>
    </rPh>
    <rPh sb="4" eb="6">
      <t>カチ</t>
    </rPh>
    <rPh sb="6" eb="7">
      <t>リツ</t>
    </rPh>
    <phoneticPr fontId="15"/>
  </si>
  <si>
    <t>雇用者
所得率</t>
    <rPh sb="0" eb="2">
      <t>コヨウ</t>
    </rPh>
    <rPh sb="2" eb="3">
      <t>シャ</t>
    </rPh>
    <rPh sb="4" eb="6">
      <t>ショトク</t>
    </rPh>
    <rPh sb="6" eb="7">
      <t>リツ</t>
    </rPh>
    <phoneticPr fontId="15"/>
  </si>
  <si>
    <t>消費支出構成比</t>
    <rPh sb="0" eb="2">
      <t>ショウヒ</t>
    </rPh>
    <rPh sb="2" eb="4">
      <t>シシュツ</t>
    </rPh>
    <rPh sb="4" eb="7">
      <t>コウセイヒ</t>
    </rPh>
    <phoneticPr fontId="15"/>
  </si>
  <si>
    <t>就業係数</t>
    <rPh sb="0" eb="2">
      <t>シュウギョウ</t>
    </rPh>
    <rPh sb="2" eb="4">
      <t>ケイスウ</t>
    </rPh>
    <phoneticPr fontId="16"/>
  </si>
  <si>
    <t>行和</t>
    <rPh sb="0" eb="1">
      <t>ギョウ</t>
    </rPh>
    <rPh sb="1" eb="2">
      <t>ワ</t>
    </rPh>
    <phoneticPr fontId="7"/>
  </si>
  <si>
    <t>感応度係数</t>
    <rPh sb="0" eb="3">
      <t>カンノウド</t>
    </rPh>
    <rPh sb="3" eb="5">
      <t>ケイスウ</t>
    </rPh>
    <phoneticPr fontId="7"/>
  </si>
  <si>
    <t>影響力係数</t>
    <rPh sb="0" eb="3">
      <t>エイキョウリョク</t>
    </rPh>
    <rPh sb="3" eb="5">
      <t>ケイスウ</t>
    </rPh>
    <phoneticPr fontId="7"/>
  </si>
  <si>
    <t>平均</t>
    <rPh sb="0" eb="2">
      <t>ヘイキン</t>
    </rPh>
    <phoneticPr fontId="11"/>
  </si>
  <si>
    <t>039</t>
  </si>
  <si>
    <t>内生部門</t>
    <rPh sb="0" eb="2">
      <t>ナイセイ</t>
    </rPh>
    <rPh sb="2" eb="4">
      <t>ブモン</t>
    </rPh>
    <phoneticPr fontId="10"/>
  </si>
  <si>
    <t>040</t>
  </si>
  <si>
    <t>家計外消費支出（行）</t>
  </si>
  <si>
    <t>041</t>
  </si>
  <si>
    <t>雇用者所得</t>
  </si>
  <si>
    <t>042</t>
  </si>
  <si>
    <t>その他所得</t>
  </si>
  <si>
    <t>043</t>
  </si>
  <si>
    <t>粗付加価値部門計</t>
  </si>
  <si>
    <t>044</t>
  </si>
  <si>
    <t>地域内生産額</t>
  </si>
  <si>
    <t>(単位 : 百万円)</t>
    <rPh sb="6" eb="7">
      <t>ヒャク</t>
    </rPh>
    <phoneticPr fontId="11"/>
  </si>
  <si>
    <t>移輸入率（移輸入／県内需要）</t>
    <rPh sb="0" eb="4">
      <t>イユニュウリツ</t>
    </rPh>
    <rPh sb="5" eb="8">
      <t>イユニュウ</t>
    </rPh>
    <rPh sb="9" eb="13">
      <t>ケンナイジュヨウ</t>
    </rPh>
    <phoneticPr fontId="8"/>
  </si>
  <si>
    <t>自給率（1-移輸入率）</t>
    <rPh sb="0" eb="3">
      <t>ジキュウリツ</t>
    </rPh>
    <rPh sb="6" eb="9">
      <t>イユニュウ</t>
    </rPh>
    <rPh sb="9" eb="10">
      <t>リツ</t>
    </rPh>
    <phoneticPr fontId="8"/>
  </si>
  <si>
    <t>045</t>
  </si>
  <si>
    <t>046</t>
  </si>
  <si>
    <t>047</t>
  </si>
  <si>
    <t>048</t>
  </si>
  <si>
    <t>049</t>
  </si>
  <si>
    <t>（単位：人）</t>
  </si>
  <si>
    <t>内生部門計</t>
  </si>
  <si>
    <t>家計外消費支出（列）</t>
  </si>
  <si>
    <t>民間消費支出</t>
  </si>
  <si>
    <t>一般政府消費支出</t>
  </si>
  <si>
    <t>総固定資本形成（公的）</t>
  </si>
  <si>
    <t>総固定資本形成（民間）</t>
  </si>
  <si>
    <t>在庫純増（公的）</t>
    <rPh sb="5" eb="7">
      <t>コウテキ</t>
    </rPh>
    <phoneticPr fontId="6"/>
  </si>
  <si>
    <t>在庫純増（民間）</t>
    <rPh sb="5" eb="7">
      <t>ミンカン</t>
    </rPh>
    <phoneticPr fontId="6"/>
  </si>
  <si>
    <t>移輸出</t>
  </si>
  <si>
    <t>(控除)移輸入</t>
  </si>
  <si>
    <t>域内生産額</t>
  </si>
  <si>
    <t>従業者数</t>
  </si>
  <si>
    <t>合計</t>
    <rPh sb="0" eb="2">
      <t>ゴウケイ</t>
    </rPh>
    <phoneticPr fontId="11"/>
  </si>
  <si>
    <t>在庫純増（公的）</t>
    <rPh sb="5" eb="7">
      <t>コウテキ</t>
    </rPh>
    <phoneticPr fontId="17"/>
  </si>
  <si>
    <t>在庫純増（民間）</t>
    <rPh sb="5" eb="7">
      <t>ミンカン</t>
    </rPh>
    <phoneticPr fontId="17"/>
  </si>
  <si>
    <t>地域産業連関表</t>
    <rPh sb="0" eb="7">
      <t>チイキサンギョウレンカンヒョウ</t>
    </rPh>
    <phoneticPr fontId="8"/>
  </si>
  <si>
    <t>投入係数</t>
    <rPh sb="0" eb="4">
      <t>トウニュウケイスウ</t>
    </rPh>
    <phoneticPr fontId="8"/>
  </si>
  <si>
    <t>単位行列</t>
  </si>
  <si>
    <t>I-(I-Ｍ)A 行列</t>
  </si>
  <si>
    <t>計算表</t>
  </si>
  <si>
    <t>地域産業連関表（単位：百万円）</t>
    <phoneticPr fontId="11"/>
  </si>
  <si>
    <t>平均消費性向</t>
    <phoneticPr fontId="11"/>
  </si>
  <si>
    <t>平均消費性向</t>
    <rPh sb="0" eb="6">
      <t>ヘイキンショウヒセイコウ</t>
    </rPh>
    <phoneticPr fontId="8"/>
  </si>
  <si>
    <t>URL</t>
    <phoneticPr fontId="8"/>
  </si>
  <si>
    <t>061</t>
  </si>
  <si>
    <t>062</t>
  </si>
  <si>
    <t>111</t>
  </si>
  <si>
    <t>112</t>
  </si>
  <si>
    <t>113</t>
  </si>
  <si>
    <t>114</t>
  </si>
  <si>
    <t>151</t>
  </si>
  <si>
    <t>152</t>
  </si>
  <si>
    <t>161</t>
  </si>
  <si>
    <t>162</t>
  </si>
  <si>
    <t>163</t>
  </si>
  <si>
    <t>164</t>
  </si>
  <si>
    <t>191</t>
  </si>
  <si>
    <t>201</t>
  </si>
  <si>
    <t>202</t>
  </si>
  <si>
    <t>203</t>
  </si>
  <si>
    <t>204</t>
  </si>
  <si>
    <t>205</t>
  </si>
  <si>
    <t>206</t>
  </si>
  <si>
    <t>207</t>
  </si>
  <si>
    <t>208</t>
  </si>
  <si>
    <t>211</t>
  </si>
  <si>
    <t>212</t>
  </si>
  <si>
    <t>221</t>
  </si>
  <si>
    <t>222</t>
  </si>
  <si>
    <t>231</t>
  </si>
  <si>
    <t>251</t>
  </si>
  <si>
    <t>252</t>
  </si>
  <si>
    <t>253</t>
  </si>
  <si>
    <t>259</t>
  </si>
  <si>
    <t>261</t>
  </si>
  <si>
    <t>262</t>
  </si>
  <si>
    <t>263</t>
  </si>
  <si>
    <t>269</t>
  </si>
  <si>
    <t>271</t>
  </si>
  <si>
    <t>272</t>
  </si>
  <si>
    <t>281</t>
  </si>
  <si>
    <t>289</t>
  </si>
  <si>
    <t>291</t>
  </si>
  <si>
    <t>301</t>
  </si>
  <si>
    <t>311</t>
  </si>
  <si>
    <t>321</t>
  </si>
  <si>
    <t>329</t>
  </si>
  <si>
    <t>331</t>
  </si>
  <si>
    <t>332</t>
  </si>
  <si>
    <t>333</t>
  </si>
  <si>
    <t>339</t>
  </si>
  <si>
    <t>341</t>
  </si>
  <si>
    <t>342</t>
  </si>
  <si>
    <t>351</t>
  </si>
  <si>
    <t>352</t>
  </si>
  <si>
    <t>353</t>
  </si>
  <si>
    <t>354</t>
  </si>
  <si>
    <t>359</t>
  </si>
  <si>
    <t>391</t>
  </si>
  <si>
    <t>392</t>
  </si>
  <si>
    <t>411</t>
  </si>
  <si>
    <t>412</t>
  </si>
  <si>
    <t>413</t>
  </si>
  <si>
    <t>419</t>
  </si>
  <si>
    <t>461</t>
  </si>
  <si>
    <t>462</t>
  </si>
  <si>
    <t>471</t>
  </si>
  <si>
    <t>481</t>
  </si>
  <si>
    <t>511</t>
  </si>
  <si>
    <t>531</t>
  </si>
  <si>
    <t>551</t>
  </si>
  <si>
    <t>552</t>
  </si>
  <si>
    <t>553</t>
  </si>
  <si>
    <t>571</t>
  </si>
  <si>
    <t>572</t>
  </si>
  <si>
    <t>573</t>
  </si>
  <si>
    <t>574</t>
  </si>
  <si>
    <t>575</t>
  </si>
  <si>
    <t>576</t>
  </si>
  <si>
    <t>577</t>
  </si>
  <si>
    <t>578</t>
  </si>
  <si>
    <t>579</t>
  </si>
  <si>
    <t>591</t>
  </si>
  <si>
    <t>592</t>
  </si>
  <si>
    <t>593</t>
  </si>
  <si>
    <t>594</t>
  </si>
  <si>
    <t>595</t>
  </si>
  <si>
    <t>611</t>
  </si>
  <si>
    <t>631</t>
  </si>
  <si>
    <t>632</t>
  </si>
  <si>
    <t>641</t>
  </si>
  <si>
    <t>642</t>
  </si>
  <si>
    <t>643</t>
  </si>
  <si>
    <t>644</t>
  </si>
  <si>
    <t>659</t>
  </si>
  <si>
    <t>661</t>
  </si>
  <si>
    <t>662</t>
  </si>
  <si>
    <t>663</t>
  </si>
  <si>
    <t>669</t>
  </si>
  <si>
    <t>671</t>
  </si>
  <si>
    <t>672</t>
  </si>
  <si>
    <t>673</t>
  </si>
  <si>
    <t>674</t>
  </si>
  <si>
    <t>675</t>
  </si>
  <si>
    <t>679</t>
  </si>
  <si>
    <t>681</t>
  </si>
  <si>
    <t>691</t>
  </si>
  <si>
    <t>108分類</t>
    <rPh sb="3" eb="5">
      <t>ブンルイ</t>
    </rPh>
    <phoneticPr fontId="8"/>
  </si>
  <si>
    <t>全国令和2年（2020年）産業連関表（108分類）</t>
    <rPh sb="0" eb="2">
      <t>ゼンコク</t>
    </rPh>
    <rPh sb="22" eb="24">
      <t>ブンルイ</t>
    </rPh>
    <phoneticPr fontId="8"/>
  </si>
  <si>
    <t>生産者価格評価</t>
  </si>
  <si>
    <t>商業マージン</t>
  </si>
  <si>
    <t>貨物運賃</t>
  </si>
  <si>
    <t>生産者価格率</t>
  </si>
  <si>
    <t>国内貨物運賃率</t>
  </si>
  <si>
    <t>商業の分類分け</t>
    <rPh sb="0" eb="2">
      <t>ショウギョウ</t>
    </rPh>
    <rPh sb="3" eb="6">
      <t>ブンルイワ</t>
    </rPh>
    <phoneticPr fontId="8"/>
  </si>
  <si>
    <t>8911-8912</t>
    <phoneticPr fontId="8"/>
  </si>
  <si>
    <t>9011-9016</t>
    <phoneticPr fontId="8"/>
  </si>
  <si>
    <t>38産業への転換</t>
    <rPh sb="2" eb="4">
      <t>サンギョウ</t>
    </rPh>
    <rPh sb="6" eb="8">
      <t>テンカン</t>
    </rPh>
    <phoneticPr fontId="8"/>
  </si>
  <si>
    <t>商業マージン率・貨物運賃率は全国産業連関表の数値を使用</t>
    <rPh sb="0" eb="2">
      <t>ショウギョウ</t>
    </rPh>
    <rPh sb="6" eb="7">
      <t>リツ</t>
    </rPh>
    <rPh sb="8" eb="13">
      <t>カモツウンチンリツ</t>
    </rPh>
    <rPh sb="14" eb="21">
      <t>ゼンコクサンギョウレンカンヒョウ</t>
    </rPh>
    <rPh sb="22" eb="24">
      <t>スウチ</t>
    </rPh>
    <rPh sb="25" eb="27">
      <t>シヨウ</t>
    </rPh>
    <phoneticPr fontId="8"/>
  </si>
  <si>
    <t>購入者価格</t>
    <phoneticPr fontId="8"/>
  </si>
  <si>
    <t>商業マージン額</t>
    <phoneticPr fontId="8"/>
  </si>
  <si>
    <t>貨物運賃率</t>
    <phoneticPr fontId="8"/>
  </si>
  <si>
    <t>貨物運賃額</t>
    <phoneticPr fontId="8"/>
  </si>
  <si>
    <t>生産者価格</t>
    <phoneticPr fontId="8"/>
  </si>
  <si>
    <t>商業マージン額は該当する卸売業・小売業に均等に分配</t>
    <rPh sb="0" eb="2">
      <t>ショウギョウ</t>
    </rPh>
    <rPh sb="6" eb="7">
      <t>ガク</t>
    </rPh>
    <rPh sb="8" eb="10">
      <t>ガイトウ</t>
    </rPh>
    <rPh sb="12" eb="15">
      <t>オロシウリギョウ</t>
    </rPh>
    <rPh sb="16" eb="19">
      <t>コウリギョウ</t>
    </rPh>
    <rPh sb="20" eb="22">
      <t>キントウ</t>
    </rPh>
    <rPh sb="23" eb="25">
      <t>ブンパイ</t>
    </rPh>
    <phoneticPr fontId="8"/>
  </si>
  <si>
    <t>該当するスノーリゾートの産業連関表の数値を以下のオレンジ色のセルに入力ください。</t>
    <rPh sb="0" eb="2">
      <t>ガイトウ</t>
    </rPh>
    <rPh sb="12" eb="17">
      <t>サンギョウレンカンヒョウ</t>
    </rPh>
    <rPh sb="18" eb="20">
      <t>スウチ</t>
    </rPh>
    <rPh sb="21" eb="23">
      <t>イカ</t>
    </rPh>
    <rPh sb="28" eb="29">
      <t>イロ</t>
    </rPh>
    <rPh sb="33" eb="35">
      <t>ニュウリョク</t>
    </rPh>
    <phoneticPr fontId="8"/>
  </si>
  <si>
    <t>「平均消費性向」とは、可処分所得に対する消費支出の割合を指します。</t>
    <rPh sb="28" eb="29">
      <t>サ</t>
    </rPh>
    <phoneticPr fontId="8"/>
  </si>
  <si>
    <t>該当する市区町村の数値が入手できない場合は、その上位の都道府県の数値で代用してください。</t>
    <rPh sb="0" eb="2">
      <t>ガイトウ</t>
    </rPh>
    <rPh sb="4" eb="8">
      <t>シクチョウソン</t>
    </rPh>
    <rPh sb="9" eb="11">
      <t>スウチ</t>
    </rPh>
    <rPh sb="12" eb="14">
      <t>ニュウシュ</t>
    </rPh>
    <rPh sb="18" eb="20">
      <t>バアイ</t>
    </rPh>
    <rPh sb="24" eb="26">
      <t>ジョウイ</t>
    </rPh>
    <rPh sb="27" eb="31">
      <t>トドウフケン</t>
    </rPh>
    <rPh sb="32" eb="34">
      <t>スウチ</t>
    </rPh>
    <rPh sb="35" eb="37">
      <t>ダイヨウ</t>
    </rPh>
    <phoneticPr fontId="8"/>
  </si>
  <si>
    <t>最終需要額（単位：千円）</t>
    <rPh sb="0" eb="5">
      <t>サイシュウジュヨウガク</t>
    </rPh>
    <rPh sb="6" eb="8">
      <t>タンイ</t>
    </rPh>
    <rPh sb="9" eb="11">
      <t>センエン</t>
    </rPh>
    <phoneticPr fontId="11"/>
  </si>
  <si>
    <t>最終需要額</t>
    <rPh sb="0" eb="5">
      <t>サイシュウジュヨウガク</t>
    </rPh>
    <phoneticPr fontId="8"/>
  </si>
  <si>
    <t>（単位：千円、人）</t>
  </si>
  <si>
    <t>（単位：千円、人）</t>
    <phoneticPr fontId="8"/>
  </si>
  <si>
    <t>経済波及効果のまとめ</t>
    <rPh sb="0" eb="6">
      <t>ケイザイハキュウコウカ</t>
    </rPh>
    <phoneticPr fontId="8"/>
  </si>
  <si>
    <t>1次波及効果（B)</t>
    <rPh sb="1" eb="2">
      <t>ジ</t>
    </rPh>
    <rPh sb="2" eb="4">
      <t>ハキュウ</t>
    </rPh>
    <rPh sb="4" eb="6">
      <t>コウカ</t>
    </rPh>
    <phoneticPr fontId="8"/>
  </si>
  <si>
    <t>2次波及効果（C)</t>
    <rPh sb="1" eb="2">
      <t>ジ</t>
    </rPh>
    <rPh sb="2" eb="4">
      <t>ハキュウ</t>
    </rPh>
    <rPh sb="4" eb="6">
      <t>コウカ</t>
    </rPh>
    <phoneticPr fontId="8"/>
  </si>
  <si>
    <t>1次波及効果 B</t>
    <rPh sb="1" eb="2">
      <t>ジ</t>
    </rPh>
    <rPh sb="2" eb="4">
      <t>ハキュウ</t>
    </rPh>
    <rPh sb="4" eb="6">
      <t>コウカ</t>
    </rPh>
    <phoneticPr fontId="8"/>
  </si>
  <si>
    <t>2次波及効果 C</t>
    <rPh sb="1" eb="2">
      <t>ジ</t>
    </rPh>
    <rPh sb="2" eb="4">
      <t>ハキュウ</t>
    </rPh>
    <rPh sb="4" eb="6">
      <t>コウカ</t>
    </rPh>
    <phoneticPr fontId="8"/>
  </si>
  <si>
    <t>逆行列係数(開放型)</t>
    <phoneticPr fontId="8"/>
  </si>
  <si>
    <t>マージン調整</t>
    <rPh sb="4" eb="6">
      <t>チョウセイ</t>
    </rPh>
    <phoneticPr fontId="8"/>
  </si>
  <si>
    <t>購入者価格評価</t>
    <phoneticPr fontId="8"/>
  </si>
  <si>
    <t>就業誘発者数</t>
    <phoneticPr fontId="8"/>
  </si>
  <si>
    <t>産業別従業者数</t>
    <rPh sb="0" eb="2">
      <t>サンギョウ</t>
    </rPh>
    <rPh sb="2" eb="3">
      <t>ベツ</t>
    </rPh>
    <rPh sb="3" eb="4">
      <t>ジュウ</t>
    </rPh>
    <rPh sb="4" eb="7">
      <t>ギョウシャスウ</t>
    </rPh>
    <phoneticPr fontId="11"/>
  </si>
  <si>
    <t>産業別従業者数（単位：人）</t>
    <rPh sb="0" eb="2">
      <t>サンギョウ</t>
    </rPh>
    <rPh sb="2" eb="3">
      <t>ベツ</t>
    </rPh>
    <rPh sb="3" eb="4">
      <t>ジュウ</t>
    </rPh>
    <rPh sb="4" eb="7">
      <t>ギョウシャスウ</t>
    </rPh>
    <phoneticPr fontId="11"/>
  </si>
  <si>
    <t>該当するスノーリゾートの産業別の従業者数を以下のオレンジ色のセルに入力ください。</t>
    <rPh sb="0" eb="2">
      <t>ガイトウ</t>
    </rPh>
    <rPh sb="12" eb="14">
      <t>サンギョウ</t>
    </rPh>
    <rPh sb="14" eb="15">
      <t>ベツ</t>
    </rPh>
    <rPh sb="16" eb="17">
      <t>ジュウ</t>
    </rPh>
    <rPh sb="17" eb="20">
      <t>ギョウシャスウ</t>
    </rPh>
    <rPh sb="21" eb="23">
      <t>イカ</t>
    </rPh>
    <rPh sb="28" eb="29">
      <t>イロ</t>
    </rPh>
    <rPh sb="33" eb="35">
      <t>ニュウリョク</t>
    </rPh>
    <phoneticPr fontId="8"/>
  </si>
  <si>
    <t>該当するスノーリゾートの産業別の最終需要額を以下のオレンジ色のセルに入力ください。</t>
    <rPh sb="0" eb="2">
      <t>ガイトウ</t>
    </rPh>
    <rPh sb="12" eb="14">
      <t>サンギョウ</t>
    </rPh>
    <rPh sb="14" eb="15">
      <t>ベツ</t>
    </rPh>
    <rPh sb="16" eb="18">
      <t>サイシュウ</t>
    </rPh>
    <rPh sb="18" eb="21">
      <t>ジュヨウガク</t>
    </rPh>
    <rPh sb="22" eb="24">
      <t>イカ</t>
    </rPh>
    <rPh sb="29" eb="30">
      <t>イロ</t>
    </rPh>
    <rPh sb="34" eb="36">
      <t>ニュウリョク</t>
    </rPh>
    <phoneticPr fontId="8"/>
  </si>
  <si>
    <t>（単位：千円）</t>
    <phoneticPr fontId="8"/>
  </si>
  <si>
    <t>1次波及効果</t>
    <rPh sb="2" eb="4">
      <t>ハキュウ</t>
    </rPh>
    <phoneticPr fontId="8"/>
  </si>
  <si>
    <t>第1次生産誘発額</t>
    <rPh sb="0" eb="1">
      <t>ダイ</t>
    </rPh>
    <rPh sb="2" eb="3">
      <t>ジ</t>
    </rPh>
    <rPh sb="3" eb="5">
      <t>セイサン</t>
    </rPh>
    <rPh sb="5" eb="7">
      <t>ユウハツ</t>
    </rPh>
    <rPh sb="7" eb="8">
      <t>ガク</t>
    </rPh>
    <phoneticPr fontId="9"/>
  </si>
  <si>
    <t>2次波及効果</t>
    <rPh sb="2" eb="4">
      <t>ハキュウ</t>
    </rPh>
    <phoneticPr fontId="8"/>
  </si>
  <si>
    <t>第2次生産誘発額</t>
    <rPh sb="0" eb="1">
      <t>ダイ</t>
    </rPh>
    <rPh sb="2" eb="3">
      <t>ジ</t>
    </rPh>
    <rPh sb="3" eb="5">
      <t>セイサン</t>
    </rPh>
    <rPh sb="5" eb="7">
      <t>ユウハツ</t>
    </rPh>
    <rPh sb="7" eb="8">
      <t>ガク</t>
    </rPh>
    <phoneticPr fontId="9"/>
  </si>
  <si>
    <t>就業
誘発者数</t>
    <phoneticPr fontId="9"/>
  </si>
  <si>
    <t>域内需要額</t>
    <rPh sb="0" eb="2">
      <t>イキナイ</t>
    </rPh>
    <phoneticPr fontId="9"/>
  </si>
  <si>
    <t>域内需要額</t>
    <rPh sb="0" eb="2">
      <t>イキナイ</t>
    </rPh>
    <rPh sb="2" eb="5">
      <t>ジュヨウガク</t>
    </rPh>
    <phoneticPr fontId="9"/>
  </si>
  <si>
    <t>消費支出
総額</t>
    <rPh sb="0" eb="2">
      <t>ショウヒ</t>
    </rPh>
    <rPh sb="2" eb="4">
      <t>シシュツ</t>
    </rPh>
    <rPh sb="5" eb="7">
      <t>ソウガク</t>
    </rPh>
    <phoneticPr fontId="9"/>
  </si>
  <si>
    <t>平均消費
性向</t>
    <rPh sb="0" eb="2">
      <t>ヘイキン</t>
    </rPh>
    <rPh sb="2" eb="4">
      <t>ショウヒ</t>
    </rPh>
    <rPh sb="5" eb="7">
      <t>セイコウ</t>
    </rPh>
    <phoneticPr fontId="9"/>
  </si>
  <si>
    <t>域内需要
増加額</t>
    <rPh sb="0" eb="2">
      <t>イキナイ</t>
    </rPh>
    <rPh sb="2" eb="4">
      <t>ジュヨウ</t>
    </rPh>
    <rPh sb="5" eb="7">
      <t>ゾウカ</t>
    </rPh>
    <rPh sb="7" eb="8">
      <t>ガク</t>
    </rPh>
    <phoneticPr fontId="9"/>
  </si>
  <si>
    <t>域内総生産に占める経済波及効果(A～Cの計)の割合</t>
    <rPh sb="0" eb="2">
      <t>イキナイ</t>
    </rPh>
    <rPh sb="2" eb="5">
      <t>ソウセイサン</t>
    </rPh>
    <rPh sb="6" eb="7">
      <t>シ</t>
    </rPh>
    <rPh sb="9" eb="15">
      <t>ケイザイハキュウコウカ</t>
    </rPh>
    <rPh sb="20" eb="21">
      <t>ケイ</t>
    </rPh>
    <rPh sb="23" eb="25">
      <t>ワリアイ</t>
    </rPh>
    <phoneticPr fontId="8"/>
  </si>
  <si>
    <t>域内総生産（単位：百万円）</t>
    <phoneticPr fontId="11"/>
  </si>
  <si>
    <t>該当するスノーリゾートの域内総生産額を以下のオレンジ色のセルに入力ください。</t>
    <rPh sb="0" eb="2">
      <t>ガイトウ</t>
    </rPh>
    <rPh sb="12" eb="14">
      <t>イキナイ</t>
    </rPh>
    <rPh sb="14" eb="17">
      <t>ソウセイサン</t>
    </rPh>
    <rPh sb="17" eb="18">
      <t>ガク</t>
    </rPh>
    <rPh sb="19" eb="21">
      <t>イカ</t>
    </rPh>
    <rPh sb="26" eb="27">
      <t>イロ</t>
    </rPh>
    <rPh sb="31" eb="33">
      <t>ニュウリョク</t>
    </rPh>
    <phoneticPr fontId="8"/>
  </si>
  <si>
    <t>域内総生産</t>
    <rPh sb="2" eb="5">
      <t>ソウセイサン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</si>
</sst>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7" formatCode="#,##0.000000;[Red]\-#,##0.000000"/>
    <numFmt numFmtId="178" formatCode="#,##0_ "/>
    <numFmt numFmtId="182" formatCode="000"/>
    <numFmt numFmtId="183" formatCode="#,##0.000_ "/>
    <numFmt numFmtId="184" formatCode="#,##0.000000_ "/>
    <numFmt numFmtId="187" formatCode="#,##0.00000000;[Red]\-#,##0.00000000"/>
    <numFmt numFmtId="188" formatCode="0.000000"/>
    <numFmt numFmtId="189" formatCode="0.00000"/>
    <numFmt numFmtId="190" formatCode="0.0%"/>
  </numFmts>
  <fonts count="2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ＭＳ Ｐゴシック"/>
      <family val="3"/>
      <charset val="128"/>
    </font>
    <font>
      <sz val="6"/>
      <name val="ＭＳ Ｐゴシック"/>
      <family val="3"/>
      <charset val="128"/>
    </font>
    <font>
      <sz val="6"/>
      <name val="ＭＳ Ｐ明朝"/>
      <family val="1"/>
      <charset val="128"/>
    </font>
    <font>
      <b/>
      <sz val="12"/>
      <color indexed="10"/>
      <name val="ＭＳ Ｐゴシック"/>
      <family val="3"/>
      <charset val="128"/>
    </font>
    <font>
      <sz val="6"/>
      <name val="ＭＳ Ｐゴシック"/>
      <family val="2"/>
      <charset val="128"/>
      <scheme val="minor"/>
    </font>
    <font>
      <sz val="9"/>
      <color theme="1"/>
      <name val="ＭＳ Ｐゴシック"/>
      <family val="3"/>
      <charset val="128"/>
      <scheme val="minor"/>
    </font>
    <font>
      <sz val="11"/>
      <name val="ＭＳ Ｐ明朝"/>
      <family val="1"/>
      <charset val="128"/>
    </font>
    <font>
      <sz val="10"/>
      <name val="ＭＳ 明朝"/>
      <family val="1"/>
      <charset val="128"/>
    </font>
    <font>
      <b/>
      <sz val="18"/>
      <color indexed="56"/>
      <name val="ＭＳ Ｐゴシック"/>
      <family val="3"/>
      <charset val="128"/>
    </font>
    <font>
      <sz val="9"/>
      <color indexed="17"/>
      <name val="ＭＳ Ｐゴシック"/>
      <family val="3"/>
      <charset val="128"/>
    </font>
    <font>
      <sz val="11"/>
      <color rgb="FF9C0006"/>
      <name val="ＭＳ Ｐゴシック"/>
      <family val="2"/>
      <charset val="128"/>
      <scheme val="minor"/>
    </font>
    <font>
      <sz val="11"/>
      <name val="Yu Gothic UI"/>
      <family val="3"/>
      <charset val="128"/>
    </font>
    <font>
      <sz val="9"/>
      <name val="Yu Gothic UI"/>
      <family val="3"/>
      <charset val="128"/>
    </font>
    <font>
      <sz val="9"/>
      <color theme="1"/>
      <name val="Yu Gothic UI"/>
      <family val="3"/>
      <charset val="128"/>
    </font>
    <font>
      <b/>
      <sz val="9"/>
      <color theme="1"/>
      <name val="Yu Gothic UI"/>
      <family val="3"/>
      <charset val="128"/>
    </font>
    <font>
      <b/>
      <sz val="12"/>
      <color theme="1"/>
      <name val="Yu Gothic UI"/>
      <family val="3"/>
      <charset val="128"/>
    </font>
    <font>
      <sz val="10"/>
      <name val="Yu Gothic UI"/>
      <family val="3"/>
      <charset val="128"/>
    </font>
    <font>
      <b/>
      <sz val="9"/>
      <name val="Yu Gothic UI"/>
      <family val="3"/>
      <charset val="128"/>
    </font>
    <font>
      <b/>
      <sz val="10"/>
      <name val="Yu Gothic UI"/>
      <family val="3"/>
      <charset val="128"/>
    </font>
    <font>
      <b/>
      <sz val="12"/>
      <name val="Yu Gothic UI"/>
      <family val="3"/>
      <charset val="12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1" tint="0.49998474074526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theme="4" tint="0.79998168889431442"/>
        <bgColor indexed="64"/>
      </patternFill>
    </fill>
  </fills>
  <borders count="81">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style="medium">
        <color indexed="64"/>
      </right>
      <top/>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right/>
      <top style="medium">
        <color indexed="64"/>
      </top>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style="thin">
        <color indexed="64"/>
      </left>
      <right style="thin">
        <color indexed="64"/>
      </right>
      <top style="hair">
        <color indexed="64"/>
      </top>
      <bottom style="hair">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dotted">
        <color indexed="64"/>
      </left>
      <right/>
      <top style="dotted">
        <color indexed="64"/>
      </top>
      <bottom/>
      <diagonal/>
    </border>
    <border>
      <left/>
      <right style="thin">
        <color indexed="64"/>
      </right>
      <top style="dotted">
        <color indexed="64"/>
      </top>
      <bottom/>
      <diagonal/>
    </border>
    <border>
      <left style="dotted">
        <color indexed="64"/>
      </left>
      <right/>
      <top/>
      <bottom/>
      <diagonal/>
    </border>
    <border>
      <left style="dotted">
        <color indexed="64"/>
      </left>
      <right style="thin">
        <color indexed="64"/>
      </right>
      <top style="dotted">
        <color indexed="64"/>
      </top>
      <bottom/>
      <diagonal/>
    </border>
    <border>
      <left style="dotted">
        <color indexed="64"/>
      </left>
      <right/>
      <top/>
      <bottom style="thin">
        <color indexed="64"/>
      </bottom>
      <diagonal/>
    </border>
    <border>
      <left style="dotted">
        <color indexed="64"/>
      </left>
      <right style="thin">
        <color indexed="64"/>
      </right>
      <top/>
      <bottom style="thin">
        <color indexed="64"/>
      </bottom>
      <diagonal/>
    </border>
    <border>
      <left style="dotted">
        <color indexed="64"/>
      </left>
      <right/>
      <top style="thin">
        <color indexed="64"/>
      </top>
      <bottom/>
      <diagonal/>
    </border>
    <border>
      <left style="dotted">
        <color indexed="64"/>
      </left>
      <right style="thin">
        <color indexed="64"/>
      </right>
      <top style="thin">
        <color indexed="64"/>
      </top>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top style="dotted">
        <color indexed="64"/>
      </top>
      <bottom/>
      <diagonal/>
    </border>
    <border>
      <left style="thin">
        <color indexed="64"/>
      </left>
      <right style="thin">
        <color indexed="64"/>
      </right>
      <top style="dotted">
        <color indexed="64"/>
      </top>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top style="dotted">
        <color indexed="64"/>
      </top>
      <bottom/>
      <diagonal/>
    </border>
    <border>
      <left/>
      <right/>
      <top/>
      <bottom style="dotted">
        <color indexed="64"/>
      </bottom>
      <diagonal/>
    </border>
    <border>
      <left style="dotted">
        <color indexed="64"/>
      </left>
      <right style="dotted">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auto="1"/>
      </left>
      <right style="thin">
        <color auto="1"/>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diagonal/>
    </border>
    <border>
      <left style="thin">
        <color indexed="64"/>
      </left>
      <right/>
      <top style="hair">
        <color indexed="64"/>
      </top>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s>
  <cellStyleXfs count="13">
    <xf numFmtId="0" fontId="0" fillId="0" borderId="0"/>
    <xf numFmtId="38" fontId="7" fillId="0" borderId="0" applyFont="0" applyFill="0" applyBorder="0" applyAlignment="0" applyProtection="0"/>
    <xf numFmtId="0" fontId="12" fillId="0" borderId="0">
      <alignment vertical="center"/>
    </xf>
    <xf numFmtId="0" fontId="13" fillId="0" borderId="0"/>
    <xf numFmtId="0" fontId="14" fillId="0" borderId="0"/>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0" fontId="3" fillId="0" borderId="0">
      <alignment vertical="center"/>
    </xf>
    <xf numFmtId="9" fontId="6"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 fillId="0" borderId="0">
      <alignment vertical="center"/>
    </xf>
  </cellStyleXfs>
  <cellXfs count="355">
    <xf numFmtId="0" fontId="0" fillId="0" borderId="0" xfId="0"/>
    <xf numFmtId="0" fontId="0" fillId="4" borderId="0" xfId="0" applyFill="1"/>
    <xf numFmtId="0" fontId="19" fillId="2" borderId="0" xfId="0" applyFont="1" applyFill="1" applyAlignment="1">
      <alignment vertical="center"/>
    </xf>
    <xf numFmtId="0" fontId="19" fillId="2" borderId="0" xfId="0" applyFont="1" applyFill="1" applyAlignment="1">
      <alignment horizontal="right" vertical="center"/>
    </xf>
    <xf numFmtId="38" fontId="19" fillId="2" borderId="0" xfId="0" applyNumberFormat="1" applyFont="1" applyFill="1" applyAlignment="1">
      <alignment vertical="center"/>
    </xf>
    <xf numFmtId="0" fontId="20" fillId="0" borderId="0" xfId="10" applyFont="1">
      <alignment vertical="center"/>
    </xf>
    <xf numFmtId="0" fontId="21" fillId="0" borderId="0" xfId="10" applyFont="1">
      <alignment vertical="center"/>
    </xf>
    <xf numFmtId="0" fontId="19" fillId="3" borderId="2" xfId="10" applyFont="1" applyFill="1" applyBorder="1" applyAlignment="1">
      <alignment horizontal="center" vertical="center"/>
    </xf>
    <xf numFmtId="0" fontId="19" fillId="3" borderId="54" xfId="10" applyFont="1" applyFill="1" applyBorder="1" applyAlignment="1">
      <alignment horizontal="center" vertical="center" wrapText="1"/>
    </xf>
    <xf numFmtId="0" fontId="19" fillId="3" borderId="55" xfId="10" applyFont="1" applyFill="1" applyBorder="1" applyAlignment="1">
      <alignment horizontal="center" vertical="center" wrapText="1"/>
    </xf>
    <xf numFmtId="0" fontId="19" fillId="3" borderId="56" xfId="10" applyFont="1" applyFill="1" applyBorder="1" applyAlignment="1">
      <alignment horizontal="center" vertical="center" wrapText="1"/>
    </xf>
    <xf numFmtId="0" fontId="19" fillId="3" borderId="2" xfId="10" applyFont="1" applyFill="1" applyBorder="1" applyAlignment="1">
      <alignment horizontal="center" vertical="center" wrapText="1"/>
    </xf>
    <xf numFmtId="0" fontId="19" fillId="3" borderId="57" xfId="10" applyFont="1" applyFill="1" applyBorder="1" applyAlignment="1">
      <alignment horizontal="center" vertical="center" wrapText="1"/>
    </xf>
    <xf numFmtId="0" fontId="19" fillId="3" borderId="58" xfId="10" applyFont="1" applyFill="1" applyBorder="1" applyAlignment="1">
      <alignment horizontal="center" vertical="center" wrapText="1"/>
    </xf>
    <xf numFmtId="0" fontId="19" fillId="3" borderId="7" xfId="10" applyFont="1" applyFill="1" applyBorder="1" applyAlignment="1">
      <alignment horizontal="center" vertical="center" wrapText="1"/>
    </xf>
    <xf numFmtId="0" fontId="20" fillId="3" borderId="59" xfId="10" applyFont="1" applyFill="1" applyBorder="1" applyAlignment="1">
      <alignment vertical="center" shrinkToFit="1"/>
    </xf>
    <xf numFmtId="38" fontId="19" fillId="5" borderId="60" xfId="11" applyFont="1" applyFill="1" applyBorder="1">
      <alignment vertical="center"/>
    </xf>
    <xf numFmtId="38" fontId="19" fillId="5" borderId="61" xfId="11" applyFont="1" applyFill="1" applyBorder="1">
      <alignment vertical="center"/>
    </xf>
    <xf numFmtId="38" fontId="19" fillId="5" borderId="62" xfId="11" applyFont="1" applyFill="1" applyBorder="1">
      <alignment vertical="center"/>
    </xf>
    <xf numFmtId="38" fontId="19" fillId="5" borderId="59" xfId="11" applyFont="1" applyFill="1" applyBorder="1">
      <alignment vertical="center"/>
    </xf>
    <xf numFmtId="38" fontId="19" fillId="5" borderId="63" xfId="11" applyFont="1" applyFill="1" applyBorder="1">
      <alignment vertical="center"/>
    </xf>
    <xf numFmtId="38" fontId="19" fillId="5" borderId="64" xfId="11" applyFont="1" applyFill="1" applyBorder="1">
      <alignment vertical="center"/>
    </xf>
    <xf numFmtId="38" fontId="19" fillId="5" borderId="65" xfId="11" applyFont="1" applyFill="1" applyBorder="1">
      <alignment vertical="center"/>
    </xf>
    <xf numFmtId="0" fontId="20" fillId="3" borderId="24" xfId="10" applyFont="1" applyFill="1" applyBorder="1" applyAlignment="1">
      <alignment vertical="center" shrinkToFit="1"/>
    </xf>
    <xf numFmtId="38" fontId="19" fillId="5" borderId="66" xfId="11" applyFont="1" applyFill="1" applyBorder="1">
      <alignment vertical="center"/>
    </xf>
    <xf numFmtId="38" fontId="19" fillId="5" borderId="67" xfId="11" applyFont="1" applyFill="1" applyBorder="1">
      <alignment vertical="center"/>
    </xf>
    <xf numFmtId="38" fontId="19" fillId="5" borderId="68" xfId="11" applyFont="1" applyFill="1" applyBorder="1">
      <alignment vertical="center"/>
    </xf>
    <xf numFmtId="38" fontId="19" fillId="5" borderId="24" xfId="11" applyFont="1" applyFill="1" applyBorder="1">
      <alignment vertical="center"/>
    </xf>
    <xf numFmtId="38" fontId="19" fillId="5" borderId="69" xfId="11" applyFont="1" applyFill="1" applyBorder="1">
      <alignment vertical="center"/>
    </xf>
    <xf numFmtId="38" fontId="19" fillId="5" borderId="32" xfId="11" applyFont="1" applyFill="1" applyBorder="1">
      <alignment vertical="center"/>
    </xf>
    <xf numFmtId="38" fontId="19" fillId="5" borderId="70" xfId="11" applyFont="1" applyFill="1" applyBorder="1">
      <alignment vertical="center"/>
    </xf>
    <xf numFmtId="0" fontId="20" fillId="3" borderId="71" xfId="10" applyFont="1" applyFill="1" applyBorder="1" applyAlignment="1">
      <alignment vertical="center" shrinkToFit="1"/>
    </xf>
    <xf numFmtId="38" fontId="19" fillId="5" borderId="72" xfId="11" applyFont="1" applyFill="1" applyBorder="1">
      <alignment vertical="center"/>
    </xf>
    <xf numFmtId="38" fontId="19" fillId="5" borderId="73" xfId="11" applyFont="1" applyFill="1" applyBorder="1">
      <alignment vertical="center"/>
    </xf>
    <xf numFmtId="38" fontId="19" fillId="5" borderId="74" xfId="11" applyFont="1" applyFill="1" applyBorder="1">
      <alignment vertical="center"/>
    </xf>
    <xf numFmtId="38" fontId="19" fillId="5" borderId="71" xfId="11" applyFont="1" applyFill="1" applyBorder="1">
      <alignment vertical="center"/>
    </xf>
    <xf numFmtId="38" fontId="19" fillId="5" borderId="75" xfId="11" applyFont="1" applyFill="1" applyBorder="1">
      <alignment vertical="center"/>
    </xf>
    <xf numFmtId="38" fontId="19" fillId="5" borderId="33" xfId="11" applyFont="1" applyFill="1" applyBorder="1">
      <alignment vertical="center"/>
    </xf>
    <xf numFmtId="38" fontId="19" fillId="5" borderId="76" xfId="11" applyFont="1" applyFill="1" applyBorder="1">
      <alignment vertical="center"/>
    </xf>
    <xf numFmtId="0" fontId="20" fillId="3" borderId="2" xfId="10" applyFont="1" applyFill="1" applyBorder="1" applyAlignment="1">
      <alignment vertical="center" shrinkToFit="1"/>
    </xf>
    <xf numFmtId="38" fontId="19" fillId="5" borderId="54" xfId="11" applyFont="1" applyFill="1" applyBorder="1">
      <alignment vertical="center"/>
    </xf>
    <xf numFmtId="38" fontId="19" fillId="5" borderId="55" xfId="11" applyFont="1" applyFill="1" applyBorder="1">
      <alignment vertical="center"/>
    </xf>
    <xf numFmtId="38" fontId="19" fillId="5" borderId="56" xfId="11" applyFont="1" applyFill="1" applyBorder="1">
      <alignment vertical="center"/>
    </xf>
    <xf numFmtId="38" fontId="19" fillId="5" borderId="2" xfId="11" applyFont="1" applyFill="1" applyBorder="1">
      <alignment vertical="center"/>
    </xf>
    <xf numFmtId="38" fontId="19" fillId="5" borderId="57" xfId="11" applyFont="1" applyFill="1" applyBorder="1">
      <alignment vertical="center"/>
    </xf>
    <xf numFmtId="38" fontId="19" fillId="5" borderId="58" xfId="11" applyFont="1" applyFill="1" applyBorder="1">
      <alignment vertical="center"/>
    </xf>
    <xf numFmtId="38" fontId="19" fillId="5" borderId="7" xfId="11" applyFont="1" applyFill="1" applyBorder="1">
      <alignment vertical="center"/>
    </xf>
    <xf numFmtId="0" fontId="20" fillId="0" borderId="0" xfId="10" applyFont="1" applyAlignment="1">
      <alignment horizontal="right" vertical="center"/>
    </xf>
    <xf numFmtId="0" fontId="20" fillId="3" borderId="7" xfId="10" applyFont="1" applyFill="1" applyBorder="1">
      <alignment vertical="center"/>
    </xf>
    <xf numFmtId="0" fontId="20" fillId="3" borderId="6" xfId="10" applyFont="1" applyFill="1" applyBorder="1">
      <alignment vertical="center"/>
    </xf>
    <xf numFmtId="0" fontId="20" fillId="3" borderId="6" xfId="10" applyFont="1" applyFill="1" applyBorder="1" applyAlignment="1">
      <alignment horizontal="center" vertical="center"/>
    </xf>
    <xf numFmtId="0" fontId="20" fillId="0" borderId="52" xfId="10" applyFont="1" applyBorder="1" applyAlignment="1">
      <alignment horizontal="center" vertical="center"/>
    </xf>
    <xf numFmtId="0" fontId="20" fillId="0" borderId="52" xfId="10" applyFont="1" applyBorder="1" applyAlignment="1">
      <alignment vertical="center" shrinkToFit="1"/>
    </xf>
    <xf numFmtId="38" fontId="19" fillId="5" borderId="52" xfId="11" applyFont="1" applyFill="1" applyBorder="1">
      <alignment vertical="center"/>
    </xf>
    <xf numFmtId="0" fontId="20" fillId="0" borderId="24" xfId="10" applyFont="1" applyBorder="1" applyAlignment="1">
      <alignment horizontal="center" vertical="center"/>
    </xf>
    <xf numFmtId="0" fontId="20" fillId="0" borderId="24" xfId="10" applyFont="1" applyBorder="1" applyAlignment="1">
      <alignment vertical="center" shrinkToFit="1"/>
    </xf>
    <xf numFmtId="0" fontId="20" fillId="0" borderId="53" xfId="10" applyFont="1" applyBorder="1" applyAlignment="1">
      <alignment horizontal="center" vertical="center"/>
    </xf>
    <xf numFmtId="0" fontId="20" fillId="0" borderId="53" xfId="10" applyFont="1" applyBorder="1" applyAlignment="1">
      <alignment vertical="center" shrinkToFit="1"/>
    </xf>
    <xf numFmtId="38" fontId="19" fillId="5" borderId="53" xfId="11" applyFont="1" applyFill="1" applyBorder="1">
      <alignment vertical="center"/>
    </xf>
    <xf numFmtId="0" fontId="20" fillId="0" borderId="7" xfId="10" applyFont="1" applyBorder="1" applyAlignment="1">
      <alignment horizontal="center" vertical="center"/>
    </xf>
    <xf numFmtId="0" fontId="20" fillId="0" borderId="6" xfId="10" applyFont="1" applyBorder="1" applyAlignment="1">
      <alignment horizontal="center" vertical="center"/>
    </xf>
    <xf numFmtId="38" fontId="20" fillId="0" borderId="2" xfId="10" applyNumberFormat="1" applyFont="1" applyBorder="1">
      <alignment vertical="center"/>
    </xf>
    <xf numFmtId="0" fontId="22" fillId="0" borderId="0" xfId="10" applyFont="1">
      <alignment vertical="center"/>
    </xf>
    <xf numFmtId="0" fontId="20" fillId="0" borderId="7" xfId="10" applyFont="1" applyBorder="1">
      <alignment vertical="center"/>
    </xf>
    <xf numFmtId="0" fontId="20" fillId="0" borderId="1" xfId="10" applyFont="1" applyBorder="1">
      <alignment vertical="center"/>
    </xf>
    <xf numFmtId="0" fontId="20" fillId="5" borderId="2" xfId="10" applyFont="1" applyFill="1" applyBorder="1">
      <alignment vertical="center"/>
    </xf>
    <xf numFmtId="0" fontId="23" fillId="2" borderId="29" xfId="0" applyFont="1" applyFill="1" applyBorder="1" applyAlignment="1">
      <alignment vertical="center" shrinkToFit="1"/>
    </xf>
    <xf numFmtId="0" fontId="23" fillId="2" borderId="30" xfId="0" applyFont="1" applyFill="1" applyBorder="1" applyAlignment="1">
      <alignment vertical="center" shrinkToFit="1"/>
    </xf>
    <xf numFmtId="0" fontId="23" fillId="2" borderId="16" xfId="0" applyFont="1" applyFill="1" applyBorder="1" applyAlignment="1">
      <alignment vertical="center" shrinkToFit="1"/>
    </xf>
    <xf numFmtId="0" fontId="23" fillId="2" borderId="14" xfId="0" applyFont="1" applyFill="1" applyBorder="1" applyAlignment="1">
      <alignment horizontal="center" vertical="center" shrinkToFit="1"/>
    </xf>
    <xf numFmtId="0" fontId="23" fillId="2" borderId="15" xfId="0" applyFont="1" applyFill="1" applyBorder="1" applyAlignment="1">
      <alignment horizontal="center" vertical="center" shrinkToFit="1"/>
    </xf>
    <xf numFmtId="0" fontId="23" fillId="2" borderId="17" xfId="0" applyFont="1" applyFill="1" applyBorder="1" applyAlignment="1">
      <alignment horizontal="center" vertical="center" shrinkToFit="1"/>
    </xf>
    <xf numFmtId="0" fontId="23" fillId="2" borderId="13" xfId="0" applyFont="1" applyFill="1" applyBorder="1" applyAlignment="1">
      <alignment horizontal="center" vertical="center" shrinkToFit="1"/>
    </xf>
    <xf numFmtId="0" fontId="19" fillId="0" borderId="0" xfId="0" applyFont="1"/>
    <xf numFmtId="178" fontId="20" fillId="0" borderId="0" xfId="2" applyNumberFormat="1" applyFont="1">
      <alignment vertical="center"/>
    </xf>
    <xf numFmtId="178" fontId="20" fillId="0" borderId="0" xfId="2" applyNumberFormat="1" applyFont="1" applyAlignment="1">
      <alignment horizontal="right" vertical="center"/>
    </xf>
    <xf numFmtId="178" fontId="20" fillId="0" borderId="7" xfId="2" applyNumberFormat="1" applyFont="1" applyBorder="1" applyAlignment="1">
      <alignment horizontal="center" vertical="center"/>
    </xf>
    <xf numFmtId="0" fontId="19" fillId="0" borderId="6" xfId="0" applyFont="1" applyBorder="1" applyAlignment="1">
      <alignment horizontal="center" vertical="center"/>
    </xf>
    <xf numFmtId="178" fontId="20" fillId="0" borderId="9" xfId="2" applyNumberFormat="1" applyFont="1" applyBorder="1">
      <alignment vertical="center"/>
    </xf>
    <xf numFmtId="178" fontId="20" fillId="0" borderId="22" xfId="2" applyNumberFormat="1" applyFont="1" applyBorder="1">
      <alignment vertical="center"/>
    </xf>
    <xf numFmtId="178" fontId="20" fillId="0" borderId="31" xfId="2" applyNumberFormat="1" applyFont="1" applyBorder="1">
      <alignment vertical="center"/>
    </xf>
    <xf numFmtId="178" fontId="20" fillId="0" borderId="3" xfId="2" applyNumberFormat="1" applyFont="1" applyBorder="1">
      <alignment vertical="center"/>
    </xf>
    <xf numFmtId="178" fontId="20" fillId="0" borderId="36" xfId="2" applyNumberFormat="1" applyFont="1" applyBorder="1">
      <alignment vertical="center"/>
    </xf>
    <xf numFmtId="178" fontId="20" fillId="0" borderId="28" xfId="2" applyNumberFormat="1" applyFont="1" applyBorder="1">
      <alignment vertical="center"/>
    </xf>
    <xf numFmtId="178" fontId="20" fillId="0" borderId="38" xfId="2" applyNumberFormat="1" applyFont="1" applyBorder="1">
      <alignment vertical="center"/>
    </xf>
    <xf numFmtId="178" fontId="20" fillId="0" borderId="5" xfId="2" applyNumberFormat="1" applyFont="1" applyBorder="1">
      <alignment vertical="center"/>
    </xf>
    <xf numFmtId="178" fontId="20" fillId="0" borderId="40" xfId="2" applyNumberFormat="1" applyFont="1" applyBorder="1">
      <alignment vertical="center"/>
    </xf>
    <xf numFmtId="178" fontId="20" fillId="0" borderId="41" xfId="2" applyNumberFormat="1" applyFont="1" applyBorder="1">
      <alignment vertical="center"/>
    </xf>
    <xf numFmtId="178" fontId="20" fillId="0" borderId="7" xfId="2" applyNumberFormat="1" applyFont="1" applyBorder="1">
      <alignment vertical="center"/>
    </xf>
    <xf numFmtId="178" fontId="20" fillId="0" borderId="47" xfId="2" applyNumberFormat="1" applyFont="1" applyBorder="1">
      <alignment vertical="center"/>
    </xf>
    <xf numFmtId="178" fontId="20" fillId="0" borderId="48" xfId="2" applyNumberFormat="1" applyFont="1" applyBorder="1">
      <alignment vertical="center"/>
    </xf>
    <xf numFmtId="178" fontId="20" fillId="0" borderId="2" xfId="2" applyNumberFormat="1" applyFont="1" applyBorder="1">
      <alignment vertical="center"/>
    </xf>
    <xf numFmtId="178" fontId="20" fillId="0" borderId="51" xfId="2" applyNumberFormat="1" applyFont="1" applyBorder="1">
      <alignment vertical="center"/>
    </xf>
    <xf numFmtId="178" fontId="20" fillId="0" borderId="1" xfId="2" applyNumberFormat="1" applyFont="1" applyBorder="1">
      <alignment vertical="center"/>
    </xf>
    <xf numFmtId="0" fontId="20" fillId="0" borderId="0" xfId="2" applyFont="1">
      <alignment vertical="center"/>
    </xf>
    <xf numFmtId="0" fontId="18" fillId="0" borderId="1" xfId="0" applyFont="1" applyBorder="1" applyAlignment="1">
      <alignment horizontal="center" vertical="center"/>
    </xf>
    <xf numFmtId="0" fontId="20" fillId="0" borderId="21" xfId="2" applyFont="1" applyBorder="1">
      <alignment vertical="center"/>
    </xf>
    <xf numFmtId="178" fontId="20" fillId="0" borderId="4" xfId="2" applyNumberFormat="1" applyFont="1" applyBorder="1">
      <alignment vertical="center"/>
    </xf>
    <xf numFmtId="0" fontId="20" fillId="0" borderId="10" xfId="2" applyFont="1" applyBorder="1">
      <alignment vertical="center"/>
    </xf>
    <xf numFmtId="0" fontId="20" fillId="0" borderId="43" xfId="2" applyFont="1" applyBorder="1">
      <alignment vertical="center"/>
    </xf>
    <xf numFmtId="178" fontId="20" fillId="0" borderId="44" xfId="2" applyNumberFormat="1" applyFont="1" applyBorder="1">
      <alignment vertical="center"/>
    </xf>
    <xf numFmtId="178" fontId="20" fillId="0" borderId="50" xfId="2" applyNumberFormat="1" applyFont="1" applyBorder="1">
      <alignment vertical="center"/>
    </xf>
    <xf numFmtId="178" fontId="20" fillId="0" borderId="46" xfId="2" applyNumberFormat="1" applyFont="1" applyBorder="1">
      <alignment vertical="center"/>
    </xf>
    <xf numFmtId="178" fontId="20" fillId="0" borderId="49" xfId="2" applyNumberFormat="1" applyFont="1" applyBorder="1">
      <alignment vertical="center"/>
    </xf>
    <xf numFmtId="183" fontId="20" fillId="0" borderId="4" xfId="2" applyNumberFormat="1" applyFont="1" applyBorder="1">
      <alignment vertical="center"/>
    </xf>
    <xf numFmtId="183" fontId="20" fillId="0" borderId="2" xfId="2" applyNumberFormat="1" applyFont="1" applyFill="1" applyBorder="1">
      <alignment vertical="center"/>
    </xf>
    <xf numFmtId="0" fontId="22" fillId="0" borderId="0" xfId="2" applyFont="1">
      <alignment vertical="center"/>
    </xf>
    <xf numFmtId="38" fontId="19" fillId="0" borderId="0" xfId="1" applyFont="1" applyAlignment="1">
      <alignment vertical="center"/>
    </xf>
    <xf numFmtId="38" fontId="24" fillId="0" borderId="0" xfId="1" applyFont="1" applyAlignment="1">
      <alignment vertical="center"/>
    </xf>
    <xf numFmtId="0" fontId="20" fillId="3" borderId="7" xfId="10" applyFont="1" applyFill="1" applyBorder="1" applyAlignment="1">
      <alignment horizontal="center" vertical="center"/>
    </xf>
    <xf numFmtId="0" fontId="20" fillId="3" borderId="2" xfId="10" applyFont="1" applyFill="1" applyBorder="1" applyAlignment="1">
      <alignment horizontal="center" vertical="center"/>
    </xf>
    <xf numFmtId="38" fontId="19" fillId="0" borderId="4" xfId="1" applyFont="1" applyBorder="1" applyAlignment="1">
      <alignment vertical="center"/>
    </xf>
    <xf numFmtId="38" fontId="19" fillId="0" borderId="3" xfId="1" applyFont="1" applyBorder="1" applyAlignment="1">
      <alignment vertical="center"/>
    </xf>
    <xf numFmtId="38" fontId="19" fillId="0" borderId="3" xfId="1" applyFont="1" applyFill="1" applyBorder="1" applyAlignment="1">
      <alignment vertical="center"/>
    </xf>
    <xf numFmtId="177" fontId="19" fillId="0" borderId="0" xfId="1" applyNumberFormat="1" applyFont="1" applyAlignment="1">
      <alignment vertical="center"/>
    </xf>
    <xf numFmtId="177" fontId="19" fillId="0" borderId="0" xfId="1" applyNumberFormat="1" applyFont="1" applyFill="1" applyAlignment="1">
      <alignment vertical="center"/>
    </xf>
    <xf numFmtId="38" fontId="19" fillId="0" borderId="0" xfId="1" applyFont="1" applyFill="1" applyAlignment="1">
      <alignment vertical="center"/>
    </xf>
    <xf numFmtId="38" fontId="19" fillId="0" borderId="71" xfId="1" applyFont="1" applyBorder="1" applyAlignment="1">
      <alignment vertical="center"/>
    </xf>
    <xf numFmtId="38" fontId="19" fillId="0" borderId="0" xfId="1" applyFont="1" applyBorder="1" applyAlignment="1">
      <alignment horizontal="center"/>
    </xf>
    <xf numFmtId="38" fontId="19" fillId="0" borderId="0" xfId="1" applyFont="1" applyBorder="1"/>
    <xf numFmtId="38" fontId="19" fillId="0" borderId="31" xfId="1" applyFont="1" applyBorder="1"/>
    <xf numFmtId="38" fontId="19" fillId="0" borderId="0" xfId="1" applyFont="1" applyFill="1" applyBorder="1"/>
    <xf numFmtId="0" fontId="19" fillId="0" borderId="0" xfId="0" applyFont="1" applyAlignment="1">
      <alignment vertical="center"/>
    </xf>
    <xf numFmtId="38" fontId="26" fillId="0" borderId="0" xfId="1" applyFont="1" applyAlignment="1">
      <alignment vertical="center"/>
    </xf>
    <xf numFmtId="0" fontId="19" fillId="0" borderId="0" xfId="2" applyFont="1">
      <alignment vertical="center"/>
    </xf>
    <xf numFmtId="182" fontId="20" fillId="0" borderId="22" xfId="2" applyNumberFormat="1" applyFont="1" applyBorder="1" applyAlignment="1">
      <alignment horizontal="left" vertical="center"/>
    </xf>
    <xf numFmtId="184" fontId="20" fillId="0" borderId="3" xfId="2" applyNumberFormat="1" applyFont="1" applyBorder="1">
      <alignment vertical="center"/>
    </xf>
    <xf numFmtId="184" fontId="19" fillId="0" borderId="3" xfId="2" applyNumberFormat="1" applyFont="1" applyBorder="1">
      <alignment vertical="center"/>
    </xf>
    <xf numFmtId="184" fontId="19" fillId="0" borderId="31" xfId="2" applyNumberFormat="1" applyFont="1" applyBorder="1">
      <alignment vertical="center"/>
    </xf>
    <xf numFmtId="182" fontId="20" fillId="0" borderId="9" xfId="2" applyNumberFormat="1" applyFont="1" applyBorder="1" applyAlignment="1">
      <alignment horizontal="left" vertical="center"/>
    </xf>
    <xf numFmtId="184" fontId="20" fillId="0" borderId="4" xfId="2" applyNumberFormat="1" applyFont="1" applyBorder="1">
      <alignment vertical="center"/>
    </xf>
    <xf numFmtId="184" fontId="19" fillId="0" borderId="4" xfId="2" applyNumberFormat="1" applyFont="1" applyBorder="1">
      <alignment vertical="center"/>
    </xf>
    <xf numFmtId="184" fontId="19" fillId="0" borderId="10" xfId="2" applyNumberFormat="1" applyFont="1" applyBorder="1">
      <alignment vertical="center"/>
    </xf>
    <xf numFmtId="182" fontId="20" fillId="0" borderId="42" xfId="2" applyNumberFormat="1" applyFont="1" applyBorder="1" applyAlignment="1">
      <alignment horizontal="left" vertical="center"/>
    </xf>
    <xf numFmtId="184" fontId="19" fillId="0" borderId="44" xfId="2" applyNumberFormat="1" applyFont="1" applyBorder="1">
      <alignment vertical="center"/>
    </xf>
    <xf numFmtId="184" fontId="19" fillId="0" borderId="43" xfId="2" applyNumberFormat="1" applyFont="1" applyBorder="1">
      <alignment vertical="center"/>
    </xf>
    <xf numFmtId="184" fontId="20" fillId="0" borderId="44" xfId="2" applyNumberFormat="1" applyFont="1" applyBorder="1">
      <alignment vertical="center"/>
    </xf>
    <xf numFmtId="184" fontId="20" fillId="0" borderId="46" xfId="2" applyNumberFormat="1" applyFont="1" applyBorder="1">
      <alignment vertical="center"/>
    </xf>
    <xf numFmtId="184" fontId="19" fillId="0" borderId="0" xfId="2" applyNumberFormat="1" applyFont="1">
      <alignment vertical="center"/>
    </xf>
    <xf numFmtId="184" fontId="19" fillId="0" borderId="46" xfId="2" applyNumberFormat="1" applyFont="1" applyBorder="1">
      <alignment vertical="center"/>
    </xf>
    <xf numFmtId="184" fontId="19" fillId="0" borderId="50" xfId="2" applyNumberFormat="1" applyFont="1" applyBorder="1">
      <alignment vertical="center"/>
    </xf>
    <xf numFmtId="182" fontId="20" fillId="0" borderId="45" xfId="2" applyNumberFormat="1" applyFont="1" applyBorder="1" applyAlignment="1">
      <alignment horizontal="left" vertical="center"/>
    </xf>
    <xf numFmtId="0" fontId="20" fillId="0" borderId="35" xfId="2" applyFont="1" applyBorder="1">
      <alignment vertical="center"/>
    </xf>
    <xf numFmtId="182" fontId="20" fillId="0" borderId="28" xfId="2" applyNumberFormat="1" applyFont="1" applyBorder="1" applyAlignment="1">
      <alignment horizontal="left" vertical="center"/>
    </xf>
    <xf numFmtId="0" fontId="20" fillId="0" borderId="26" xfId="2" applyFont="1" applyBorder="1">
      <alignment vertical="center"/>
    </xf>
    <xf numFmtId="184" fontId="20" fillId="0" borderId="5" xfId="2" applyNumberFormat="1" applyFont="1" applyBorder="1">
      <alignment vertical="center"/>
    </xf>
    <xf numFmtId="184" fontId="19" fillId="0" borderId="5" xfId="2" applyNumberFormat="1" applyFont="1" applyBorder="1">
      <alignment vertical="center"/>
    </xf>
    <xf numFmtId="184" fontId="19" fillId="0" borderId="26" xfId="2" applyNumberFormat="1" applyFont="1" applyBorder="1">
      <alignment vertical="center"/>
    </xf>
    <xf numFmtId="0" fontId="20" fillId="0" borderId="0" xfId="5" applyFont="1">
      <alignment vertical="center"/>
    </xf>
    <xf numFmtId="0" fontId="20" fillId="0" borderId="0" xfId="5" applyFont="1" applyAlignment="1">
      <alignment vertical="center" wrapText="1"/>
    </xf>
    <xf numFmtId="0" fontId="20" fillId="0" borderId="0" xfId="5" applyFont="1">
      <alignment vertical="center"/>
    </xf>
    <xf numFmtId="187" fontId="20" fillId="0" borderId="9" xfId="5" applyNumberFormat="1" applyFont="1" applyBorder="1" applyAlignment="1">
      <alignment horizontal="right" vertical="center"/>
    </xf>
    <xf numFmtId="187" fontId="20" fillId="0" borderId="0" xfId="5" applyNumberFormat="1" applyFont="1" applyAlignment="1">
      <alignment horizontal="right" vertical="center"/>
    </xf>
    <xf numFmtId="187" fontId="20" fillId="0" borderId="4" xfId="5" applyNumberFormat="1" applyFont="1" applyBorder="1" applyAlignment="1">
      <alignment horizontal="right" vertical="center"/>
    </xf>
    <xf numFmtId="38" fontId="20" fillId="0" borderId="0" xfId="5" applyNumberFormat="1" applyFont="1">
      <alignment vertical="center"/>
    </xf>
    <xf numFmtId="0" fontId="20" fillId="0" borderId="9" xfId="5" applyFont="1" applyBorder="1">
      <alignment vertical="center"/>
    </xf>
    <xf numFmtId="187" fontId="20" fillId="0" borderId="7" xfId="5" applyNumberFormat="1" applyFont="1" applyBorder="1" applyAlignment="1">
      <alignment horizontal="right" vertical="center"/>
    </xf>
    <xf numFmtId="187" fontId="20" fillId="0" borderId="1" xfId="5" applyNumberFormat="1" applyFont="1" applyBorder="1" applyAlignment="1">
      <alignment horizontal="right" vertical="center"/>
    </xf>
    <xf numFmtId="187" fontId="20" fillId="0" borderId="22" xfId="5" applyNumberFormat="1" applyFont="1" applyBorder="1" applyAlignment="1">
      <alignment horizontal="right" vertical="center"/>
    </xf>
    <xf numFmtId="187" fontId="20" fillId="0" borderId="31" xfId="5" applyNumberFormat="1" applyFont="1" applyBorder="1" applyAlignment="1">
      <alignment horizontal="right" vertical="center"/>
    </xf>
    <xf numFmtId="187" fontId="20" fillId="0" borderId="0" xfId="5" applyNumberFormat="1" applyFont="1">
      <alignment vertical="center"/>
    </xf>
    <xf numFmtId="0" fontId="22" fillId="0" borderId="0" xfId="5" applyFont="1">
      <alignment vertical="center"/>
    </xf>
    <xf numFmtId="187" fontId="20" fillId="0" borderId="10" xfId="5" applyNumberFormat="1" applyFont="1" applyBorder="1" applyAlignment="1">
      <alignment horizontal="right" vertical="center"/>
    </xf>
    <xf numFmtId="187" fontId="20" fillId="0" borderId="28" xfId="5" applyNumberFormat="1" applyFont="1" applyBorder="1" applyAlignment="1">
      <alignment horizontal="right" vertical="center"/>
    </xf>
    <xf numFmtId="187" fontId="20" fillId="0" borderId="25" xfId="5" applyNumberFormat="1" applyFont="1" applyBorder="1" applyAlignment="1">
      <alignment horizontal="right" vertical="center"/>
    </xf>
    <xf numFmtId="187" fontId="20" fillId="0" borderId="26" xfId="5" applyNumberFormat="1" applyFont="1" applyBorder="1" applyAlignment="1">
      <alignment horizontal="right" vertical="center"/>
    </xf>
    <xf numFmtId="187" fontId="20" fillId="0" borderId="2" xfId="5" applyNumberFormat="1" applyFont="1" applyBorder="1" applyAlignment="1">
      <alignment horizontal="right" vertical="center"/>
    </xf>
    <xf numFmtId="187" fontId="20" fillId="0" borderId="3" xfId="5" applyNumberFormat="1" applyFont="1" applyBorder="1" applyAlignment="1">
      <alignment horizontal="right" vertical="center"/>
    </xf>
    <xf numFmtId="0" fontId="20" fillId="0" borderId="0" xfId="0" applyFont="1" applyAlignment="1">
      <alignment vertical="center"/>
    </xf>
    <xf numFmtId="0" fontId="19" fillId="0" borderId="0" xfId="0" applyFont="1" applyAlignment="1">
      <alignment horizontal="right" vertical="center"/>
    </xf>
    <xf numFmtId="3" fontId="19" fillId="0" borderId="9" xfId="6" applyNumberFormat="1" applyFont="1" applyFill="1" applyBorder="1" applyAlignment="1">
      <alignment horizontal="right" vertical="center"/>
    </xf>
    <xf numFmtId="3" fontId="19" fillId="0" borderId="0" xfId="6" applyNumberFormat="1" applyFont="1" applyFill="1" applyBorder="1" applyAlignment="1">
      <alignment horizontal="right" vertical="center"/>
    </xf>
    <xf numFmtId="3" fontId="19" fillId="0" borderId="4" xfId="6" applyNumberFormat="1" applyFont="1" applyFill="1" applyBorder="1" applyAlignment="1">
      <alignment horizontal="right" vertical="center"/>
    </xf>
    <xf numFmtId="188" fontId="20" fillId="0" borderId="3" xfId="5" applyNumberFormat="1" applyFont="1" applyBorder="1">
      <alignment vertical="center"/>
    </xf>
    <xf numFmtId="188" fontId="20" fillId="0" borderId="4" xfId="5" applyNumberFormat="1" applyFont="1" applyBorder="1">
      <alignment vertical="center"/>
    </xf>
    <xf numFmtId="188" fontId="20" fillId="0" borderId="5" xfId="5" applyNumberFormat="1" applyFont="1" applyBorder="1">
      <alignment vertical="center"/>
    </xf>
    <xf numFmtId="3" fontId="19" fillId="0" borderId="7" xfId="6" applyNumberFormat="1" applyFont="1" applyFill="1" applyBorder="1" applyAlignment="1">
      <alignment horizontal="right" vertical="center"/>
    </xf>
    <xf numFmtId="3" fontId="19" fillId="0" borderId="1" xfId="6" applyNumberFormat="1" applyFont="1" applyFill="1" applyBorder="1" applyAlignment="1">
      <alignment horizontal="right" vertical="center"/>
    </xf>
    <xf numFmtId="3" fontId="19" fillId="0" borderId="2" xfId="6" applyNumberFormat="1" applyFont="1" applyFill="1" applyBorder="1" applyAlignment="1">
      <alignment horizontal="right" vertical="center"/>
    </xf>
    <xf numFmtId="0" fontId="19" fillId="0" borderId="7" xfId="0" applyFont="1" applyBorder="1" applyAlignment="1">
      <alignment horizontal="center" vertical="center"/>
    </xf>
    <xf numFmtId="38" fontId="19" fillId="0" borderId="2" xfId="0" applyNumberFormat="1" applyFont="1" applyBorder="1" applyAlignment="1">
      <alignment vertical="center"/>
    </xf>
    <xf numFmtId="3" fontId="20" fillId="0" borderId="0" xfId="5" applyNumberFormat="1" applyFont="1" applyAlignment="1">
      <alignment horizontal="right" vertical="center"/>
    </xf>
    <xf numFmtId="3" fontId="19" fillId="0" borderId="22" xfId="6" applyNumberFormat="1" applyFont="1" applyFill="1" applyBorder="1" applyAlignment="1">
      <alignment horizontal="right" vertical="center"/>
    </xf>
    <xf numFmtId="3" fontId="19" fillId="0" borderId="31" xfId="6" applyNumberFormat="1" applyFont="1" applyFill="1" applyBorder="1" applyAlignment="1">
      <alignment horizontal="right" vertical="center"/>
    </xf>
    <xf numFmtId="3" fontId="19" fillId="0" borderId="3" xfId="6" applyNumberFormat="1" applyFont="1" applyFill="1" applyBorder="1" applyAlignment="1">
      <alignment horizontal="right" vertical="center"/>
    </xf>
    <xf numFmtId="0" fontId="20" fillId="0" borderId="0" xfId="5" applyFont="1" applyAlignment="1">
      <alignment horizontal="right" vertical="center"/>
    </xf>
    <xf numFmtId="0" fontId="26" fillId="0" borderId="0" xfId="0" applyFont="1" applyAlignment="1">
      <alignment vertical="center"/>
    </xf>
    <xf numFmtId="0" fontId="19" fillId="0" borderId="0" xfId="0" applyFont="1" applyAlignment="1">
      <alignment horizontal="center"/>
    </xf>
    <xf numFmtId="0" fontId="20" fillId="0" borderId="3" xfId="10" applyFont="1" applyBorder="1" applyAlignment="1">
      <alignment vertical="center" shrinkToFit="1"/>
    </xf>
    <xf numFmtId="38" fontId="20" fillId="0" borderId="3" xfId="1" applyFont="1" applyBorder="1" applyAlignment="1">
      <alignment horizontal="center" vertical="center" shrinkToFit="1"/>
    </xf>
    <xf numFmtId="9" fontId="19" fillId="0" borderId="3" xfId="9" applyFont="1" applyBorder="1" applyAlignment="1">
      <alignment horizontal="center"/>
    </xf>
    <xf numFmtId="0" fontId="19" fillId="0" borderId="9" xfId="0" applyFont="1" applyBorder="1"/>
    <xf numFmtId="38" fontId="19" fillId="0" borderId="3" xfId="1" applyFont="1" applyBorder="1" applyAlignment="1">
      <alignment horizontal="center"/>
    </xf>
    <xf numFmtId="0" fontId="20" fillId="0" borderId="4" xfId="10" applyFont="1" applyBorder="1" applyAlignment="1">
      <alignment vertical="center" shrinkToFit="1"/>
    </xf>
    <xf numFmtId="38" fontId="20" fillId="0" borderId="4" xfId="1" applyFont="1" applyBorder="1" applyAlignment="1">
      <alignment horizontal="center" vertical="center" shrinkToFit="1"/>
    </xf>
    <xf numFmtId="9" fontId="20" fillId="0" borderId="4" xfId="9" applyFont="1" applyBorder="1" applyAlignment="1">
      <alignment horizontal="center" vertical="center" shrinkToFit="1"/>
    </xf>
    <xf numFmtId="38" fontId="19" fillId="0" borderId="4" xfId="1" applyFont="1" applyBorder="1" applyAlignment="1">
      <alignment horizontal="center"/>
    </xf>
    <xf numFmtId="9" fontId="19" fillId="0" borderId="4" xfId="9" applyFont="1" applyBorder="1" applyAlignment="1">
      <alignment horizontal="center"/>
    </xf>
    <xf numFmtId="0" fontId="19" fillId="0" borderId="28" xfId="0" applyFont="1" applyBorder="1"/>
    <xf numFmtId="38" fontId="19" fillId="0" borderId="5" xfId="1" applyFont="1" applyBorder="1" applyAlignment="1">
      <alignment horizontal="center"/>
    </xf>
    <xf numFmtId="9" fontId="19" fillId="0" borderId="5" xfId="9" applyFont="1" applyBorder="1" applyAlignment="1">
      <alignment horizontal="center"/>
    </xf>
    <xf numFmtId="0" fontId="20" fillId="0" borderId="5" xfId="10" applyFont="1" applyBorder="1" applyAlignment="1">
      <alignment vertical="center" shrinkToFit="1"/>
    </xf>
    <xf numFmtId="38" fontId="20" fillId="0" borderId="5" xfId="1" applyFont="1" applyBorder="1" applyAlignment="1">
      <alignment horizontal="center" vertical="center" shrinkToFit="1"/>
    </xf>
    <xf numFmtId="9" fontId="20" fillId="0" borderId="5" xfId="9" applyFont="1" applyBorder="1" applyAlignment="1">
      <alignment horizontal="center" vertical="center" shrinkToFit="1"/>
    </xf>
    <xf numFmtId="9" fontId="20" fillId="0" borderId="3" xfId="9" applyFont="1" applyBorder="1" applyAlignment="1">
      <alignment horizontal="center" vertical="center" shrinkToFit="1"/>
    </xf>
    <xf numFmtId="189" fontId="19" fillId="0" borderId="3" xfId="1" applyNumberFormat="1" applyFont="1" applyBorder="1" applyAlignment="1">
      <alignment vertical="center"/>
    </xf>
    <xf numFmtId="188" fontId="19" fillId="0" borderId="3" xfId="1" applyNumberFormat="1" applyFont="1" applyBorder="1" applyAlignment="1">
      <alignment vertical="center"/>
    </xf>
    <xf numFmtId="189" fontId="19" fillId="0" borderId="4" xfId="1" applyNumberFormat="1" applyFont="1" applyBorder="1" applyAlignment="1">
      <alignment vertical="center"/>
    </xf>
    <xf numFmtId="188" fontId="19" fillId="0" borderId="4" xfId="1" applyNumberFormat="1" applyFont="1" applyBorder="1" applyAlignment="1">
      <alignment vertical="center"/>
    </xf>
    <xf numFmtId="38" fontId="19" fillId="0" borderId="4" xfId="1" applyFont="1" applyFill="1" applyBorder="1" applyAlignment="1">
      <alignment vertical="center"/>
    </xf>
    <xf numFmtId="38" fontId="19" fillId="0" borderId="59" xfId="1" applyFont="1" applyBorder="1" applyAlignment="1">
      <alignment vertical="center"/>
    </xf>
    <xf numFmtId="189" fontId="19" fillId="0" borderId="59" xfId="1" applyNumberFormat="1" applyFont="1" applyBorder="1" applyAlignment="1">
      <alignment vertical="center"/>
    </xf>
    <xf numFmtId="188" fontId="19" fillId="0" borderId="59" xfId="1" applyNumberFormat="1" applyFont="1" applyBorder="1" applyAlignment="1">
      <alignment vertical="center"/>
    </xf>
    <xf numFmtId="38" fontId="19" fillId="0" borderId="59" xfId="1" applyFont="1" applyFill="1" applyBorder="1" applyAlignment="1">
      <alignment vertical="center"/>
    </xf>
    <xf numFmtId="189" fontId="19" fillId="0" borderId="71" xfId="1" applyNumberFormat="1" applyFont="1" applyBorder="1" applyAlignment="1">
      <alignment vertical="center"/>
    </xf>
    <xf numFmtId="188" fontId="19" fillId="0" borderId="71" xfId="1" applyNumberFormat="1" applyFont="1" applyBorder="1" applyAlignment="1">
      <alignment vertical="center"/>
    </xf>
    <xf numFmtId="38" fontId="19" fillId="0" borderId="71" xfId="1" applyFont="1" applyFill="1" applyBorder="1" applyAlignment="1">
      <alignment vertical="center"/>
    </xf>
    <xf numFmtId="38" fontId="19" fillId="5" borderId="71" xfId="1" applyFont="1" applyFill="1" applyBorder="1" applyAlignment="1">
      <alignment vertical="center"/>
    </xf>
    <xf numFmtId="38" fontId="19" fillId="5" borderId="4" xfId="1" applyFont="1" applyFill="1" applyBorder="1" applyAlignment="1">
      <alignment vertical="center"/>
    </xf>
    <xf numFmtId="188" fontId="19" fillId="0" borderId="4" xfId="1" applyNumberFormat="1" applyFont="1" applyFill="1" applyBorder="1" applyAlignment="1">
      <alignment vertical="center"/>
    </xf>
    <xf numFmtId="189" fontId="19" fillId="0" borderId="4" xfId="1" applyNumberFormat="1" applyFont="1" applyFill="1" applyBorder="1" applyAlignment="1">
      <alignment vertical="center"/>
    </xf>
    <xf numFmtId="38" fontId="19" fillId="0" borderId="7" xfId="1" applyFont="1" applyBorder="1" applyAlignment="1">
      <alignment horizontal="center"/>
    </xf>
    <xf numFmtId="38" fontId="19" fillId="0" borderId="6" xfId="1" applyFont="1" applyBorder="1" applyAlignment="1">
      <alignment horizontal="center"/>
    </xf>
    <xf numFmtId="38" fontId="19" fillId="0" borderId="2" xfId="1" applyFont="1" applyBorder="1"/>
    <xf numFmtId="38" fontId="19" fillId="0" borderId="6" xfId="1" applyFont="1" applyBorder="1"/>
    <xf numFmtId="38" fontId="19" fillId="0" borderId="2" xfId="1" applyFont="1" applyFill="1" applyBorder="1"/>
    <xf numFmtId="0" fontId="22" fillId="0" borderId="0" xfId="2" applyFont="1" applyAlignment="1">
      <alignment horizontal="left" vertical="center"/>
    </xf>
    <xf numFmtId="0" fontId="20" fillId="0" borderId="0" xfId="2" applyFont="1" applyAlignment="1">
      <alignment horizontal="left" vertical="center"/>
    </xf>
    <xf numFmtId="0" fontId="26" fillId="0" borderId="0" xfId="0" applyFont="1" applyAlignment="1">
      <alignment horizontal="left" vertical="center"/>
    </xf>
    <xf numFmtId="0" fontId="19" fillId="0" borderId="0" xfId="0" applyFont="1" applyAlignment="1">
      <alignment horizontal="left"/>
    </xf>
    <xf numFmtId="0" fontId="20" fillId="3" borderId="7" xfId="10" applyFont="1" applyFill="1" applyBorder="1" applyAlignment="1">
      <alignment horizontal="left" vertical="center"/>
    </xf>
    <xf numFmtId="0" fontId="20" fillId="0" borderId="3" xfId="10" applyFont="1" applyBorder="1" applyAlignment="1">
      <alignment horizontal="left" vertical="center"/>
    </xf>
    <xf numFmtId="0" fontId="20" fillId="0" borderId="4" xfId="10" applyFont="1" applyBorder="1" applyAlignment="1">
      <alignment horizontal="left" vertical="center"/>
    </xf>
    <xf numFmtId="0" fontId="20" fillId="0" borderId="5" xfId="10" applyFont="1" applyBorder="1" applyAlignment="1">
      <alignment horizontal="left" vertical="center"/>
    </xf>
    <xf numFmtId="178" fontId="22" fillId="0" borderId="0" xfId="2" applyNumberFormat="1" applyFont="1" applyAlignment="1">
      <alignment horizontal="left" vertical="center"/>
    </xf>
    <xf numFmtId="178" fontId="20" fillId="0" borderId="0" xfId="2" applyNumberFormat="1" applyFont="1" applyAlignment="1">
      <alignment horizontal="left" vertical="center"/>
    </xf>
    <xf numFmtId="178" fontId="19" fillId="0" borderId="0" xfId="3" applyNumberFormat="1" applyFont="1" applyAlignment="1">
      <alignment horizontal="left" vertical="center"/>
    </xf>
    <xf numFmtId="182" fontId="20" fillId="0" borderId="77" xfId="2" applyNumberFormat="1" applyFont="1" applyBorder="1" applyAlignment="1">
      <alignment horizontal="left" vertical="center"/>
    </xf>
    <xf numFmtId="0" fontId="20" fillId="0" borderId="41" xfId="2" applyFont="1" applyBorder="1">
      <alignment vertical="center"/>
    </xf>
    <xf numFmtId="182" fontId="20" fillId="0" borderId="78" xfId="2" applyNumberFormat="1" applyFont="1" applyBorder="1" applyAlignment="1">
      <alignment horizontal="left" vertical="center"/>
    </xf>
    <xf numFmtId="0" fontId="20" fillId="0" borderId="79" xfId="2" applyFont="1" applyBorder="1">
      <alignment vertical="center"/>
    </xf>
    <xf numFmtId="178" fontId="20" fillId="0" borderId="79" xfId="2" applyNumberFormat="1" applyFont="1" applyBorder="1">
      <alignment vertical="center"/>
    </xf>
    <xf numFmtId="182" fontId="20" fillId="0" borderId="80" xfId="2" applyNumberFormat="1" applyFont="1" applyBorder="1" applyAlignment="1">
      <alignment horizontal="left" vertical="center"/>
    </xf>
    <xf numFmtId="0" fontId="20" fillId="0" borderId="39" xfId="2" applyFont="1" applyBorder="1">
      <alignment vertical="center"/>
    </xf>
    <xf numFmtId="178" fontId="20" fillId="0" borderId="39" xfId="2" applyNumberFormat="1" applyFont="1" applyBorder="1">
      <alignment vertical="center"/>
    </xf>
    <xf numFmtId="178" fontId="20" fillId="3" borderId="22" xfId="2" applyNumberFormat="1" applyFont="1" applyFill="1" applyBorder="1" applyAlignment="1">
      <alignment horizontal="center" vertical="center"/>
    </xf>
    <xf numFmtId="0" fontId="19" fillId="3" borderId="21" xfId="0" applyFont="1" applyFill="1" applyBorder="1" applyAlignment="1">
      <alignment horizontal="center" vertical="center"/>
    </xf>
    <xf numFmtId="178" fontId="20" fillId="3" borderId="7" xfId="2" applyNumberFormat="1" applyFont="1" applyFill="1" applyBorder="1" applyAlignment="1">
      <alignment horizontal="center" vertical="center"/>
    </xf>
    <xf numFmtId="0" fontId="19" fillId="3" borderId="1" xfId="0" applyFont="1" applyFill="1" applyBorder="1" applyAlignment="1">
      <alignment horizontal="center" vertical="center"/>
    </xf>
    <xf numFmtId="0" fontId="19" fillId="3" borderId="9" xfId="0" applyFont="1" applyFill="1" applyBorder="1" applyAlignment="1">
      <alignment horizontal="center" vertical="center"/>
    </xf>
    <xf numFmtId="0" fontId="19" fillId="3" borderId="10" xfId="0" applyFont="1" applyFill="1" applyBorder="1" applyAlignment="1">
      <alignment horizontal="center" vertical="center"/>
    </xf>
    <xf numFmtId="178" fontId="20" fillId="3" borderId="22" xfId="2" applyNumberFormat="1" applyFont="1" applyFill="1" applyBorder="1">
      <alignment vertical="center"/>
    </xf>
    <xf numFmtId="178" fontId="20" fillId="3" borderId="31" xfId="2" applyNumberFormat="1" applyFont="1" applyFill="1" applyBorder="1">
      <alignment vertical="center"/>
    </xf>
    <xf numFmtId="178" fontId="20" fillId="3" borderId="21" xfId="2" applyNumberFormat="1" applyFont="1" applyFill="1" applyBorder="1">
      <alignment vertical="center"/>
    </xf>
    <xf numFmtId="178" fontId="20" fillId="3" borderId="3" xfId="2" applyNumberFormat="1" applyFont="1" applyFill="1" applyBorder="1">
      <alignment vertical="center"/>
    </xf>
    <xf numFmtId="178" fontId="20" fillId="3" borderId="9" xfId="2" applyNumberFormat="1" applyFont="1" applyFill="1" applyBorder="1">
      <alignment vertical="center"/>
    </xf>
    <xf numFmtId="178" fontId="20" fillId="3" borderId="34" xfId="2" applyNumberFormat="1" applyFont="1" applyFill="1" applyBorder="1">
      <alignment vertical="center"/>
    </xf>
    <xf numFmtId="178" fontId="20" fillId="3" borderId="35" xfId="2" applyNumberFormat="1" applyFont="1" applyFill="1" applyBorder="1">
      <alignment vertical="center"/>
    </xf>
    <xf numFmtId="178" fontId="20" fillId="3" borderId="4" xfId="2" applyNumberFormat="1" applyFont="1" applyFill="1" applyBorder="1" applyAlignment="1">
      <alignment horizontal="left" vertical="center" wrapText="1"/>
    </xf>
    <xf numFmtId="178" fontId="20" fillId="3" borderId="36" xfId="2" applyNumberFormat="1" applyFont="1" applyFill="1" applyBorder="1">
      <alignment vertical="center"/>
    </xf>
    <xf numFmtId="178" fontId="20" fillId="3" borderId="37" xfId="2" applyNumberFormat="1" applyFont="1" applyFill="1" applyBorder="1" applyAlignment="1">
      <alignment horizontal="center" vertical="center" wrapText="1"/>
    </xf>
    <xf numFmtId="0" fontId="19" fillId="3" borderId="28" xfId="0" applyFont="1" applyFill="1" applyBorder="1" applyAlignment="1">
      <alignment horizontal="center" vertical="center"/>
    </xf>
    <xf numFmtId="0" fontId="19" fillId="3" borderId="26" xfId="0" applyFont="1" applyFill="1" applyBorder="1" applyAlignment="1">
      <alignment horizontal="center" vertical="center"/>
    </xf>
    <xf numFmtId="178" fontId="20" fillId="3" borderId="28" xfId="2" applyNumberFormat="1" applyFont="1" applyFill="1" applyBorder="1">
      <alignment vertical="center"/>
    </xf>
    <xf numFmtId="178" fontId="20" fillId="3" borderId="38" xfId="2" applyNumberFormat="1" applyFont="1" applyFill="1" applyBorder="1">
      <alignment vertical="center"/>
    </xf>
    <xf numFmtId="178" fontId="20" fillId="3" borderId="39" xfId="2" applyNumberFormat="1" applyFont="1" applyFill="1" applyBorder="1" applyAlignment="1">
      <alignment horizontal="center" vertical="center" wrapText="1"/>
    </xf>
    <xf numFmtId="178" fontId="20" fillId="3" borderId="5" xfId="2" applyNumberFormat="1" applyFont="1" applyFill="1" applyBorder="1">
      <alignment vertical="center"/>
    </xf>
    <xf numFmtId="3" fontId="20" fillId="5" borderId="2" xfId="10" applyNumberFormat="1" applyFont="1" applyFill="1" applyBorder="1">
      <alignment vertical="center"/>
    </xf>
    <xf numFmtId="0" fontId="20" fillId="3" borderId="22" xfId="2" applyFont="1" applyFill="1" applyBorder="1" applyAlignment="1">
      <alignment horizontal="center" vertical="center"/>
    </xf>
    <xf numFmtId="0" fontId="18" fillId="3" borderId="21" xfId="0" applyFont="1" applyFill="1" applyBorder="1" applyAlignment="1">
      <alignment horizontal="center" vertical="center"/>
    </xf>
    <xf numFmtId="178" fontId="19" fillId="3" borderId="21" xfId="4" applyNumberFormat="1" applyFont="1" applyFill="1" applyBorder="1" applyAlignment="1">
      <alignment horizontal="center" vertical="center" wrapText="1"/>
    </xf>
    <xf numFmtId="178" fontId="19" fillId="3" borderId="7" xfId="4" applyNumberFormat="1" applyFont="1" applyFill="1" applyBorder="1" applyAlignment="1">
      <alignment horizontal="center" vertical="center"/>
    </xf>
    <xf numFmtId="0" fontId="18" fillId="3" borderId="1" xfId="0" applyFont="1" applyFill="1" applyBorder="1" applyAlignment="1">
      <alignment horizontal="center" vertical="center"/>
    </xf>
    <xf numFmtId="0" fontId="18" fillId="3" borderId="6" xfId="0" applyFont="1" applyFill="1" applyBorder="1" applyAlignment="1">
      <alignment horizontal="center" vertical="center"/>
    </xf>
    <xf numFmtId="178" fontId="19" fillId="3" borderId="3" xfId="4" applyNumberFormat="1" applyFont="1" applyFill="1" applyBorder="1" applyAlignment="1">
      <alignment horizontal="center" vertical="center"/>
    </xf>
    <xf numFmtId="178" fontId="19" fillId="3" borderId="3" xfId="4" applyNumberFormat="1" applyFont="1" applyFill="1" applyBorder="1" applyAlignment="1">
      <alignment vertical="center"/>
    </xf>
    <xf numFmtId="178" fontId="19" fillId="3" borderId="7" xfId="4" applyNumberFormat="1" applyFont="1" applyFill="1" applyBorder="1" applyAlignment="1">
      <alignment horizontal="centerContinuous" vertical="center"/>
    </xf>
    <xf numFmtId="178" fontId="19" fillId="3" borderId="1" xfId="4" applyNumberFormat="1" applyFont="1" applyFill="1" applyBorder="1" applyAlignment="1">
      <alignment horizontal="centerContinuous" vertical="center"/>
    </xf>
    <xf numFmtId="178" fontId="19" fillId="3" borderId="6" xfId="4" applyNumberFormat="1" applyFont="1" applyFill="1" applyBorder="1" applyAlignment="1">
      <alignment horizontal="centerContinuous" vertical="center"/>
    </xf>
    <xf numFmtId="178" fontId="19" fillId="3" borderId="21" xfId="4" applyNumberFormat="1" applyFont="1" applyFill="1" applyBorder="1" applyAlignment="1">
      <alignment horizontal="center" vertical="center"/>
    </xf>
    <xf numFmtId="0" fontId="18" fillId="3" borderId="9" xfId="0" applyFont="1" applyFill="1" applyBorder="1" applyAlignment="1">
      <alignment horizontal="center" vertical="center"/>
    </xf>
    <xf numFmtId="0" fontId="18" fillId="3" borderId="10" xfId="0" applyFont="1" applyFill="1" applyBorder="1" applyAlignment="1">
      <alignment horizontal="center" vertical="center"/>
    </xf>
    <xf numFmtId="178" fontId="19" fillId="3" borderId="10" xfId="4" applyNumberFormat="1" applyFont="1" applyFill="1" applyBorder="1" applyAlignment="1">
      <alignment horizontal="center" vertical="center" wrapText="1"/>
    </xf>
    <xf numFmtId="178" fontId="19" fillId="3" borderId="3" xfId="4" applyNumberFormat="1" applyFont="1" applyFill="1" applyBorder="1" applyAlignment="1">
      <alignment horizontal="center" vertical="center" wrapText="1"/>
    </xf>
    <xf numFmtId="178" fontId="19" fillId="3" borderId="4" xfId="4" applyNumberFormat="1" applyFont="1" applyFill="1" applyBorder="1" applyAlignment="1">
      <alignment horizontal="center" vertical="center" wrapText="1"/>
    </xf>
    <xf numFmtId="0" fontId="18" fillId="3" borderId="28" xfId="0" applyFont="1" applyFill="1" applyBorder="1" applyAlignment="1">
      <alignment horizontal="center" vertical="center"/>
    </xf>
    <xf numFmtId="0" fontId="18" fillId="3" borderId="26" xfId="0" applyFont="1" applyFill="1" applyBorder="1" applyAlignment="1">
      <alignment horizontal="center" vertical="center"/>
    </xf>
    <xf numFmtId="178" fontId="19" fillId="3" borderId="10" xfId="4" applyNumberFormat="1" applyFont="1" applyFill="1" applyBorder="1" applyAlignment="1">
      <alignment horizontal="center" vertical="center" wrapText="1"/>
    </xf>
    <xf numFmtId="0" fontId="20" fillId="3" borderId="7" xfId="2" applyFont="1" applyFill="1" applyBorder="1" applyAlignment="1">
      <alignment horizontal="center" vertical="center"/>
    </xf>
    <xf numFmtId="0" fontId="20" fillId="3" borderId="2" xfId="2" applyFont="1" applyFill="1" applyBorder="1" applyAlignment="1">
      <alignment horizontal="center" vertical="center" wrapText="1"/>
    </xf>
    <xf numFmtId="0" fontId="19" fillId="3" borderId="1" xfId="2" applyFont="1" applyFill="1" applyBorder="1" applyAlignment="1">
      <alignment horizontal="center" vertical="center" wrapText="1"/>
    </xf>
    <xf numFmtId="0" fontId="19" fillId="3" borderId="2" xfId="2" applyFont="1" applyFill="1" applyBorder="1" applyAlignment="1">
      <alignment horizontal="center" vertical="center" wrapText="1"/>
    </xf>
    <xf numFmtId="0" fontId="20" fillId="3" borderId="22" xfId="5" applyFont="1" applyFill="1" applyBorder="1">
      <alignment vertical="center"/>
    </xf>
    <xf numFmtId="0" fontId="20" fillId="3" borderId="31" xfId="5" applyFont="1" applyFill="1" applyBorder="1" applyAlignment="1">
      <alignment vertical="center" wrapText="1"/>
    </xf>
    <xf numFmtId="0" fontId="20" fillId="3" borderId="31" xfId="5" applyFont="1" applyFill="1" applyBorder="1">
      <alignment vertical="center"/>
    </xf>
    <xf numFmtId="0" fontId="20" fillId="3" borderId="31" xfId="5" applyFont="1" applyFill="1" applyBorder="1" applyAlignment="1">
      <alignment horizontal="left" vertical="center"/>
    </xf>
    <xf numFmtId="0" fontId="20" fillId="3" borderId="3" xfId="5" applyFont="1" applyFill="1" applyBorder="1">
      <alignment vertical="center"/>
    </xf>
    <xf numFmtId="0" fontId="20" fillId="3" borderId="28" xfId="5" applyFont="1" applyFill="1" applyBorder="1">
      <alignment vertical="center"/>
    </xf>
    <xf numFmtId="0" fontId="20" fillId="3" borderId="25" xfId="5" applyFont="1" applyFill="1" applyBorder="1" applyAlignment="1">
      <alignment vertical="center" wrapText="1"/>
    </xf>
    <xf numFmtId="0" fontId="20" fillId="3" borderId="28" xfId="5" applyFont="1" applyFill="1" applyBorder="1" applyAlignment="1">
      <alignment vertical="center" wrapText="1"/>
    </xf>
    <xf numFmtId="0" fontId="20" fillId="3" borderId="5" xfId="5" applyFont="1" applyFill="1" applyBorder="1" applyAlignment="1">
      <alignment vertical="center" wrapText="1"/>
    </xf>
    <xf numFmtId="0" fontId="20" fillId="3" borderId="9" xfId="5" applyFont="1" applyFill="1" applyBorder="1">
      <alignment vertical="center"/>
    </xf>
    <xf numFmtId="0" fontId="20" fillId="3" borderId="0" xfId="5" applyFont="1" applyFill="1" applyAlignment="1">
      <alignment vertical="center" wrapText="1"/>
    </xf>
    <xf numFmtId="0" fontId="20" fillId="3" borderId="9" xfId="5" applyFont="1" applyFill="1" applyBorder="1" applyAlignment="1">
      <alignment horizontal="left" vertical="center"/>
    </xf>
    <xf numFmtId="0" fontId="20" fillId="3" borderId="7" xfId="5" applyFont="1" applyFill="1" applyBorder="1">
      <alignment vertical="center"/>
    </xf>
    <xf numFmtId="0" fontId="20" fillId="3" borderId="6" xfId="5" applyFont="1" applyFill="1" applyBorder="1" applyAlignment="1">
      <alignment vertical="center" wrapText="1"/>
    </xf>
    <xf numFmtId="0" fontId="20" fillId="3" borderId="21" xfId="5" applyFont="1" applyFill="1" applyBorder="1">
      <alignment vertical="center"/>
    </xf>
    <xf numFmtId="0" fontId="20" fillId="3" borderId="26" xfId="5" applyFont="1" applyFill="1" applyBorder="1" applyAlignment="1">
      <alignment vertical="center" wrapText="1"/>
    </xf>
    <xf numFmtId="0" fontId="20" fillId="3" borderId="1" xfId="5" applyFont="1" applyFill="1" applyBorder="1" applyAlignment="1">
      <alignment vertical="center" wrapText="1"/>
    </xf>
    <xf numFmtId="0" fontId="20" fillId="3" borderId="21" xfId="5" applyFont="1" applyFill="1" applyBorder="1" applyAlignment="1">
      <alignment vertical="center" wrapText="1"/>
    </xf>
    <xf numFmtId="0" fontId="20" fillId="3" borderId="10" xfId="5" applyFont="1" applyFill="1" applyBorder="1" applyAlignment="1">
      <alignment vertical="center" wrapText="1"/>
    </xf>
    <xf numFmtId="0" fontId="20" fillId="3" borderId="6" xfId="5" applyFont="1" applyFill="1" applyBorder="1">
      <alignment vertical="center"/>
    </xf>
    <xf numFmtId="0" fontId="20" fillId="3" borderId="2" xfId="5" applyFont="1" applyFill="1" applyBorder="1" applyAlignment="1">
      <alignment vertical="center" wrapText="1"/>
    </xf>
    <xf numFmtId="0" fontId="19" fillId="3" borderId="7" xfId="0" applyFont="1" applyFill="1" applyBorder="1" applyAlignment="1">
      <alignment vertical="center"/>
    </xf>
    <xf numFmtId="0" fontId="19" fillId="3" borderId="6" xfId="0" applyFont="1" applyFill="1" applyBorder="1" applyAlignment="1">
      <alignment vertical="center"/>
    </xf>
    <xf numFmtId="0" fontId="19" fillId="3" borderId="6" xfId="0" applyFont="1" applyFill="1" applyBorder="1" applyAlignment="1">
      <alignment horizontal="center" vertical="center"/>
    </xf>
    <xf numFmtId="0" fontId="20" fillId="0" borderId="22" xfId="5" applyFont="1" applyFill="1" applyBorder="1">
      <alignment vertical="center"/>
    </xf>
    <xf numFmtId="0" fontId="20" fillId="0" borderId="9" xfId="5" applyFont="1" applyFill="1" applyBorder="1">
      <alignment vertical="center"/>
    </xf>
    <xf numFmtId="0" fontId="20" fillId="0" borderId="9" xfId="5" applyFont="1" applyFill="1" applyBorder="1" applyAlignment="1">
      <alignment horizontal="left" vertical="center"/>
    </xf>
    <xf numFmtId="0" fontId="20" fillId="0" borderId="28" xfId="5" applyFont="1" applyFill="1" applyBorder="1">
      <alignment vertical="center"/>
    </xf>
    <xf numFmtId="38" fontId="19" fillId="0" borderId="5" xfId="1" applyFont="1" applyFill="1" applyBorder="1" applyAlignment="1">
      <alignment vertical="center"/>
    </xf>
    <xf numFmtId="0" fontId="19" fillId="0" borderId="21" xfId="0" applyFont="1" applyBorder="1" applyAlignment="1">
      <alignment vertical="center" shrinkToFit="1"/>
    </xf>
    <xf numFmtId="0" fontId="19" fillId="0" borderId="10" xfId="0" applyFont="1" applyBorder="1" applyAlignment="1">
      <alignment vertical="center" shrinkToFit="1"/>
    </xf>
    <xf numFmtId="0" fontId="19" fillId="0" borderId="26" xfId="0" applyFont="1" applyBorder="1" applyAlignment="1">
      <alignment vertical="center" shrinkToFit="1"/>
    </xf>
    <xf numFmtId="3" fontId="25" fillId="6" borderId="10" xfId="1" applyNumberFormat="1" applyFont="1" applyFill="1" applyBorder="1" applyAlignment="1">
      <alignment vertical="center"/>
    </xf>
    <xf numFmtId="3" fontId="25" fillId="6" borderId="4" xfId="1" applyNumberFormat="1" applyFont="1" applyFill="1" applyBorder="1" applyAlignment="1">
      <alignment vertical="center"/>
    </xf>
    <xf numFmtId="3" fontId="25" fillId="6" borderId="9" xfId="1" applyNumberFormat="1" applyFont="1" applyFill="1" applyBorder="1" applyAlignment="1">
      <alignment vertical="center"/>
    </xf>
    <xf numFmtId="3" fontId="25" fillId="6" borderId="11" xfId="1" applyNumberFormat="1" applyFont="1" applyFill="1" applyBorder="1" applyAlignment="1">
      <alignment vertical="center"/>
    </xf>
    <xf numFmtId="3" fontId="25" fillId="7" borderId="6" xfId="1" applyNumberFormat="1" applyFont="1" applyFill="1" applyBorder="1" applyAlignment="1">
      <alignment vertical="center"/>
    </xf>
    <xf numFmtId="3" fontId="25" fillId="7" borderId="2" xfId="1" applyNumberFormat="1" applyFont="1" applyFill="1" applyBorder="1" applyAlignment="1">
      <alignment vertical="center"/>
    </xf>
    <xf numFmtId="3" fontId="25" fillId="7" borderId="7" xfId="1" applyNumberFormat="1" applyFont="1" applyFill="1" applyBorder="1" applyAlignment="1">
      <alignment vertical="center"/>
    </xf>
    <xf numFmtId="3" fontId="25" fillId="7" borderId="8" xfId="1" applyNumberFormat="1" applyFont="1" applyFill="1" applyBorder="1" applyAlignment="1">
      <alignment vertical="center"/>
    </xf>
    <xf numFmtId="3" fontId="25" fillId="5" borderId="21" xfId="1" applyNumberFormat="1" applyFont="1" applyFill="1" applyBorder="1" applyAlignment="1">
      <alignment vertical="center"/>
    </xf>
    <xf numFmtId="3" fontId="25" fillId="5" borderId="3" xfId="1" applyNumberFormat="1" applyFont="1" applyFill="1" applyBorder="1" applyAlignment="1">
      <alignment vertical="center"/>
    </xf>
    <xf numFmtId="3" fontId="25" fillId="5" borderId="22" xfId="1" applyNumberFormat="1" applyFont="1" applyFill="1" applyBorder="1" applyAlignment="1">
      <alignment vertical="center"/>
    </xf>
    <xf numFmtId="3" fontId="25" fillId="5" borderId="23" xfId="1" applyNumberFormat="1" applyFont="1" applyFill="1" applyBorder="1" applyAlignment="1">
      <alignment vertical="center"/>
    </xf>
    <xf numFmtId="3" fontId="25" fillId="8" borderId="14" xfId="1" applyNumberFormat="1" applyFont="1" applyFill="1" applyBorder="1" applyAlignment="1">
      <alignment vertical="center"/>
    </xf>
    <xf numFmtId="3" fontId="25" fillId="8" borderId="15" xfId="1" applyNumberFormat="1" applyFont="1" applyFill="1" applyBorder="1" applyAlignment="1">
      <alignment vertical="center"/>
    </xf>
    <xf numFmtId="3" fontId="25" fillId="8" borderId="17" xfId="1" applyNumberFormat="1" applyFont="1" applyFill="1" applyBorder="1" applyAlignment="1">
      <alignment vertical="center"/>
    </xf>
    <xf numFmtId="3" fontId="25" fillId="8" borderId="13" xfId="1" applyNumberFormat="1" applyFont="1" applyFill="1" applyBorder="1" applyAlignment="1">
      <alignment vertical="center"/>
    </xf>
    <xf numFmtId="0" fontId="23" fillId="6" borderId="27" xfId="0" applyFont="1" applyFill="1" applyBorder="1" applyAlignment="1">
      <alignment vertical="center" shrinkToFit="1"/>
    </xf>
    <xf numFmtId="0" fontId="23" fillId="6" borderId="19" xfId="0" applyFont="1" applyFill="1" applyBorder="1" applyAlignment="1">
      <alignment vertical="center" shrinkToFit="1"/>
    </xf>
    <xf numFmtId="0" fontId="23" fillId="6" borderId="18" xfId="0" applyFont="1" applyFill="1" applyBorder="1" applyAlignment="1">
      <alignment vertical="center" shrinkToFit="1"/>
    </xf>
    <xf numFmtId="0" fontId="23" fillId="6" borderId="12" xfId="0" applyFont="1" applyFill="1" applyBorder="1" applyAlignment="1">
      <alignment vertical="center"/>
    </xf>
    <xf numFmtId="0" fontId="23" fillId="7" borderId="22" xfId="0" applyFont="1" applyFill="1" applyBorder="1" applyAlignment="1">
      <alignment horizontal="left" vertical="center" shrinkToFit="1"/>
    </xf>
    <xf numFmtId="0" fontId="23" fillId="7" borderId="20" xfId="0" applyFont="1" applyFill="1" applyBorder="1" applyAlignment="1">
      <alignment horizontal="left" vertical="center" shrinkToFit="1"/>
    </xf>
    <xf numFmtId="0" fontId="23" fillId="7" borderId="4" xfId="0" applyFont="1" applyFill="1" applyBorder="1" applyAlignment="1">
      <alignment vertical="center" shrinkToFit="1"/>
    </xf>
    <xf numFmtId="0" fontId="23" fillId="5" borderId="20" xfId="0" applyFont="1" applyFill="1" applyBorder="1" applyAlignment="1">
      <alignment vertical="center" shrinkToFit="1"/>
    </xf>
    <xf numFmtId="0" fontId="23" fillId="8" borderId="29" xfId="0" applyFont="1" applyFill="1" applyBorder="1" applyAlignment="1">
      <alignment vertical="center"/>
    </xf>
    <xf numFmtId="0" fontId="23" fillId="8" borderId="30" xfId="0" applyFont="1" applyFill="1" applyBorder="1" applyAlignment="1">
      <alignment vertical="center"/>
    </xf>
    <xf numFmtId="0" fontId="23" fillId="8" borderId="16" xfId="0" applyFont="1" applyFill="1" applyBorder="1" applyAlignment="1">
      <alignment vertical="center"/>
    </xf>
    <xf numFmtId="190" fontId="25" fillId="9" borderId="13" xfId="9" applyNumberFormat="1" applyFont="1" applyFill="1" applyBorder="1" applyAlignment="1">
      <alignment vertical="center"/>
    </xf>
    <xf numFmtId="0" fontId="18" fillId="9" borderId="30" xfId="0" applyFont="1" applyFill="1" applyBorder="1" applyAlignment="1">
      <alignment vertical="center"/>
    </xf>
    <xf numFmtId="0" fontId="23" fillId="9" borderId="29" xfId="0" applyFont="1" applyFill="1" applyBorder="1" applyAlignment="1">
      <alignment vertical="center"/>
    </xf>
    <xf numFmtId="3" fontId="19" fillId="2" borderId="0" xfId="0" applyNumberFormat="1" applyFont="1" applyFill="1" applyAlignment="1">
      <alignment vertical="center"/>
    </xf>
  </cellXfs>
  <cellStyles count="13">
    <cellStyle name="パーセント" xfId="9" builtinId="5"/>
    <cellStyle name="桁区切り" xfId="1" builtinId="6"/>
    <cellStyle name="桁区切り 2" xfId="6" xr:uid="{00000000-0005-0000-0000-000001000000}"/>
    <cellStyle name="桁区切り 3" xfId="11" xr:uid="{C3177442-B14A-4724-9FC9-F43EF8730C1F}"/>
    <cellStyle name="標準" xfId="0" builtinId="0"/>
    <cellStyle name="標準 2" xfId="2" xr:uid="{00000000-0005-0000-0000-000003000000}"/>
    <cellStyle name="標準 3" xfId="5" xr:uid="{00000000-0005-0000-0000-000004000000}"/>
    <cellStyle name="標準 4" xfId="7" xr:uid="{9FA25FD3-FBC5-4F30-AC10-1CAA11B2C063}"/>
    <cellStyle name="標準 5" xfId="8" xr:uid="{DA19B888-9CE5-44B0-8EA6-4F0F65DEC826}"/>
    <cellStyle name="標準 6" xfId="10" xr:uid="{27987834-EFFB-43FE-B4E9-97DBB24AB010}"/>
    <cellStyle name="標準 7" xfId="12" xr:uid="{4DC13EBE-79C4-4033-A810-96DA61CA2C9F}"/>
    <cellStyle name="標準_H12大学立地分析54_暫定版" xfId="4" xr:uid="{00000000-0005-0000-0000-000005000000}"/>
    <cellStyle name="標準_分析ファイル案1" xfId="3" xr:uid="{00000000-0005-0000-0000-000006000000}"/>
  </cellStyles>
  <dxfs count="0"/>
  <tableStyles count="0" defaultTableStyle="TableStyleMedium9" defaultPivotStyle="PivotStyleLight16"/>
  <colors>
    <mruColors>
      <color rgb="FFFFFF99"/>
      <color rgb="FF0000FF"/>
      <color rgb="FF33CCFF"/>
      <color rgb="FF0066FF"/>
      <color rgb="FF6699FF"/>
      <color rgb="FF66FFFF"/>
      <color rgb="FF00FFFF"/>
      <color rgb="FFCCFF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theme/theme1.xml" Type="http://schemas.openxmlformats.org/officeDocument/2006/relationships/theme"/><Relationship Id="rId21" Target="styles.xml" Type="http://schemas.openxmlformats.org/officeDocument/2006/relationships/styles"/><Relationship Id="rId22" Target="sharedStrings.xml" Type="http://schemas.openxmlformats.org/officeDocument/2006/relationships/sharedStrings"/><Relationship Id="rId23" Target="metadata.xml" Type="http://schemas.openxmlformats.org/officeDocument/2006/relationships/sheetMetadata"/><Relationship Id="rId24"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style1.xml" Type="http://schemas.microsoft.com/office/2011/relationships/chartStyle"/><Relationship Id="rId2" Target="colors1.xml" Type="http://schemas.microsoft.com/office/2011/relationships/chartColorStyle"/></Relationships>
</file>

<file path=xl/charts/_rels/chart2.xml.rels><?xml version="1.0" encoding="UTF-8" standalone="yes"?><Relationships xmlns="http://schemas.openxmlformats.org/package/2006/relationships"><Relationship Id="rId1" Target="style2.xml" Type="http://schemas.microsoft.com/office/2011/relationships/chartStyle"/><Relationship Id="rId2" Target="colors2.xml" Type="http://schemas.microsoft.com/office/2011/relationships/chartColorStyl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Yu Gothic UI" panose="020B0500000000000000" pitchFamily="50" charset="-128"/>
                <a:ea typeface="Yu Gothic UI" panose="020B0500000000000000" pitchFamily="50" charset="-128"/>
                <a:cs typeface="+mn-cs"/>
              </a:defRPr>
            </a:pPr>
            <a:r>
              <a:rPr lang="ja-JP" sz="1200" b="1"/>
              <a:t>経済波及効果</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Yu Gothic UI" panose="020B0500000000000000" pitchFamily="50" charset="-128"/>
              <a:ea typeface="Yu Gothic UI" panose="020B0500000000000000" pitchFamily="50" charset="-128"/>
              <a:cs typeface="+mn-cs"/>
            </a:defRPr>
          </a:pPr>
          <a:endParaRPr lang="ja-JP"/>
        </a:p>
      </c:txPr>
    </c:title>
    <c:autoTitleDeleted val="0"/>
    <c:plotArea>
      <c:layout/>
      <c:barChart>
        <c:barDir val="col"/>
        <c:grouping val="clustered"/>
        <c:varyColors val="0"/>
        <c:ser>
          <c:idx val="0"/>
          <c:order val="0"/>
          <c:tx>
            <c:strRef>
              <c:f>まとめ!$B$6:$D$6</c:f>
              <c:strCache>
                <c:ptCount val="3"/>
                <c:pt idx="0">
                  <c:v>生産誘発額</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Yu Gothic UI" panose="020B0500000000000000" pitchFamily="50" charset="-128"/>
                    <a:ea typeface="Yu Gothic UI" panose="020B0500000000000000" pitchFamily="50" charset="-128"/>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まとめ!$E$5:$H$5</c:f>
              <c:strCache>
                <c:ptCount val="4"/>
                <c:pt idx="0">
                  <c:v>直接効果 A</c:v>
                </c:pt>
                <c:pt idx="1">
                  <c:v>1次波及効果 B</c:v>
                </c:pt>
                <c:pt idx="2">
                  <c:v>2次波及効果 C</c:v>
                </c:pt>
                <c:pt idx="3">
                  <c:v>合計(A～Cの計)</c:v>
                </c:pt>
              </c:strCache>
            </c:strRef>
          </c:cat>
          <c:val>
            <c:numRef>
              <c:f>まとめ!$E$6:$H$6</c:f>
              <c:numCache>
                <c:formatCode>#,##0</c:formatCode>
                <c:ptCount val="4"/>
                <c:pt idx="0">
                  <c:v>2960872.7060531373</c:v>
                </c:pt>
                <c:pt idx="1">
                  <c:v>736549.61787846428</c:v>
                </c:pt>
                <c:pt idx="2">
                  <c:v>350690.7872499713</c:v>
                </c:pt>
                <c:pt idx="3">
                  <c:v>4048113.111181573</c:v>
                </c:pt>
              </c:numCache>
            </c:numRef>
          </c:val>
          <c:extLst>
            <c:ext xmlns:c16="http://schemas.microsoft.com/office/drawing/2014/chart" uri="{C3380CC4-5D6E-409C-BE32-E72D297353CC}">
              <c16:uniqueId val="{00000000-A027-4F49-BA15-3745E0B2957E}"/>
            </c:ext>
          </c:extLst>
        </c:ser>
        <c:ser>
          <c:idx val="1"/>
          <c:order val="1"/>
          <c:tx>
            <c:strRef>
              <c:f>まとめ!$C$7</c:f>
              <c:strCache>
                <c:ptCount val="1"/>
                <c:pt idx="0">
                  <c:v>うち粗付加価値誘発額</c:v>
                </c:pt>
              </c:strCache>
            </c:strRef>
          </c:tx>
          <c:spPr>
            <a:solidFill>
              <a:schemeClr val="accent6">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Yu Gothic UI" panose="020B0500000000000000" pitchFamily="50" charset="-128"/>
                    <a:ea typeface="Yu Gothic UI" panose="020B0500000000000000" pitchFamily="50" charset="-128"/>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まとめ!$E$5:$H$5</c:f>
              <c:strCache>
                <c:ptCount val="4"/>
                <c:pt idx="0">
                  <c:v>直接効果 A</c:v>
                </c:pt>
                <c:pt idx="1">
                  <c:v>1次波及効果 B</c:v>
                </c:pt>
                <c:pt idx="2">
                  <c:v>2次波及効果 C</c:v>
                </c:pt>
                <c:pt idx="3">
                  <c:v>合計(A～Cの計)</c:v>
                </c:pt>
              </c:strCache>
            </c:strRef>
          </c:cat>
          <c:val>
            <c:numRef>
              <c:f>まとめ!$E$7:$H$7</c:f>
              <c:numCache>
                <c:formatCode>#,##0</c:formatCode>
                <c:ptCount val="4"/>
                <c:pt idx="0">
                  <c:v>1466703.4598192393</c:v>
                </c:pt>
                <c:pt idx="1">
                  <c:v>425702.98134591134</c:v>
                </c:pt>
                <c:pt idx="2">
                  <c:v>236286.10816698335</c:v>
                </c:pt>
                <c:pt idx="3">
                  <c:v>2128692.549332134</c:v>
                </c:pt>
              </c:numCache>
            </c:numRef>
          </c:val>
          <c:extLst>
            <c:ext xmlns:c16="http://schemas.microsoft.com/office/drawing/2014/chart" uri="{C3380CC4-5D6E-409C-BE32-E72D297353CC}">
              <c16:uniqueId val="{00000001-A027-4F49-BA15-3745E0B2957E}"/>
            </c:ext>
          </c:extLst>
        </c:ser>
        <c:ser>
          <c:idx val="2"/>
          <c:order val="2"/>
          <c:tx>
            <c:strRef>
              <c:f>まとめ!$D$8</c:f>
              <c:strCache>
                <c:ptCount val="1"/>
                <c:pt idx="0">
                  <c:v>うち雇用者所得誘発額</c:v>
                </c:pt>
              </c:strCache>
            </c:strRef>
          </c:tx>
          <c:spPr>
            <a:solidFill>
              <a:schemeClr val="accent6">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Yu Gothic UI" panose="020B0500000000000000" pitchFamily="50" charset="-128"/>
                    <a:ea typeface="Yu Gothic UI" panose="020B0500000000000000" pitchFamily="50" charset="-128"/>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まとめ!$E$5:$H$5</c:f>
              <c:strCache>
                <c:ptCount val="4"/>
                <c:pt idx="0">
                  <c:v>直接効果 A</c:v>
                </c:pt>
                <c:pt idx="1">
                  <c:v>1次波及効果 B</c:v>
                </c:pt>
                <c:pt idx="2">
                  <c:v>2次波及効果 C</c:v>
                </c:pt>
                <c:pt idx="3">
                  <c:v>合計(A～Cの計)</c:v>
                </c:pt>
              </c:strCache>
            </c:strRef>
          </c:cat>
          <c:val>
            <c:numRef>
              <c:f>まとめ!$E$8:$H$8</c:f>
              <c:numCache>
                <c:formatCode>#,##0</c:formatCode>
                <c:ptCount val="4"/>
                <c:pt idx="0">
                  <c:v>854672.78447484795</c:v>
                </c:pt>
                <c:pt idx="1">
                  <c:v>240783.14528104887</c:v>
                </c:pt>
                <c:pt idx="2">
                  <c:v>99605.415441256249</c:v>
                </c:pt>
                <c:pt idx="3">
                  <c:v>1195061.345197153</c:v>
                </c:pt>
              </c:numCache>
            </c:numRef>
          </c:val>
          <c:extLst>
            <c:ext xmlns:c16="http://schemas.microsoft.com/office/drawing/2014/chart" uri="{C3380CC4-5D6E-409C-BE32-E72D297353CC}">
              <c16:uniqueId val="{00000002-A027-4F49-BA15-3745E0B2957E}"/>
            </c:ext>
          </c:extLst>
        </c:ser>
        <c:dLbls>
          <c:showLegendKey val="0"/>
          <c:showVal val="0"/>
          <c:showCatName val="0"/>
          <c:showSerName val="0"/>
          <c:showPercent val="0"/>
          <c:showBubbleSize val="0"/>
        </c:dLbls>
        <c:gapWidth val="219"/>
        <c:overlap val="-27"/>
        <c:axId val="1320318368"/>
        <c:axId val="1320316928"/>
      </c:barChart>
      <c:catAx>
        <c:axId val="132031836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Yu Gothic UI" panose="020B0500000000000000" pitchFamily="50" charset="-128"/>
                    <a:ea typeface="Yu Gothic UI" panose="020B0500000000000000" pitchFamily="50" charset="-128"/>
                    <a:cs typeface="+mn-cs"/>
                  </a:defRPr>
                </a:pPr>
                <a:r>
                  <a:rPr lang="ja-JP"/>
                  <a:t>誘発項目及び効果区分</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Yu Gothic UI" panose="020B0500000000000000" pitchFamily="50" charset="-128"/>
                  <a:ea typeface="Yu Gothic UI" panose="020B0500000000000000" pitchFamily="50" charset="-128"/>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Yu Gothic UI" panose="020B0500000000000000" pitchFamily="50" charset="-128"/>
                <a:ea typeface="Yu Gothic UI" panose="020B0500000000000000" pitchFamily="50" charset="-128"/>
                <a:cs typeface="+mn-cs"/>
              </a:defRPr>
            </a:pPr>
            <a:endParaRPr lang="ja-JP"/>
          </a:p>
        </c:txPr>
        <c:crossAx val="1320316928"/>
        <c:crosses val="autoZero"/>
        <c:auto val="1"/>
        <c:lblAlgn val="ctr"/>
        <c:lblOffset val="100"/>
        <c:noMultiLvlLbl val="0"/>
      </c:catAx>
      <c:valAx>
        <c:axId val="132031692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Yu Gothic UI" panose="020B0500000000000000" pitchFamily="50" charset="-128"/>
                    <a:ea typeface="Yu Gothic UI" panose="020B0500000000000000" pitchFamily="50" charset="-128"/>
                    <a:cs typeface="+mn-cs"/>
                  </a:defRPr>
                </a:pPr>
                <a:r>
                  <a:rPr lang="ja-JP"/>
                  <a:t>誘発額</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Yu Gothic UI" panose="020B0500000000000000" pitchFamily="50" charset="-128"/>
                  <a:ea typeface="Yu Gothic UI" panose="020B0500000000000000" pitchFamily="50" charset="-128"/>
                  <a:cs typeface="+mn-cs"/>
                </a:defRPr>
              </a:pPr>
              <a:endParaRPr lang="ja-JP"/>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Yu Gothic UI" panose="020B0500000000000000" pitchFamily="50" charset="-128"/>
                <a:ea typeface="Yu Gothic UI" panose="020B0500000000000000" pitchFamily="50" charset="-128"/>
                <a:cs typeface="+mn-cs"/>
              </a:defRPr>
            </a:pPr>
            <a:endParaRPr lang="ja-JP"/>
          </a:p>
        </c:txPr>
        <c:crossAx val="132031836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Yu Gothic UI" panose="020B0500000000000000" pitchFamily="50" charset="-128"/>
              <a:ea typeface="Yu Gothic UI" panose="020B0500000000000000"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Yu Gothic UI" panose="020B0500000000000000" pitchFamily="50" charset="-128"/>
          <a:ea typeface="Yu Gothic UI" panose="020B0500000000000000" pitchFamily="50" charset="-128"/>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Yu Gothic UI" panose="020B0500000000000000" pitchFamily="50" charset="-128"/>
                <a:ea typeface="Yu Gothic UI" panose="020B0500000000000000" pitchFamily="50" charset="-128"/>
                <a:cs typeface="+mn-cs"/>
              </a:defRPr>
            </a:pPr>
            <a:r>
              <a:rPr lang="ja-JP" altLang="en-US" sz="1200" b="1"/>
              <a:t>就業誘発効果</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Yu Gothic UI" panose="020B0500000000000000" pitchFamily="50" charset="-128"/>
              <a:ea typeface="Yu Gothic UI" panose="020B0500000000000000" pitchFamily="50" charset="-128"/>
              <a:cs typeface="+mn-cs"/>
            </a:defRPr>
          </a:pPr>
          <a:endParaRPr lang="ja-JP"/>
        </a:p>
      </c:txPr>
    </c:title>
    <c:autoTitleDeleted val="0"/>
    <c:plotArea>
      <c:layout/>
      <c:barChart>
        <c:barDir val="col"/>
        <c:grouping val="clustered"/>
        <c:varyColors val="0"/>
        <c:ser>
          <c:idx val="0"/>
          <c:order val="0"/>
          <c:tx>
            <c:strRef>
              <c:f>まとめ!$B$9</c:f>
              <c:strCache>
                <c:ptCount val="1"/>
                <c:pt idx="0">
                  <c:v>就業誘発者数</c:v>
                </c:pt>
              </c:strCache>
            </c:strRef>
          </c:tx>
          <c:spPr>
            <a:solidFill>
              <a:schemeClr val="accent3">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Yu Gothic UI" panose="020B0500000000000000" pitchFamily="50" charset="-128"/>
                    <a:ea typeface="Yu Gothic UI" panose="020B05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まとめ!$E$5:$H$5</c:f>
              <c:strCache>
                <c:ptCount val="4"/>
                <c:pt idx="0">
                  <c:v>直接効果 A</c:v>
                </c:pt>
                <c:pt idx="1">
                  <c:v>1次波及効果 B</c:v>
                </c:pt>
                <c:pt idx="2">
                  <c:v>2次波及効果 C</c:v>
                </c:pt>
                <c:pt idx="3">
                  <c:v>合計(A～Cの計)</c:v>
                </c:pt>
              </c:strCache>
            </c:strRef>
          </c:cat>
          <c:val>
            <c:numRef>
              <c:f>まとめ!$E$9:$H$9</c:f>
              <c:numCache>
                <c:formatCode>#,##0</c:formatCode>
                <c:ptCount val="4"/>
                <c:pt idx="0">
                  <c:v>577.40136668022615</c:v>
                </c:pt>
                <c:pt idx="1">
                  <c:v>63.025805615359225</c:v>
                </c:pt>
                <c:pt idx="2">
                  <c:v>38.790288303840924</c:v>
                </c:pt>
                <c:pt idx="3">
                  <c:v>679.21746059942632</c:v>
                </c:pt>
              </c:numCache>
            </c:numRef>
          </c:val>
          <c:extLst>
            <c:ext xmlns:c16="http://schemas.microsoft.com/office/drawing/2014/chart" uri="{C3380CC4-5D6E-409C-BE32-E72D297353CC}">
              <c16:uniqueId val="{00000000-731F-4CFF-9C07-AF8F85CA06B5}"/>
            </c:ext>
          </c:extLst>
        </c:ser>
        <c:dLbls>
          <c:dLblPos val="outEnd"/>
          <c:showLegendKey val="0"/>
          <c:showVal val="1"/>
          <c:showCatName val="0"/>
          <c:showSerName val="0"/>
          <c:showPercent val="0"/>
          <c:showBubbleSize val="0"/>
        </c:dLbls>
        <c:gapWidth val="219"/>
        <c:overlap val="-27"/>
        <c:axId val="1320318368"/>
        <c:axId val="1320316928"/>
      </c:barChart>
      <c:catAx>
        <c:axId val="132031836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Yu Gothic UI" panose="020B0500000000000000" pitchFamily="50" charset="-128"/>
                    <a:ea typeface="Yu Gothic UI" panose="020B0500000000000000" pitchFamily="50" charset="-128"/>
                    <a:cs typeface="+mn-cs"/>
                  </a:defRPr>
                </a:pPr>
                <a:r>
                  <a:rPr lang="ja-JP"/>
                  <a:t>誘発項目及び効果区分</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Yu Gothic UI" panose="020B0500000000000000" pitchFamily="50" charset="-128"/>
                  <a:ea typeface="Yu Gothic UI" panose="020B0500000000000000" pitchFamily="50" charset="-128"/>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Yu Gothic UI" panose="020B0500000000000000" pitchFamily="50" charset="-128"/>
                <a:ea typeface="Yu Gothic UI" panose="020B0500000000000000" pitchFamily="50" charset="-128"/>
                <a:cs typeface="+mn-cs"/>
              </a:defRPr>
            </a:pPr>
            <a:endParaRPr lang="ja-JP"/>
          </a:p>
        </c:txPr>
        <c:crossAx val="1320316928"/>
        <c:crosses val="autoZero"/>
        <c:auto val="1"/>
        <c:lblAlgn val="ctr"/>
        <c:lblOffset val="100"/>
        <c:noMultiLvlLbl val="0"/>
      </c:catAx>
      <c:valAx>
        <c:axId val="132031692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Yu Gothic UI" panose="020B0500000000000000" pitchFamily="50" charset="-128"/>
                    <a:ea typeface="Yu Gothic UI" panose="020B0500000000000000" pitchFamily="50" charset="-128"/>
                    <a:cs typeface="+mn-cs"/>
                  </a:defRPr>
                </a:pPr>
                <a:r>
                  <a:rPr lang="ja-JP"/>
                  <a:t>誘発</a:t>
                </a:r>
                <a:r>
                  <a:rPr lang="ja-JP" altLang="en-US"/>
                  <a:t>者数</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Yu Gothic UI" panose="020B0500000000000000" pitchFamily="50" charset="-128"/>
                  <a:ea typeface="Yu Gothic UI" panose="020B0500000000000000" pitchFamily="50" charset="-128"/>
                  <a:cs typeface="+mn-cs"/>
                </a:defRPr>
              </a:pPr>
              <a:endParaRPr lang="ja-JP"/>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Yu Gothic UI" panose="020B0500000000000000" pitchFamily="50" charset="-128"/>
                <a:ea typeface="Yu Gothic UI" panose="020B0500000000000000" pitchFamily="50" charset="-128"/>
                <a:cs typeface="+mn-cs"/>
              </a:defRPr>
            </a:pPr>
            <a:endParaRPr lang="ja-JP"/>
          </a:p>
        </c:txPr>
        <c:crossAx val="132031836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Yu Gothic UI" panose="020B0500000000000000" pitchFamily="50" charset="-128"/>
              <a:ea typeface="Yu Gothic UI" panose="020B0500000000000000"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Yu Gothic UI" panose="020B0500000000000000" pitchFamily="50" charset="-128"/>
          <a:ea typeface="Yu Gothic UI" panose="020B0500000000000000" pitchFamily="50" charset="-128"/>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Relationships xmlns="http://schemas.openxmlformats.org/package/2006/relationships"><Relationship Id="rId1" Target="../charts/chart1.xml" Type="http://schemas.openxmlformats.org/officeDocument/2006/relationships/chart"/><Relationship Id="rId2" Target="../charts/chart2.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9</xdr:col>
      <xdr:colOff>0</xdr:colOff>
      <xdr:row>2</xdr:row>
      <xdr:rowOff>0</xdr:rowOff>
    </xdr:from>
    <xdr:to>
      <xdr:col>17</xdr:col>
      <xdr:colOff>235585</xdr:colOff>
      <xdr:row>15</xdr:row>
      <xdr:rowOff>3810</xdr:rowOff>
    </xdr:to>
    <xdr:graphicFrame macro="">
      <xdr:nvGraphicFramePr>
        <xdr:cNvPr id="9" name="グラフ 8">
          <a:extLst>
            <a:ext uri="{FF2B5EF4-FFF2-40B4-BE49-F238E27FC236}">
              <a16:creationId xmlns:a16="http://schemas.microsoft.com/office/drawing/2014/main" id="{9CF67389-3613-4A91-89A4-899980F5B3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0</xdr:colOff>
      <xdr:row>2</xdr:row>
      <xdr:rowOff>0</xdr:rowOff>
    </xdr:from>
    <xdr:to>
      <xdr:col>26</xdr:col>
      <xdr:colOff>234315</xdr:colOff>
      <xdr:row>15</xdr:row>
      <xdr:rowOff>2540</xdr:rowOff>
    </xdr:to>
    <xdr:graphicFrame macro="">
      <xdr:nvGraphicFramePr>
        <xdr:cNvPr id="10" name="グラフ 9">
          <a:extLst>
            <a:ext uri="{FF2B5EF4-FFF2-40B4-BE49-F238E27FC236}">
              <a16:creationId xmlns:a16="http://schemas.microsoft.com/office/drawing/2014/main" id="{FBF509AA-6F52-4464-B5E7-66EA2EBB9D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FFFFFF"/>
        </a:solidFill>
        <a:ln w="9525">
          <a:miter lim="800000"/>
          <a:headEnd/>
          <a:tailEnd/>
        </a:ln>
        <a:scene3d>
          <a:camera prst="legacyPerspectiveTopRight"/>
          <a:lightRig rig="legacyFlat2" dir="b"/>
        </a:scene3d>
        <a:sp3d extrusionH="227000" prstMaterial="legacyMatte">
          <a:extrusionClr>
            <a:srgbClr val="FFFFFF"/>
          </a:extrusionClr>
        </a:sp3d>
      </a:spPr>
      <a:bodyPr vertOverflow="clip" horzOverflow="clip" wrap="square" lIns="36576" tIns="22860" rIns="36576" bIns="0" rtlCol="0" anchor="t" upright="1"/>
      <a:lstStyle>
        <a:defPPr algn="l" rtl="0">
          <a:defRPr kumimoji="1" sz="1600" b="0" i="0" strike="noStrike">
            <a:solidFill>
              <a:srgbClr val="000000"/>
            </a:solidFill>
            <a:latin typeface="HG創英角ﾎﾟｯﾌﾟ体"/>
            <a:ea typeface="HG創英角ﾎﾟｯﾌﾟ体"/>
          </a:defRPr>
        </a:defPPr>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1.xml.rels><?xml version="1.0" encoding="UTF-8" standalone="yes"?><Relationships xmlns="http://schemas.openxmlformats.org/package/2006/relationships"><Relationship Id="rId1" Target="https://www.pref.hokkaido.lg.jp/fs/8/1/7/5/1/9/6/_/056fes22cy_findings.pdf" TargetMode="External" Type="http://schemas.openxmlformats.org/officeDocument/2006/relationships/hyperlink"/></Relationships>
</file>

<file path=xl/worksheets/_rels/sheet1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19.xml.rels><?xml version="1.0" encoding="UTF-8" standalone="yes"?><Relationships xmlns="http://schemas.openxmlformats.org/package/2006/relationships"><Relationship Id="rId1" Target="https://www.e-stat.go.jp/stat-search/file-download?statInfId=000040187031&amp;fileKind=0" TargetMode="External" Type="http://schemas.openxmlformats.org/officeDocument/2006/relationships/hyperlink"/><Relationship Id="rId2" Target="https://www.e-stat.go.jp/stat-search/file-download?statInfId=000040187031&amp;fileKind=0" TargetMode="External" Type="http://schemas.openxmlformats.org/officeDocument/2006/relationships/hyperlink"/><Relationship Id="rId3" Target="https://www.e-stat.go.jp/stat-search/file-download?statInfId=000040187031&amp;fileKind=0" TargetMode="External" Type="http://schemas.openxmlformats.org/officeDocument/2006/relationships/hyperlink"/><Relationship Id="rId4" Target="https://www.e-stat.go.jp/stat-search/file-download?statInfId=000040187030&amp;fileKind=0" TargetMode="External" Type="http://schemas.openxmlformats.org/officeDocument/2006/relationships/hyperlink"/><Relationship Id="rId5" Target="https://www.e-stat.go.jp/stat-search/file-download?statInfId=000040187030&amp;fileKind=0" TargetMode="External" Type="http://schemas.openxmlformats.org/officeDocument/2006/relationships/hyperlink"/><Relationship Id="rId6" Target="https://www.e-stat.go.jp/stat-search/file-download?statInfId=000040187030&amp;fileKind=0" TargetMode="External" Type="http://schemas.openxmlformats.org/officeDocument/2006/relationships/hyperlink"/></Relationships>
</file>

<file path=xl/worksheets/_rels/sheet8.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2A7C1-2E37-4305-A0C1-70C15B858443}">
  <sheetPr>
    <tabColor theme="1"/>
  </sheetPr>
  <dimension ref="A1"/>
  <sheetViews>
    <sheetView workbookViewId="0"/>
  </sheetViews>
  <sheetFormatPr defaultColWidth="8.77734375" defaultRowHeight="13.2" x14ac:dyDescent="0.2"/>
  <cols>
    <col min="1" max="16384" width="8.77734375" style="1"/>
  </cols>
  <sheetData/>
  <phoneticPr fontId="8"/>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778F9-5877-4FBB-9E36-E6728C0AB9F7}">
  <sheetPr>
    <tabColor theme="1"/>
  </sheetPr>
  <dimension ref="A1"/>
  <sheetViews>
    <sheetView workbookViewId="0"/>
  </sheetViews>
  <sheetFormatPr defaultColWidth="8.77734375" defaultRowHeight="13.2" x14ac:dyDescent="0.2"/>
  <cols>
    <col min="1" max="16384" width="8.77734375" style="1"/>
  </cols>
  <sheetData/>
  <phoneticPr fontId="8"/>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Z51"/>
  <sheetViews>
    <sheetView showGridLines="0" workbookViewId="0">
      <pane xSplit="3" ySplit="6" topLeftCell="D7" activePane="bottomRight" state="frozen"/>
      <selection activeCell="B1" sqref="B1"/>
      <selection pane="topRight" activeCell="B1" sqref="B1"/>
      <selection pane="bottomLeft" activeCell="B1" sqref="B1"/>
      <selection pane="bottomRight" activeCell="B2" sqref="B2"/>
    </sheetView>
  </sheetViews>
  <sheetFormatPr defaultColWidth="9.109375" defaultRowHeight="15" customHeight="1" x14ac:dyDescent="0.2"/>
  <cols>
    <col min="1" max="1" width="2.77734375" style="74" customWidth="1"/>
    <col min="2" max="2" width="5.5546875" style="227" customWidth="1"/>
    <col min="3" max="3" width="31.77734375" style="74" customWidth="1"/>
    <col min="4" max="16384" width="9.109375" style="74"/>
  </cols>
  <sheetData>
    <row r="2" spans="2:26" ht="15" customHeight="1" x14ac:dyDescent="0.2">
      <c r="B2" s="226" t="s">
        <v>288</v>
      </c>
    </row>
    <row r="3" spans="2:26" ht="15" customHeight="1" x14ac:dyDescent="0.2">
      <c r="Z3" s="75" t="s">
        <v>419</v>
      </c>
    </row>
    <row r="4" spans="2:26" ht="15" customHeight="1" x14ac:dyDescent="0.2">
      <c r="B4" s="268" t="s">
        <v>190</v>
      </c>
      <c r="C4" s="269"/>
      <c r="D4" s="270" t="s">
        <v>199</v>
      </c>
      <c r="E4" s="271" t="s">
        <v>200</v>
      </c>
      <c r="F4" s="272"/>
      <c r="G4" s="273"/>
      <c r="H4" s="274" t="s">
        <v>201</v>
      </c>
      <c r="I4" s="275"/>
      <c r="J4" s="271" t="s">
        <v>435</v>
      </c>
      <c r="K4" s="272"/>
      <c r="L4" s="273"/>
      <c r="M4" s="275"/>
      <c r="N4" s="275"/>
      <c r="O4" s="275"/>
      <c r="P4" s="275"/>
      <c r="Q4" s="271" t="s">
        <v>437</v>
      </c>
      <c r="R4" s="272"/>
      <c r="S4" s="272"/>
      <c r="T4" s="276" t="s">
        <v>202</v>
      </c>
      <c r="U4" s="277"/>
      <c r="V4" s="278"/>
      <c r="W4" s="279" t="s">
        <v>201</v>
      </c>
      <c r="X4" s="274" t="s">
        <v>203</v>
      </c>
      <c r="Y4" s="274" t="s">
        <v>204</v>
      </c>
      <c r="Z4" s="275"/>
    </row>
    <row r="5" spans="2:26" ht="26.4" x14ac:dyDescent="0.2">
      <c r="B5" s="280"/>
      <c r="C5" s="281"/>
      <c r="D5" s="282"/>
      <c r="E5" s="283" t="s">
        <v>444</v>
      </c>
      <c r="F5" s="283" t="s">
        <v>205</v>
      </c>
      <c r="G5" s="283" t="s">
        <v>206</v>
      </c>
      <c r="H5" s="284" t="s">
        <v>207</v>
      </c>
      <c r="I5" s="284" t="s">
        <v>440</v>
      </c>
      <c r="J5" s="284" t="s">
        <v>436</v>
      </c>
      <c r="K5" s="284" t="s">
        <v>208</v>
      </c>
      <c r="L5" s="284" t="s">
        <v>209</v>
      </c>
      <c r="M5" s="284" t="s">
        <v>443</v>
      </c>
      <c r="N5" s="284" t="s">
        <v>442</v>
      </c>
      <c r="O5" s="284" t="s">
        <v>210</v>
      </c>
      <c r="P5" s="284" t="s">
        <v>441</v>
      </c>
      <c r="Q5" s="284" t="s">
        <v>438</v>
      </c>
      <c r="R5" s="284" t="s">
        <v>211</v>
      </c>
      <c r="S5" s="284" t="s">
        <v>212</v>
      </c>
      <c r="T5" s="284" t="s">
        <v>213</v>
      </c>
      <c r="U5" s="284" t="s">
        <v>211</v>
      </c>
      <c r="V5" s="284" t="s">
        <v>212</v>
      </c>
      <c r="W5" s="284" t="s">
        <v>439</v>
      </c>
      <c r="X5" s="284" t="s">
        <v>439</v>
      </c>
      <c r="Y5" s="284" t="s">
        <v>439</v>
      </c>
      <c r="Z5" s="284" t="s">
        <v>214</v>
      </c>
    </row>
    <row r="6" spans="2:26" ht="26.4" x14ac:dyDescent="0.2">
      <c r="B6" s="285"/>
      <c r="C6" s="286"/>
      <c r="D6" s="287" t="s">
        <v>215</v>
      </c>
      <c r="E6" s="287" t="s">
        <v>216</v>
      </c>
      <c r="F6" s="284" t="s">
        <v>217</v>
      </c>
      <c r="G6" s="284" t="s">
        <v>218</v>
      </c>
      <c r="H6" s="284" t="s">
        <v>219</v>
      </c>
      <c r="I6" s="284" t="s">
        <v>220</v>
      </c>
      <c r="J6" s="284" t="s">
        <v>221</v>
      </c>
      <c r="K6" s="284" t="s">
        <v>222</v>
      </c>
      <c r="L6" s="284" t="s">
        <v>223</v>
      </c>
      <c r="M6" s="284" t="s">
        <v>224</v>
      </c>
      <c r="N6" s="284" t="s">
        <v>225</v>
      </c>
      <c r="O6" s="284" t="s">
        <v>226</v>
      </c>
      <c r="P6" s="284" t="s">
        <v>227</v>
      </c>
      <c r="Q6" s="284" t="s">
        <v>228</v>
      </c>
      <c r="R6" s="284" t="s">
        <v>229</v>
      </c>
      <c r="S6" s="284" t="s">
        <v>230</v>
      </c>
      <c r="T6" s="284" t="s">
        <v>231</v>
      </c>
      <c r="U6" s="284" t="s">
        <v>232</v>
      </c>
      <c r="V6" s="284" t="s">
        <v>233</v>
      </c>
      <c r="W6" s="284" t="s">
        <v>234</v>
      </c>
      <c r="X6" s="284" t="s">
        <v>235</v>
      </c>
      <c r="Y6" s="284" t="s">
        <v>236</v>
      </c>
      <c r="Z6" s="284"/>
    </row>
    <row r="7" spans="2:26" ht="15" customHeight="1" x14ac:dyDescent="0.2">
      <c r="B7" s="125" t="s">
        <v>146</v>
      </c>
      <c r="C7" s="96" t="s">
        <v>2</v>
      </c>
      <c r="D7" s="80">
        <f>マージン調整!I8</f>
        <v>0</v>
      </c>
      <c r="E7" s="97">
        <f>D7*各種係数表!D5</f>
        <v>0</v>
      </c>
      <c r="F7" s="81">
        <f>$E7*各種係数表!F5</f>
        <v>0</v>
      </c>
      <c r="G7" s="80">
        <f>$E7*各種係数表!G5</f>
        <v>0</v>
      </c>
      <c r="H7" s="81">
        <f t="array" ref="H7:H44">MMULT(投入係数!D6:AO43,E7:E44)</f>
        <v>51906.858337852136</v>
      </c>
      <c r="I7" s="81">
        <f>H7*各種係数表!E5</f>
        <v>51906.850459865942</v>
      </c>
      <c r="J7" s="80">
        <f t="array" ref="J7:J44">MMULT('逆行列係数(開放型)'!D6:AO43,I7:I44)</f>
        <v>96338.353432607968</v>
      </c>
      <c r="K7" s="81">
        <f>J7*各種係数表!F5</f>
        <v>33456.220972708994</v>
      </c>
      <c r="L7" s="80">
        <f>J7*各種係数表!G5</f>
        <v>7185.5391855892358</v>
      </c>
      <c r="M7" s="81"/>
      <c r="N7" s="80"/>
      <c r="O7" s="81">
        <f>$N$45*各種係数表!H5</f>
        <v>8434.1288908962906</v>
      </c>
      <c r="P7" s="81">
        <f>O7*各種係数表!E5</f>
        <v>8434.1276108351758</v>
      </c>
      <c r="Q7" s="80">
        <f t="array" ref="Q7:Q44">MMULT('逆行列係数(開放型)'!D6:AO43,P7:P44)</f>
        <v>17679.935965514411</v>
      </c>
      <c r="R7" s="81">
        <f>Q7*各種係数表!F5</f>
        <v>6139.8583572364332</v>
      </c>
      <c r="S7" s="80">
        <f>Q7*各種係数表!G5</f>
        <v>1318.6842846320917</v>
      </c>
      <c r="T7" s="81">
        <f t="shared" ref="T7:T38" si="0">+E7+J7+Q7</f>
        <v>114018.28939812238</v>
      </c>
      <c r="U7" s="80">
        <f t="shared" ref="U7:U38" si="1">+F7+K7+R7</f>
        <v>39596.079329945424</v>
      </c>
      <c r="V7" s="81">
        <f t="shared" ref="V7:V38" si="2">+G7+L7+S7</f>
        <v>8504.2234702213282</v>
      </c>
      <c r="W7" s="80">
        <f>E7*各種係数表!I5*0.001</f>
        <v>0</v>
      </c>
      <c r="X7" s="81">
        <f>J7*各種係数表!I5*0.001</f>
        <v>5.5203879202750246</v>
      </c>
      <c r="Y7" s="80">
        <f>Q7*各種係数表!I5*0.001</f>
        <v>1.013097083951475</v>
      </c>
      <c r="Z7" s="81">
        <f>SUM(W7:Y7)</f>
        <v>6.5334850042264998</v>
      </c>
    </row>
    <row r="8" spans="2:26" ht="15" customHeight="1" x14ac:dyDescent="0.2">
      <c r="B8" s="129" t="s">
        <v>147</v>
      </c>
      <c r="C8" s="98" t="s">
        <v>3</v>
      </c>
      <c r="D8" s="97">
        <f>マージン調整!I9</f>
        <v>0</v>
      </c>
      <c r="E8" s="97">
        <f>D8*各種係数表!D6</f>
        <v>0</v>
      </c>
      <c r="F8" s="97">
        <f>$E8*各種係数表!F6</f>
        <v>0</v>
      </c>
      <c r="G8" s="74">
        <f>$E8*各種係数表!G6</f>
        <v>0</v>
      </c>
      <c r="H8" s="97">
        <v>3629.8582931982723</v>
      </c>
      <c r="I8" s="97">
        <f>H8*各種係数表!E6</f>
        <v>3629.6418627126382</v>
      </c>
      <c r="J8" s="74">
        <v>5243.9276060153361</v>
      </c>
      <c r="K8" s="97">
        <f>J8*各種係数表!F6</f>
        <v>4816.0962185336066</v>
      </c>
      <c r="L8" s="74">
        <f>J8*各種係数表!G6</f>
        <v>1575.6965414991892</v>
      </c>
      <c r="M8" s="97"/>
      <c r="O8" s="97">
        <f>$N$45*各種係数表!H6</f>
        <v>435.39838426919601</v>
      </c>
      <c r="P8" s="97">
        <f>O8*各種係数表!E6</f>
        <v>435.37242361835507</v>
      </c>
      <c r="Q8" s="74">
        <v>1021.1564841557166</v>
      </c>
      <c r="R8" s="97">
        <f>Q8*各種係数表!F6</f>
        <v>937.84435090827162</v>
      </c>
      <c r="S8" s="74">
        <f>Q8*各種係数表!G6</f>
        <v>306.83732905997874</v>
      </c>
      <c r="T8" s="97">
        <f t="shared" si="0"/>
        <v>6265.0840901710526</v>
      </c>
      <c r="U8" s="74">
        <f t="shared" si="1"/>
        <v>5753.9405694418783</v>
      </c>
      <c r="V8" s="97">
        <f t="shared" si="2"/>
        <v>1882.533870559168</v>
      </c>
      <c r="W8" s="74">
        <f>E8*各種係数表!I6*0.001</f>
        <v>0</v>
      </c>
      <c r="X8" s="97">
        <f>J8*各種係数表!I6*0.001</f>
        <v>2.1549923622937897</v>
      </c>
      <c r="Y8" s="74">
        <f>Q8*各種係数表!I6*0.001</f>
        <v>0.41964431803712299</v>
      </c>
      <c r="Z8" s="97">
        <f t="shared" ref="Z8:Z44" si="3">SUM(W8:Y8)</f>
        <v>2.5746366803309124</v>
      </c>
    </row>
    <row r="9" spans="2:26" ht="15" customHeight="1" x14ac:dyDescent="0.2">
      <c r="B9" s="129" t="s">
        <v>148</v>
      </c>
      <c r="C9" s="98" t="s">
        <v>5</v>
      </c>
      <c r="D9" s="97">
        <f>マージン調整!I10</f>
        <v>0</v>
      </c>
      <c r="E9" s="97">
        <f>D9*各種係数表!D7</f>
        <v>0</v>
      </c>
      <c r="F9" s="97">
        <f>$E9*各種係数表!F7</f>
        <v>0</v>
      </c>
      <c r="G9" s="74">
        <f>$E9*各種係数表!G7</f>
        <v>0</v>
      </c>
      <c r="H9" s="97">
        <v>13177.314084497379</v>
      </c>
      <c r="I9" s="97">
        <f>H9*各種係数表!E7</f>
        <v>0</v>
      </c>
      <c r="J9" s="74">
        <v>0</v>
      </c>
      <c r="K9" s="97">
        <f>J9*各種係数表!F7</f>
        <v>0</v>
      </c>
      <c r="L9" s="74">
        <f>J9*各種係数表!G7</f>
        <v>0</v>
      </c>
      <c r="M9" s="97"/>
      <c r="O9" s="97">
        <f>$N$45*各種係数表!H7</f>
        <v>892.28702009461335</v>
      </c>
      <c r="P9" s="97">
        <f>O9*各種係数表!E7</f>
        <v>0</v>
      </c>
      <c r="Q9" s="74">
        <v>0</v>
      </c>
      <c r="R9" s="97">
        <f>Q9*各種係数表!F7</f>
        <v>0</v>
      </c>
      <c r="S9" s="74">
        <f>Q9*各種係数表!G7</f>
        <v>0</v>
      </c>
      <c r="T9" s="97">
        <f t="shared" si="0"/>
        <v>0</v>
      </c>
      <c r="U9" s="74">
        <f t="shared" si="1"/>
        <v>0</v>
      </c>
      <c r="V9" s="97">
        <f t="shared" si="2"/>
        <v>0</v>
      </c>
      <c r="W9" s="74">
        <f>E9*各種係数表!I7*0.001</f>
        <v>0</v>
      </c>
      <c r="X9" s="97">
        <f>J9*各種係数表!I7*0.001</f>
        <v>0</v>
      </c>
      <c r="Y9" s="74">
        <f>Q9*各種係数表!I7*0.001</f>
        <v>0</v>
      </c>
      <c r="Z9" s="97">
        <f t="shared" si="3"/>
        <v>0</v>
      </c>
    </row>
    <row r="10" spans="2:26" ht="15" customHeight="1" x14ac:dyDescent="0.2">
      <c r="B10" s="129" t="s">
        <v>149</v>
      </c>
      <c r="C10" s="98" t="s">
        <v>7</v>
      </c>
      <c r="D10" s="97">
        <f>マージン調整!I11</f>
        <v>0</v>
      </c>
      <c r="E10" s="97">
        <f>D10*各種係数表!D8</f>
        <v>0</v>
      </c>
      <c r="F10" s="97">
        <f>$E10*各種係数表!F8</f>
        <v>0</v>
      </c>
      <c r="G10" s="74">
        <f>$E10*各種係数表!G8</f>
        <v>0</v>
      </c>
      <c r="H10" s="97">
        <v>68.279429177789297</v>
      </c>
      <c r="I10" s="97">
        <f>H10*各種係数表!E8</f>
        <v>12.151224154102922</v>
      </c>
      <c r="J10" s="74">
        <v>432.67060302964694</v>
      </c>
      <c r="K10" s="97">
        <f>J10*各種係数表!F8</f>
        <v>271.35362206296833</v>
      </c>
      <c r="L10" s="74">
        <f>J10*各種係数表!G8</f>
        <v>108.29915897965961</v>
      </c>
      <c r="M10" s="97"/>
      <c r="O10" s="97">
        <f>$N$45*各種係数表!H8</f>
        <v>-16.36791762364253</v>
      </c>
      <c r="P10" s="97">
        <f>O10*各種係数表!E8</f>
        <v>-2.9128866245043135</v>
      </c>
      <c r="Q10" s="74">
        <v>77.801718628253042</v>
      </c>
      <c r="R10" s="97">
        <f>Q10*各種係数表!F8</f>
        <v>48.794112668324232</v>
      </c>
      <c r="S10" s="74">
        <f>Q10*各種係数表!G8</f>
        <v>19.474077128449085</v>
      </c>
      <c r="T10" s="97">
        <f t="shared" si="0"/>
        <v>510.47232165790001</v>
      </c>
      <c r="U10" s="74">
        <f t="shared" si="1"/>
        <v>320.14773473129253</v>
      </c>
      <c r="V10" s="97">
        <f t="shared" si="2"/>
        <v>127.77323610810869</v>
      </c>
      <c r="W10" s="74">
        <f>E10*各種係数表!I8*0.001</f>
        <v>0</v>
      </c>
      <c r="X10" s="97">
        <f>J10*各種係数表!I8*0.001</f>
        <v>2.0656560610009755E-2</v>
      </c>
      <c r="Y10" s="74">
        <f>Q10*各種係数表!I8*0.001</f>
        <v>3.714409773056186E-3</v>
      </c>
      <c r="Z10" s="97">
        <f>SUM(W10:Y10)</f>
        <v>2.4370970383065942E-2</v>
      </c>
    </row>
    <row r="11" spans="2:26" ht="15" customHeight="1" x14ac:dyDescent="0.2">
      <c r="B11" s="133" t="s">
        <v>150</v>
      </c>
      <c r="C11" s="99" t="s">
        <v>9</v>
      </c>
      <c r="D11" s="100">
        <f>マージン調整!I12</f>
        <v>0</v>
      </c>
      <c r="E11" s="100">
        <f>D11*各種係数表!D9</f>
        <v>0</v>
      </c>
      <c r="F11" s="100">
        <f>$E11*各種係数表!F9</f>
        <v>0</v>
      </c>
      <c r="G11" s="101">
        <f>$E11*各種係数表!G9</f>
        <v>0</v>
      </c>
      <c r="H11" s="100">
        <v>379146.783902255</v>
      </c>
      <c r="I11" s="97">
        <f>H11*各種係数表!E9</f>
        <v>102749.24886408733</v>
      </c>
      <c r="J11" s="101">
        <v>116408.09556880684</v>
      </c>
      <c r="K11" s="100">
        <f>J11*各種係数表!F9</f>
        <v>37520.051849695839</v>
      </c>
      <c r="L11" s="101">
        <f>J11*各種係数表!G9</f>
        <v>20576.936458576431</v>
      </c>
      <c r="M11" s="100"/>
      <c r="N11" s="101"/>
      <c r="O11" s="100">
        <f>$N$45*各種係数表!H9</f>
        <v>72626.864469564403</v>
      </c>
      <c r="P11" s="97">
        <f>O11*各種係数表!E9</f>
        <v>19681.970383073141</v>
      </c>
      <c r="Q11" s="101">
        <v>23357.734545378604</v>
      </c>
      <c r="R11" s="100">
        <f>Q11*各種係数表!F9</f>
        <v>7528.5434999322842</v>
      </c>
      <c r="S11" s="101">
        <f>Q11*各種係数表!G9</f>
        <v>4128.8418748544736</v>
      </c>
      <c r="T11" s="100">
        <f t="shared" si="0"/>
        <v>139765.83011418543</v>
      </c>
      <c r="U11" s="101">
        <f t="shared" si="1"/>
        <v>45048.595349628122</v>
      </c>
      <c r="V11" s="100">
        <f t="shared" si="2"/>
        <v>24705.778333430906</v>
      </c>
      <c r="W11" s="101">
        <f>E11*各種係数表!I9*0.001</f>
        <v>0</v>
      </c>
      <c r="X11" s="100">
        <f>J11*各種係数表!I9*0.001</f>
        <v>8.3247495585153519</v>
      </c>
      <c r="Y11" s="101">
        <f>Q11*各種係数表!I9*0.001</f>
        <v>1.6703931921094342</v>
      </c>
      <c r="Z11" s="100">
        <f t="shared" si="3"/>
        <v>9.9951427506247867</v>
      </c>
    </row>
    <row r="12" spans="2:26" ht="15" customHeight="1" x14ac:dyDescent="0.2">
      <c r="B12" s="129" t="s">
        <v>151</v>
      </c>
      <c r="C12" s="98" t="s">
        <v>10</v>
      </c>
      <c r="D12" s="97">
        <f>マージン調整!I13</f>
        <v>0</v>
      </c>
      <c r="E12" s="97">
        <f>D12*各種係数表!D10</f>
        <v>0</v>
      </c>
      <c r="F12" s="97">
        <f>$E12*各種係数表!F10</f>
        <v>0</v>
      </c>
      <c r="G12" s="74">
        <f>$E12*各種係数表!G10</f>
        <v>0</v>
      </c>
      <c r="H12" s="97">
        <v>16890.316497614</v>
      </c>
      <c r="I12" s="102">
        <f>H12*各種係数表!E10</f>
        <v>0</v>
      </c>
      <c r="J12" s="74">
        <v>0</v>
      </c>
      <c r="K12" s="97">
        <f>J12*各種係数表!F10</f>
        <v>0</v>
      </c>
      <c r="L12" s="74">
        <f>J12*各種係数表!G10</f>
        <v>0</v>
      </c>
      <c r="M12" s="97"/>
      <c r="O12" s="97">
        <f>$N$45*各種係数表!H10</f>
        <v>11256.299378141102</v>
      </c>
      <c r="P12" s="102">
        <f>O12*各種係数表!E10</f>
        <v>0</v>
      </c>
      <c r="Q12" s="74">
        <v>0</v>
      </c>
      <c r="R12" s="97">
        <f>Q12*各種係数表!F10</f>
        <v>0</v>
      </c>
      <c r="S12" s="74">
        <f>Q12*各種係数表!G10</f>
        <v>0</v>
      </c>
      <c r="T12" s="97">
        <f t="shared" si="0"/>
        <v>0</v>
      </c>
      <c r="U12" s="74">
        <f t="shared" si="1"/>
        <v>0</v>
      </c>
      <c r="V12" s="97">
        <f t="shared" si="2"/>
        <v>0</v>
      </c>
      <c r="W12" s="74">
        <f>E12*各種係数表!I10*0.001</f>
        <v>0</v>
      </c>
      <c r="X12" s="97">
        <f>J12*各種係数表!I10*0.001</f>
        <v>0</v>
      </c>
      <c r="Y12" s="74">
        <f>Q12*各種係数表!I10*0.001</f>
        <v>0</v>
      </c>
      <c r="Z12" s="97">
        <f t="shared" si="3"/>
        <v>0</v>
      </c>
    </row>
    <row r="13" spans="2:26" ht="15" customHeight="1" x14ac:dyDescent="0.2">
      <c r="B13" s="129" t="s">
        <v>152</v>
      </c>
      <c r="C13" s="98" t="s">
        <v>12</v>
      </c>
      <c r="D13" s="97">
        <f>マージン調整!I14</f>
        <v>0</v>
      </c>
      <c r="E13" s="97">
        <f>D13*各種係数表!D11</f>
        <v>0</v>
      </c>
      <c r="F13" s="97">
        <f>$E13*各種係数表!F11</f>
        <v>0</v>
      </c>
      <c r="G13" s="74">
        <f>$E13*各種係数表!G11</f>
        <v>0</v>
      </c>
      <c r="H13" s="97">
        <v>6231.8896909295781</v>
      </c>
      <c r="I13" s="97">
        <f>H13*各種係数表!E11</f>
        <v>0</v>
      </c>
      <c r="J13" s="74">
        <v>0</v>
      </c>
      <c r="K13" s="97">
        <f>J13*各種係数表!F11</f>
        <v>0</v>
      </c>
      <c r="L13" s="74">
        <f>J13*各種係数表!G11</f>
        <v>0</v>
      </c>
      <c r="M13" s="97"/>
      <c r="O13" s="97">
        <f>$N$45*各種係数表!H11</f>
        <v>430.9237017533801</v>
      </c>
      <c r="P13" s="97">
        <f>O13*各種係数表!E11</f>
        <v>0</v>
      </c>
      <c r="Q13" s="74">
        <v>0</v>
      </c>
      <c r="R13" s="97">
        <f>Q13*各種係数表!F11</f>
        <v>0</v>
      </c>
      <c r="S13" s="74">
        <f>Q13*各種係数表!G11</f>
        <v>0</v>
      </c>
      <c r="T13" s="97">
        <f t="shared" si="0"/>
        <v>0</v>
      </c>
      <c r="U13" s="74">
        <f t="shared" si="1"/>
        <v>0</v>
      </c>
      <c r="V13" s="97">
        <f t="shared" si="2"/>
        <v>0</v>
      </c>
      <c r="W13" s="74">
        <f>E13*各種係数表!I11*0.001</f>
        <v>0</v>
      </c>
      <c r="X13" s="97">
        <f>J13*各種係数表!I11*0.001</f>
        <v>0</v>
      </c>
      <c r="Y13" s="74">
        <f>Q13*各種係数表!I11*0.001</f>
        <v>0</v>
      </c>
      <c r="Z13" s="97">
        <f t="shared" si="3"/>
        <v>0</v>
      </c>
    </row>
    <row r="14" spans="2:26" ht="15" customHeight="1" x14ac:dyDescent="0.2">
      <c r="B14" s="129" t="s">
        <v>153</v>
      </c>
      <c r="C14" s="98" t="s">
        <v>14</v>
      </c>
      <c r="D14" s="97">
        <f>マージン調整!I15</f>
        <v>0</v>
      </c>
      <c r="E14" s="97">
        <f>D14*各種係数表!D12</f>
        <v>0</v>
      </c>
      <c r="F14" s="97">
        <f>$E14*各種係数表!F12</f>
        <v>0</v>
      </c>
      <c r="G14" s="74">
        <f>$E14*各種係数表!G12</f>
        <v>0</v>
      </c>
      <c r="H14" s="97">
        <v>10021.251072886946</v>
      </c>
      <c r="I14" s="97">
        <f>H14*各種係数表!E12</f>
        <v>0</v>
      </c>
      <c r="J14" s="74">
        <v>0</v>
      </c>
      <c r="K14" s="97">
        <f>J14*各種係数表!F12</f>
        <v>0</v>
      </c>
      <c r="L14" s="74">
        <f>J14*各種係数表!G12</f>
        <v>0</v>
      </c>
      <c r="M14" s="97"/>
      <c r="O14" s="97">
        <f>$N$45*各種係数表!H12</f>
        <v>6783.6186939769705</v>
      </c>
      <c r="P14" s="97">
        <f>O14*各種係数表!E12</f>
        <v>0</v>
      </c>
      <c r="Q14" s="74">
        <v>0</v>
      </c>
      <c r="R14" s="97">
        <f>Q14*各種係数表!F12</f>
        <v>0</v>
      </c>
      <c r="S14" s="74">
        <f>Q14*各種係数表!G12</f>
        <v>0</v>
      </c>
      <c r="T14" s="97">
        <f t="shared" si="0"/>
        <v>0</v>
      </c>
      <c r="U14" s="74">
        <f t="shared" si="1"/>
        <v>0</v>
      </c>
      <c r="V14" s="97">
        <f t="shared" si="2"/>
        <v>0</v>
      </c>
      <c r="W14" s="74">
        <f>E14*各種係数表!I12*0.001</f>
        <v>0</v>
      </c>
      <c r="X14" s="97">
        <f>J14*各種係数表!I12*0.001</f>
        <v>0</v>
      </c>
      <c r="Y14" s="74">
        <f>Q14*各種係数表!I12*0.001</f>
        <v>0</v>
      </c>
      <c r="Z14" s="97">
        <f t="shared" si="3"/>
        <v>0</v>
      </c>
    </row>
    <row r="15" spans="2:26" ht="15" customHeight="1" x14ac:dyDescent="0.2">
      <c r="B15" s="129" t="s">
        <v>154</v>
      </c>
      <c r="C15" s="98" t="s">
        <v>16</v>
      </c>
      <c r="D15" s="97">
        <f>マージン調整!I16</f>
        <v>0</v>
      </c>
      <c r="E15" s="97">
        <f>D15*各種係数表!D13</f>
        <v>0</v>
      </c>
      <c r="F15" s="97">
        <f>$E15*各種係数表!F13</f>
        <v>0</v>
      </c>
      <c r="G15" s="74">
        <f>$E15*各種係数表!G13</f>
        <v>0</v>
      </c>
      <c r="H15" s="97">
        <v>18436.978144262153</v>
      </c>
      <c r="I15" s="97">
        <f>H15*各種係数表!E13</f>
        <v>0</v>
      </c>
      <c r="J15" s="74">
        <v>0</v>
      </c>
      <c r="K15" s="97">
        <f>J15*各種係数表!F13</f>
        <v>0</v>
      </c>
      <c r="L15" s="74">
        <f>J15*各種係数表!G13</f>
        <v>0</v>
      </c>
      <c r="M15" s="97"/>
      <c r="O15" s="97">
        <f>$N$45*各種係数表!H13</f>
        <v>19494.60203156892</v>
      </c>
      <c r="P15" s="97">
        <f>O15*各種係数表!E13</f>
        <v>0</v>
      </c>
      <c r="Q15" s="74">
        <v>0</v>
      </c>
      <c r="R15" s="97">
        <f>Q15*各種係数表!F13</f>
        <v>0</v>
      </c>
      <c r="S15" s="74">
        <f>Q15*各種係数表!G13</f>
        <v>0</v>
      </c>
      <c r="T15" s="97">
        <f t="shared" si="0"/>
        <v>0</v>
      </c>
      <c r="U15" s="74">
        <f t="shared" si="1"/>
        <v>0</v>
      </c>
      <c r="V15" s="97">
        <f t="shared" si="2"/>
        <v>0</v>
      </c>
      <c r="W15" s="74">
        <f>E15*各種係数表!I13*0.001</f>
        <v>0</v>
      </c>
      <c r="X15" s="97">
        <f>J15*各種係数表!I13*0.001</f>
        <v>0</v>
      </c>
      <c r="Y15" s="74">
        <f>Q15*各種係数表!I13*0.001</f>
        <v>0</v>
      </c>
      <c r="Z15" s="97">
        <f t="shared" si="3"/>
        <v>0</v>
      </c>
    </row>
    <row r="16" spans="2:26" ht="15" customHeight="1" x14ac:dyDescent="0.2">
      <c r="B16" s="133" t="s">
        <v>155</v>
      </c>
      <c r="C16" s="99" t="s">
        <v>17</v>
      </c>
      <c r="D16" s="100">
        <f>マージン調整!I17</f>
        <v>0</v>
      </c>
      <c r="E16" s="100">
        <f>D16*各種係数表!D14</f>
        <v>0</v>
      </c>
      <c r="F16" s="100">
        <f>$E16*各種係数表!F14</f>
        <v>0</v>
      </c>
      <c r="G16" s="101">
        <f>$E16*各種係数表!G14</f>
        <v>0</v>
      </c>
      <c r="H16" s="100">
        <v>5195.9195527155707</v>
      </c>
      <c r="I16" s="100">
        <f>H16*各種係数表!E14</f>
        <v>1416.382996105257</v>
      </c>
      <c r="J16" s="101">
        <v>1726.2752870767345</v>
      </c>
      <c r="K16" s="100">
        <f>J16*各種係数表!F14</f>
        <v>927.10859063133785</v>
      </c>
      <c r="L16" s="101">
        <f>J16*各種係数表!G14</f>
        <v>419.40946112239016</v>
      </c>
      <c r="M16" s="100"/>
      <c r="N16" s="101"/>
      <c r="O16" s="100">
        <f>$N$45*各種係数表!H14</f>
        <v>364.68662503899941</v>
      </c>
      <c r="P16" s="100">
        <f>O16*各種係数表!E14</f>
        <v>99.411842191107937</v>
      </c>
      <c r="Q16" s="101">
        <v>207.5907643911402</v>
      </c>
      <c r="R16" s="100">
        <f>Q16*各種係数表!F14</f>
        <v>111.48811689742803</v>
      </c>
      <c r="S16" s="101">
        <f>Q16*各種係数表!G14</f>
        <v>50.435484582942436</v>
      </c>
      <c r="T16" s="100">
        <f t="shared" si="0"/>
        <v>1933.8660514678747</v>
      </c>
      <c r="U16" s="101">
        <f t="shared" si="1"/>
        <v>1038.5967075287658</v>
      </c>
      <c r="V16" s="100">
        <f t="shared" si="2"/>
        <v>469.84494570533258</v>
      </c>
      <c r="W16" s="101">
        <f>E16*各種係数表!I14*0.001</f>
        <v>0</v>
      </c>
      <c r="X16" s="100">
        <f>J16*各種係数表!I14*0.001</f>
        <v>0.17060049837699715</v>
      </c>
      <c r="Y16" s="101">
        <f>Q16*各種係数表!I14*0.001</f>
        <v>2.0515318807327671E-2</v>
      </c>
      <c r="Z16" s="100">
        <f t="shared" si="3"/>
        <v>0.19111581718432483</v>
      </c>
    </row>
    <row r="17" spans="2:26" ht="15" customHeight="1" x14ac:dyDescent="0.2">
      <c r="B17" s="129" t="s">
        <v>156</v>
      </c>
      <c r="C17" s="98" t="s">
        <v>19</v>
      </c>
      <c r="D17" s="97">
        <f>マージン調整!I18</f>
        <v>0</v>
      </c>
      <c r="E17" s="97">
        <f>D17*各種係数表!D15</f>
        <v>0</v>
      </c>
      <c r="F17" s="97">
        <f>$E17*各種係数表!F15</f>
        <v>0</v>
      </c>
      <c r="G17" s="74">
        <f>$E17*各種係数表!G15</f>
        <v>0</v>
      </c>
      <c r="H17" s="97">
        <v>93.1293050076155</v>
      </c>
      <c r="I17" s="102">
        <f>H17*各種係数表!E15</f>
        <v>0</v>
      </c>
      <c r="J17" s="74">
        <v>0</v>
      </c>
      <c r="K17" s="97">
        <f>J17*各種係数表!F15</f>
        <v>0</v>
      </c>
      <c r="L17" s="74">
        <f>J17*各種係数表!G15</f>
        <v>0</v>
      </c>
      <c r="M17" s="97"/>
      <c r="O17" s="97">
        <f>$N$45*各種係数表!H15</f>
        <v>-93.202926612324177</v>
      </c>
      <c r="P17" s="102">
        <f>O17*各種係数表!E15</f>
        <v>0</v>
      </c>
      <c r="Q17" s="74">
        <v>0</v>
      </c>
      <c r="R17" s="97">
        <f>Q17*各種係数表!F15</f>
        <v>0</v>
      </c>
      <c r="S17" s="74">
        <f>Q17*各種係数表!G15</f>
        <v>0</v>
      </c>
      <c r="T17" s="97">
        <f t="shared" si="0"/>
        <v>0</v>
      </c>
      <c r="U17" s="74">
        <f t="shared" si="1"/>
        <v>0</v>
      </c>
      <c r="V17" s="97">
        <f t="shared" si="2"/>
        <v>0</v>
      </c>
      <c r="W17" s="74">
        <f>E17*各種係数表!I15*0.001</f>
        <v>0</v>
      </c>
      <c r="X17" s="97">
        <f>J17*各種係数表!I15*0.001</f>
        <v>0</v>
      </c>
      <c r="Y17" s="74">
        <f>Q17*各種係数表!I15*0.001</f>
        <v>0</v>
      </c>
      <c r="Z17" s="97">
        <f t="shared" si="3"/>
        <v>0</v>
      </c>
    </row>
    <row r="18" spans="2:26" ht="15" customHeight="1" x14ac:dyDescent="0.2">
      <c r="B18" s="129" t="s">
        <v>157</v>
      </c>
      <c r="C18" s="98" t="s">
        <v>21</v>
      </c>
      <c r="D18" s="97">
        <f>マージン調整!I19</f>
        <v>0</v>
      </c>
      <c r="E18" s="97">
        <f>D18*各種係数表!D16</f>
        <v>0</v>
      </c>
      <c r="F18" s="97">
        <f>$E18*各種係数表!F16</f>
        <v>0</v>
      </c>
      <c r="G18" s="74">
        <f>$E18*各種係数表!G16</f>
        <v>0</v>
      </c>
      <c r="H18" s="97">
        <v>1475.9313926356683</v>
      </c>
      <c r="I18" s="97">
        <f>H18*各種係数表!E16</f>
        <v>0</v>
      </c>
      <c r="J18" s="74">
        <v>0</v>
      </c>
      <c r="K18" s="97">
        <f>J18*各種係数表!F16</f>
        <v>0</v>
      </c>
      <c r="L18" s="74">
        <f>J18*各種係数表!G16</f>
        <v>0</v>
      </c>
      <c r="M18" s="97"/>
      <c r="O18" s="97">
        <f>$N$45*各種係数表!H16</f>
        <v>454.82792677208107</v>
      </c>
      <c r="P18" s="97">
        <f>O18*各種係数表!E16</f>
        <v>0</v>
      </c>
      <c r="Q18" s="74">
        <v>0</v>
      </c>
      <c r="R18" s="97">
        <f>Q18*各種係数表!F16</f>
        <v>0</v>
      </c>
      <c r="S18" s="74">
        <f>Q18*各種係数表!G16</f>
        <v>0</v>
      </c>
      <c r="T18" s="97">
        <f t="shared" si="0"/>
        <v>0</v>
      </c>
      <c r="U18" s="74">
        <f t="shared" si="1"/>
        <v>0</v>
      </c>
      <c r="V18" s="97">
        <f t="shared" si="2"/>
        <v>0</v>
      </c>
      <c r="W18" s="74">
        <f>E18*各種係数表!I16*0.001</f>
        <v>0</v>
      </c>
      <c r="X18" s="97">
        <f>J18*各種係数表!I16*0.001</f>
        <v>0</v>
      </c>
      <c r="Y18" s="74">
        <f>Q18*各種係数表!I16*0.001</f>
        <v>0</v>
      </c>
      <c r="Z18" s="97">
        <f t="shared" si="3"/>
        <v>0</v>
      </c>
    </row>
    <row r="19" spans="2:26" ht="15" customHeight="1" x14ac:dyDescent="0.2">
      <c r="B19" s="129" t="s">
        <v>158</v>
      </c>
      <c r="C19" s="98" t="s">
        <v>23</v>
      </c>
      <c r="D19" s="97">
        <f>マージン調整!I20</f>
        <v>0</v>
      </c>
      <c r="E19" s="97">
        <f>D19*各種係数表!D17</f>
        <v>0</v>
      </c>
      <c r="F19" s="97">
        <f>$E19*各種係数表!F17</f>
        <v>0</v>
      </c>
      <c r="G19" s="74">
        <f>$E19*各種係数表!G17</f>
        <v>0</v>
      </c>
      <c r="H19" s="97">
        <v>5119.3236350895722</v>
      </c>
      <c r="I19" s="97">
        <f>H19*各種係数表!E17</f>
        <v>927.12983509862954</v>
      </c>
      <c r="J19" s="74">
        <v>1325.7267869429018</v>
      </c>
      <c r="K19" s="97">
        <f>J19*各種係数表!F17</f>
        <v>553.89402049614876</v>
      </c>
      <c r="L19" s="74">
        <f>J19*各種係数表!G17</f>
        <v>352.99343257078459</v>
      </c>
      <c r="M19" s="97"/>
      <c r="O19" s="97">
        <f>$N$45*各種係数表!H17</f>
        <v>721.18929126617752</v>
      </c>
      <c r="P19" s="97">
        <f>O19*各種係数表!E17</f>
        <v>130.6102439203982</v>
      </c>
      <c r="Q19" s="74">
        <v>260.81674295997396</v>
      </c>
      <c r="R19" s="97">
        <f>Q19*各種係数表!F17</f>
        <v>108.97029146099058</v>
      </c>
      <c r="S19" s="74">
        <f>Q19*各種係数表!G17</f>
        <v>69.446131945238037</v>
      </c>
      <c r="T19" s="97">
        <f t="shared" si="0"/>
        <v>1586.5435299028757</v>
      </c>
      <c r="U19" s="74">
        <f t="shared" si="1"/>
        <v>662.86431195713931</v>
      </c>
      <c r="V19" s="97">
        <f t="shared" si="2"/>
        <v>422.43956451602264</v>
      </c>
      <c r="W19" s="74">
        <f>E19*各種係数表!I17*0.001</f>
        <v>0</v>
      </c>
      <c r="X19" s="97">
        <f>J19*各種係数表!I17*0.001</f>
        <v>0.1861552453139447</v>
      </c>
      <c r="Y19" s="74">
        <f>Q19*各種係数表!I17*0.001</f>
        <v>3.6623235832519342E-2</v>
      </c>
      <c r="Z19" s="97">
        <f t="shared" si="3"/>
        <v>0.22277848114646404</v>
      </c>
    </row>
    <row r="20" spans="2:26" ht="15" customHeight="1" x14ac:dyDescent="0.2">
      <c r="B20" s="129" t="s">
        <v>159</v>
      </c>
      <c r="C20" s="98" t="s">
        <v>25</v>
      </c>
      <c r="D20" s="97">
        <f>マージン調整!I21</f>
        <v>0</v>
      </c>
      <c r="E20" s="97">
        <f>D20*各種係数表!D18</f>
        <v>0</v>
      </c>
      <c r="F20" s="97">
        <f>$E20*各種係数表!F18</f>
        <v>0</v>
      </c>
      <c r="G20" s="74">
        <f>$E20*各種係数表!G18</f>
        <v>0</v>
      </c>
      <c r="H20" s="97">
        <v>2393.2845536024556</v>
      </c>
      <c r="I20" s="97">
        <f>H20*各種係数表!E18</f>
        <v>153.16456952343836</v>
      </c>
      <c r="J20" s="74">
        <v>196.40495591497708</v>
      </c>
      <c r="K20" s="97">
        <f>J20*各種係数表!F18</f>
        <v>91.899958636441241</v>
      </c>
      <c r="L20" s="74">
        <f>J20*各種係数表!G18</f>
        <v>60.739428627696412</v>
      </c>
      <c r="M20" s="97"/>
      <c r="O20" s="97">
        <f>$N$45*各種係数表!H18</f>
        <v>329.00691971551959</v>
      </c>
      <c r="P20" s="97">
        <f>O20*各種係数表!E18</f>
        <v>21.05566726388966</v>
      </c>
      <c r="Q20" s="74">
        <v>62.379021358876855</v>
      </c>
      <c r="R20" s="97">
        <f>Q20*各種係数表!F18</f>
        <v>29.187804635358084</v>
      </c>
      <c r="S20" s="74">
        <f>Q20*各種係数表!G18</f>
        <v>19.291092213239445</v>
      </c>
      <c r="T20" s="97">
        <f t="shared" si="0"/>
        <v>258.78397727385391</v>
      </c>
      <c r="U20" s="74">
        <f t="shared" si="1"/>
        <v>121.08776327179933</v>
      </c>
      <c r="V20" s="97">
        <f t="shared" si="2"/>
        <v>80.03052084093585</v>
      </c>
      <c r="W20" s="74">
        <f>E20*各種係数表!I18*0.001</f>
        <v>0</v>
      </c>
      <c r="X20" s="97">
        <f>J20*各種係数表!I18*0.001</f>
        <v>2.2220524897082417E-2</v>
      </c>
      <c r="Y20" s="74">
        <f>Q20*各種係数表!I18*0.001</f>
        <v>7.0573300490472035E-3</v>
      </c>
      <c r="Z20" s="97">
        <f t="shared" si="3"/>
        <v>2.9277854946129622E-2</v>
      </c>
    </row>
    <row r="21" spans="2:26" ht="15" customHeight="1" x14ac:dyDescent="0.2">
      <c r="B21" s="133" t="s">
        <v>162</v>
      </c>
      <c r="C21" s="99" t="s">
        <v>27</v>
      </c>
      <c r="D21" s="97">
        <f>マージン調整!I22</f>
        <v>0</v>
      </c>
      <c r="E21" s="97">
        <f>D21*各種係数表!D19</f>
        <v>0</v>
      </c>
      <c r="F21" s="97">
        <f>$E21*各種係数表!F19</f>
        <v>0</v>
      </c>
      <c r="G21" s="74">
        <f>$E21*各種係数表!G19</f>
        <v>0</v>
      </c>
      <c r="H21" s="97">
        <v>1074.0407120286168</v>
      </c>
      <c r="I21" s="100">
        <f>H21*各種係数表!E19</f>
        <v>0</v>
      </c>
      <c r="J21" s="74">
        <v>0</v>
      </c>
      <c r="K21" s="97">
        <f>J21*各種係数表!F19</f>
        <v>0</v>
      </c>
      <c r="L21" s="74">
        <f>J21*各種係数表!G19</f>
        <v>0</v>
      </c>
      <c r="M21" s="97"/>
      <c r="O21" s="97">
        <f>$N$45*各種係数表!H19</f>
        <v>403.60458744629324</v>
      </c>
      <c r="P21" s="100">
        <f>O21*各種係数表!E19</f>
        <v>0</v>
      </c>
      <c r="Q21" s="74">
        <v>0</v>
      </c>
      <c r="R21" s="97">
        <f>Q21*各種係数表!F19</f>
        <v>0</v>
      </c>
      <c r="S21" s="74">
        <f>Q21*各種係数表!G19</f>
        <v>0</v>
      </c>
      <c r="T21" s="97">
        <f t="shared" si="0"/>
        <v>0</v>
      </c>
      <c r="U21" s="74">
        <f t="shared" si="1"/>
        <v>0</v>
      </c>
      <c r="V21" s="97">
        <f t="shared" si="2"/>
        <v>0</v>
      </c>
      <c r="W21" s="74">
        <f>E21*各種係数表!I19*0.001</f>
        <v>0</v>
      </c>
      <c r="X21" s="97">
        <f>J21*各種係数表!I19*0.001</f>
        <v>0</v>
      </c>
      <c r="Y21" s="74">
        <f>Q21*各種係数表!I19*0.001</f>
        <v>0</v>
      </c>
      <c r="Z21" s="97">
        <f t="shared" si="3"/>
        <v>0</v>
      </c>
    </row>
    <row r="22" spans="2:26" ht="15" customHeight="1" x14ac:dyDescent="0.2">
      <c r="B22" s="129" t="s">
        <v>164</v>
      </c>
      <c r="C22" s="98" t="s">
        <v>30</v>
      </c>
      <c r="D22" s="102">
        <f>マージン調整!I23</f>
        <v>0</v>
      </c>
      <c r="E22" s="102">
        <f>D22*各種係数表!D20</f>
        <v>0</v>
      </c>
      <c r="F22" s="102">
        <f>$E22*各種係数表!F20</f>
        <v>0</v>
      </c>
      <c r="G22" s="103">
        <f>$E22*各種係数表!G20</f>
        <v>0</v>
      </c>
      <c r="H22" s="102">
        <v>1598.2749248445</v>
      </c>
      <c r="I22" s="97">
        <f>H22*各種係数表!E20</f>
        <v>0</v>
      </c>
      <c r="J22" s="103">
        <v>0</v>
      </c>
      <c r="K22" s="102">
        <f>J22*各種係数表!F20</f>
        <v>0</v>
      </c>
      <c r="L22" s="103">
        <f>J22*各種係数表!G20</f>
        <v>0</v>
      </c>
      <c r="M22" s="102"/>
      <c r="N22" s="103"/>
      <c r="O22" s="102">
        <f>$N$45*各種係数表!H20</f>
        <v>8454.7948588311774</v>
      </c>
      <c r="P22" s="97">
        <f>O22*各種係数表!E20</f>
        <v>0</v>
      </c>
      <c r="Q22" s="103">
        <v>0</v>
      </c>
      <c r="R22" s="102">
        <f>Q22*各種係数表!F20</f>
        <v>0</v>
      </c>
      <c r="S22" s="103">
        <f>Q22*各種係数表!G20</f>
        <v>0</v>
      </c>
      <c r="T22" s="102">
        <f t="shared" si="0"/>
        <v>0</v>
      </c>
      <c r="U22" s="103">
        <f t="shared" si="1"/>
        <v>0</v>
      </c>
      <c r="V22" s="102">
        <f t="shared" si="2"/>
        <v>0</v>
      </c>
      <c r="W22" s="103">
        <f>E22*各種係数表!I20*0.001</f>
        <v>0</v>
      </c>
      <c r="X22" s="102">
        <f>J22*各種係数表!I20*0.001</f>
        <v>0</v>
      </c>
      <c r="Y22" s="103">
        <f>Q22*各種係数表!I20*0.001</f>
        <v>0</v>
      </c>
      <c r="Z22" s="102">
        <f t="shared" si="3"/>
        <v>0</v>
      </c>
    </row>
    <row r="23" spans="2:26" ht="15" customHeight="1" x14ac:dyDescent="0.2">
      <c r="B23" s="129" t="s">
        <v>166</v>
      </c>
      <c r="C23" s="98" t="s">
        <v>32</v>
      </c>
      <c r="D23" s="97">
        <f>マージン調整!I24</f>
        <v>0</v>
      </c>
      <c r="E23" s="97">
        <f>D23*各種係数表!D21</f>
        <v>0</v>
      </c>
      <c r="F23" s="97">
        <f>$E23*各種係数表!F21</f>
        <v>0</v>
      </c>
      <c r="G23" s="74">
        <f>$E23*各種係数表!G21</f>
        <v>0</v>
      </c>
      <c r="H23" s="97">
        <v>318.26339305957754</v>
      </c>
      <c r="I23" s="97">
        <f>H23*各種係数表!E21</f>
        <v>0</v>
      </c>
      <c r="J23" s="74">
        <v>0</v>
      </c>
      <c r="K23" s="97">
        <f>J23*各種係数表!F21</f>
        <v>0</v>
      </c>
      <c r="L23" s="74">
        <f>J23*各種係数表!G21</f>
        <v>0</v>
      </c>
      <c r="M23" s="97"/>
      <c r="O23" s="97">
        <f>$N$45*各種係数表!H21</f>
        <v>1598.8158383813413</v>
      </c>
      <c r="P23" s="97">
        <f>O23*各種係数表!E21</f>
        <v>0</v>
      </c>
      <c r="Q23" s="74">
        <v>0</v>
      </c>
      <c r="R23" s="97">
        <f>Q23*各種係数表!F21</f>
        <v>0</v>
      </c>
      <c r="S23" s="74">
        <f>Q23*各種係数表!G21</f>
        <v>0</v>
      </c>
      <c r="T23" s="97">
        <f t="shared" si="0"/>
        <v>0</v>
      </c>
      <c r="U23" s="74">
        <f t="shared" si="1"/>
        <v>0</v>
      </c>
      <c r="V23" s="97">
        <f t="shared" si="2"/>
        <v>0</v>
      </c>
      <c r="W23" s="74">
        <f>E23*各種係数表!I21*0.001</f>
        <v>0</v>
      </c>
      <c r="X23" s="97">
        <f>J23*各種係数表!I21*0.001</f>
        <v>0</v>
      </c>
      <c r="Y23" s="74">
        <f>Q23*各種係数表!I21*0.001</f>
        <v>0</v>
      </c>
      <c r="Z23" s="97">
        <f t="shared" si="3"/>
        <v>0</v>
      </c>
    </row>
    <row r="24" spans="2:26" ht="15" customHeight="1" x14ac:dyDescent="0.2">
      <c r="B24" s="129" t="s">
        <v>168</v>
      </c>
      <c r="C24" s="98" t="s">
        <v>34</v>
      </c>
      <c r="D24" s="97">
        <f>マージン調整!I25</f>
        <v>0</v>
      </c>
      <c r="E24" s="97">
        <f>D24*各種係数表!D22</f>
        <v>0</v>
      </c>
      <c r="F24" s="97">
        <f>$E24*各種係数表!F22</f>
        <v>0</v>
      </c>
      <c r="G24" s="74">
        <f>$E24*各種係数表!G22</f>
        <v>0</v>
      </c>
      <c r="H24" s="97">
        <v>16275.819913034093</v>
      </c>
      <c r="I24" s="97">
        <f>H24*各種係数表!E22</f>
        <v>2088.3402014547532</v>
      </c>
      <c r="J24" s="74">
        <v>2729.9832699819408</v>
      </c>
      <c r="K24" s="97">
        <f>J24*各種係数表!F22</f>
        <v>615.38319763214452</v>
      </c>
      <c r="L24" s="74">
        <f>J24*各種係数表!G22</f>
        <v>329.45824348645039</v>
      </c>
      <c r="M24" s="97"/>
      <c r="O24" s="97">
        <f>$N$45*各種係数表!H22</f>
        <v>9421.444037050469</v>
      </c>
      <c r="P24" s="97">
        <f>O24*各種係数表!E22</f>
        <v>1208.8595501460588</v>
      </c>
      <c r="Q24" s="74">
        <v>1723.0166123450513</v>
      </c>
      <c r="R24" s="97">
        <f>Q24*各種係数表!F22</f>
        <v>388.39632613763854</v>
      </c>
      <c r="S24" s="74">
        <f>Q24*各種係数表!G22</f>
        <v>207.93608255516156</v>
      </c>
      <c r="T24" s="97">
        <f t="shared" si="0"/>
        <v>4452.9998823269925</v>
      </c>
      <c r="U24" s="74">
        <f t="shared" si="1"/>
        <v>1003.7795237697831</v>
      </c>
      <c r="V24" s="97">
        <f t="shared" si="2"/>
        <v>537.39432604161198</v>
      </c>
      <c r="W24" s="74">
        <f>E24*各種係数表!I22*0.001</f>
        <v>0</v>
      </c>
      <c r="X24" s="97">
        <f>J24*各種係数表!I22*0.001</f>
        <v>0.11846896929332167</v>
      </c>
      <c r="Y24" s="74">
        <f>Q24*各種係数表!I22*0.001</f>
        <v>7.4771154967971404E-2</v>
      </c>
      <c r="Z24" s="97">
        <f t="shared" si="3"/>
        <v>0.19324012426129306</v>
      </c>
    </row>
    <row r="25" spans="2:26" ht="15" customHeight="1" x14ac:dyDescent="0.2">
      <c r="B25" s="129" t="s">
        <v>169</v>
      </c>
      <c r="C25" s="98" t="s">
        <v>36</v>
      </c>
      <c r="D25" s="97">
        <f>マージン調整!I26</f>
        <v>0</v>
      </c>
      <c r="E25" s="97">
        <f>D25*各種係数表!D23</f>
        <v>0</v>
      </c>
      <c r="F25" s="97">
        <f>$E25*各種係数表!F23</f>
        <v>0</v>
      </c>
      <c r="G25" s="74">
        <f>$E25*各種係数表!G23</f>
        <v>0</v>
      </c>
      <c r="H25" s="97">
        <v>2324.6701042436471</v>
      </c>
      <c r="I25" s="97">
        <f>H25*各種係数表!E23</f>
        <v>0</v>
      </c>
      <c r="J25" s="74">
        <v>0</v>
      </c>
      <c r="K25" s="97">
        <f>J25*各種係数表!F23</f>
        <v>0</v>
      </c>
      <c r="L25" s="74">
        <f>J25*各種係数表!G23</f>
        <v>0</v>
      </c>
      <c r="M25" s="97"/>
      <c r="O25" s="97">
        <f>$N$45*各種係数表!H23</f>
        <v>115.69409399445169</v>
      </c>
      <c r="P25" s="97">
        <f>O25*各種係数表!E23</f>
        <v>0</v>
      </c>
      <c r="Q25" s="74">
        <v>0</v>
      </c>
      <c r="R25" s="97">
        <f>Q25*各種係数表!F23</f>
        <v>0</v>
      </c>
      <c r="S25" s="74">
        <f>Q25*各種係数表!G23</f>
        <v>0</v>
      </c>
      <c r="T25" s="97">
        <f t="shared" si="0"/>
        <v>0</v>
      </c>
      <c r="U25" s="74">
        <f t="shared" si="1"/>
        <v>0</v>
      </c>
      <c r="V25" s="97">
        <f t="shared" si="2"/>
        <v>0</v>
      </c>
      <c r="W25" s="74">
        <f>E25*各種係数表!I23*0.001</f>
        <v>0</v>
      </c>
      <c r="X25" s="97">
        <f>J25*各種係数表!I23*0.001</f>
        <v>0</v>
      </c>
      <c r="Y25" s="74">
        <f>Q25*各種係数表!I23*0.001</f>
        <v>0</v>
      </c>
      <c r="Z25" s="97">
        <f t="shared" si="3"/>
        <v>0</v>
      </c>
    </row>
    <row r="26" spans="2:26" ht="15" customHeight="1" x14ac:dyDescent="0.2">
      <c r="B26" s="133" t="s">
        <v>170</v>
      </c>
      <c r="C26" s="99" t="s">
        <v>29</v>
      </c>
      <c r="D26" s="97">
        <f>マージン調整!I27</f>
        <v>0</v>
      </c>
      <c r="E26" s="97">
        <f>D26*各種係数表!D24</f>
        <v>0</v>
      </c>
      <c r="F26" s="97">
        <f>$E26*各種係数表!F24</f>
        <v>0</v>
      </c>
      <c r="G26" s="74">
        <f>$E26*各種係数表!G24</f>
        <v>0</v>
      </c>
      <c r="H26" s="97">
        <v>29038.331599386558</v>
      </c>
      <c r="I26" s="97">
        <f>H26*各種係数表!E24</f>
        <v>7839.5045132408986</v>
      </c>
      <c r="J26" s="74">
        <v>10966.746685806016</v>
      </c>
      <c r="K26" s="97">
        <f>J26*各種係数表!F24</f>
        <v>4519.0449760537167</v>
      </c>
      <c r="L26" s="74">
        <f>J26*各種係数表!G24</f>
        <v>2024.0383629982402</v>
      </c>
      <c r="M26" s="97"/>
      <c r="O26" s="97">
        <f>$N$45*各種係数表!H24</f>
        <v>10410.702137454937</v>
      </c>
      <c r="P26" s="97">
        <f>O26*各種係数表!E24</f>
        <v>2810.5866245534844</v>
      </c>
      <c r="Q26" s="74">
        <v>4017.9669158984707</v>
      </c>
      <c r="R26" s="97">
        <f>Q26*各種係数表!F24</f>
        <v>1655.6754455486478</v>
      </c>
      <c r="S26" s="74">
        <f>Q26*各種係数表!G24</f>
        <v>741.56168752962481</v>
      </c>
      <c r="T26" s="97">
        <f t="shared" si="0"/>
        <v>14984.713601704487</v>
      </c>
      <c r="U26" s="74">
        <f t="shared" si="1"/>
        <v>6174.7204216023647</v>
      </c>
      <c r="V26" s="97">
        <f t="shared" si="2"/>
        <v>2765.6000505278653</v>
      </c>
      <c r="W26" s="74">
        <f>E26*各種係数表!I24*0.001</f>
        <v>0</v>
      </c>
      <c r="X26" s="97">
        <f>J26*各種係数表!I24*0.001</f>
        <v>1.3996014072305922</v>
      </c>
      <c r="Y26" s="74">
        <f>Q26*各種係数表!I24*0.001</f>
        <v>0.5127821687516394</v>
      </c>
      <c r="Z26" s="97">
        <f t="shared" si="3"/>
        <v>1.9123835759822316</v>
      </c>
    </row>
    <row r="27" spans="2:26" ht="15" customHeight="1" x14ac:dyDescent="0.2">
      <c r="B27" s="129" t="s">
        <v>171</v>
      </c>
      <c r="C27" s="98" t="s">
        <v>39</v>
      </c>
      <c r="D27" s="102">
        <f>マージン調整!I28</f>
        <v>0</v>
      </c>
      <c r="E27" s="102">
        <f>D27*各種係数表!D25</f>
        <v>0</v>
      </c>
      <c r="F27" s="102">
        <f>$E27*各種係数表!F25</f>
        <v>0</v>
      </c>
      <c r="G27" s="103">
        <f>$E27*各種係数表!G25</f>
        <v>0</v>
      </c>
      <c r="H27" s="102">
        <v>75588.359770718918</v>
      </c>
      <c r="I27" s="102">
        <f>H27*各種係数表!E25</f>
        <v>16391.782137983031</v>
      </c>
      <c r="J27" s="103">
        <v>19208.699498208847</v>
      </c>
      <c r="K27" s="102">
        <f>J27*各種係数表!F25</f>
        <v>10888.639103503807</v>
      </c>
      <c r="L27" s="103">
        <f>J27*各種係数表!G25</f>
        <v>5700.4051640380976</v>
      </c>
      <c r="M27" s="102"/>
      <c r="N27" s="103"/>
      <c r="O27" s="102">
        <f>$N$45*各種係数表!H25</f>
        <v>12266.576710889596</v>
      </c>
      <c r="P27" s="102">
        <f>O27*各種係数表!E25</f>
        <v>2660.0795894191206</v>
      </c>
      <c r="Q27" s="103">
        <v>3706.8759808216168</v>
      </c>
      <c r="R27" s="102">
        <f>Q27*各種係数表!F25</f>
        <v>2101.2788898268204</v>
      </c>
      <c r="S27" s="103">
        <f>Q27*各種係数表!G25</f>
        <v>1100.0585950909747</v>
      </c>
      <c r="T27" s="102">
        <f t="shared" si="0"/>
        <v>22915.575479030464</v>
      </c>
      <c r="U27" s="103">
        <f t="shared" si="1"/>
        <v>12989.917993330628</v>
      </c>
      <c r="V27" s="102">
        <f t="shared" si="2"/>
        <v>6800.4637591290721</v>
      </c>
      <c r="W27" s="103">
        <f>E27*各種係数表!I25*0.001</f>
        <v>0</v>
      </c>
      <c r="X27" s="102">
        <f>J27*各種係数表!I25*0.001</f>
        <v>0.14691474553202274</v>
      </c>
      <c r="Y27" s="103">
        <f>Q27*各種係数表!I25*0.001</f>
        <v>2.8351463434156846E-2</v>
      </c>
      <c r="Z27" s="102">
        <f t="shared" si="3"/>
        <v>0.17526620896617959</v>
      </c>
    </row>
    <row r="28" spans="2:26" ht="15" customHeight="1" x14ac:dyDescent="0.2">
      <c r="B28" s="129" t="s">
        <v>172</v>
      </c>
      <c r="C28" s="98" t="s">
        <v>41</v>
      </c>
      <c r="D28" s="97">
        <f>マージン調整!I29</f>
        <v>0</v>
      </c>
      <c r="E28" s="97">
        <f>D28*各種係数表!D26</f>
        <v>0</v>
      </c>
      <c r="F28" s="97">
        <f>$E28*各種係数表!F26</f>
        <v>0</v>
      </c>
      <c r="G28" s="74">
        <f>$E28*各種係数表!G26</f>
        <v>0</v>
      </c>
      <c r="H28" s="97">
        <v>47377.351704351917</v>
      </c>
      <c r="I28" s="97">
        <f>H28*各種係数表!E26</f>
        <v>0</v>
      </c>
      <c r="J28" s="74">
        <v>0</v>
      </c>
      <c r="K28" s="97">
        <f>J28*各種係数表!F26</f>
        <v>0</v>
      </c>
      <c r="L28" s="74">
        <f>J28*各種係数表!G26</f>
        <v>0</v>
      </c>
      <c r="M28" s="97"/>
      <c r="O28" s="97">
        <f>$N$45*各種係数表!H26</f>
        <v>2865.4453773648729</v>
      </c>
      <c r="P28" s="97">
        <f>O28*各種係数表!E26</f>
        <v>0</v>
      </c>
      <c r="Q28" s="74">
        <v>0</v>
      </c>
      <c r="R28" s="97">
        <f>Q28*各種係数表!F26</f>
        <v>0</v>
      </c>
      <c r="S28" s="74">
        <f>Q28*各種係数表!G26</f>
        <v>0</v>
      </c>
      <c r="T28" s="97">
        <f t="shared" si="0"/>
        <v>0</v>
      </c>
      <c r="U28" s="74">
        <f t="shared" si="1"/>
        <v>0</v>
      </c>
      <c r="V28" s="97">
        <f t="shared" si="2"/>
        <v>0</v>
      </c>
      <c r="W28" s="74">
        <f>E28*各種係数表!I26*0.001</f>
        <v>0</v>
      </c>
      <c r="X28" s="97">
        <f>J28*各種係数表!I26*0.001</f>
        <v>0</v>
      </c>
      <c r="Y28" s="74">
        <f>Q28*各種係数表!I26*0.001</f>
        <v>0</v>
      </c>
      <c r="Z28" s="97">
        <f t="shared" si="3"/>
        <v>0</v>
      </c>
    </row>
    <row r="29" spans="2:26" ht="15" customHeight="1" x14ac:dyDescent="0.2">
      <c r="B29" s="129" t="s">
        <v>173</v>
      </c>
      <c r="C29" s="98" t="s">
        <v>43</v>
      </c>
      <c r="D29" s="97">
        <f>マージン調整!I30</f>
        <v>0</v>
      </c>
      <c r="E29" s="97">
        <f>D29*各種係数表!D27</f>
        <v>0</v>
      </c>
      <c r="F29" s="97">
        <f>$E29*各種係数表!F27</f>
        <v>0</v>
      </c>
      <c r="G29" s="74">
        <f>$E29*各種係数表!G27</f>
        <v>0</v>
      </c>
      <c r="H29" s="97">
        <v>29032.320847485487</v>
      </c>
      <c r="I29" s="97">
        <f>H29*各種係数表!E27</f>
        <v>14398.383637191499</v>
      </c>
      <c r="J29" s="74">
        <v>16921.975623044691</v>
      </c>
      <c r="K29" s="97">
        <f>J29*各種係数表!F27</f>
        <v>11175.527456566073</v>
      </c>
      <c r="L29" s="74">
        <f>J29*各種係数表!G27</f>
        <v>2890.3094862547341</v>
      </c>
      <c r="M29" s="97"/>
      <c r="O29" s="97">
        <f>$N$45*各種係数表!H27</f>
        <v>6316.426512884872</v>
      </c>
      <c r="P29" s="97">
        <f>O29*各種係数表!E27</f>
        <v>3132.5891108192623</v>
      </c>
      <c r="Q29" s="74">
        <v>3986.8168072532576</v>
      </c>
      <c r="R29" s="97">
        <f>Q29*各種係数表!F27</f>
        <v>2632.9538398035666</v>
      </c>
      <c r="S29" s="74">
        <f>Q29*各種係数表!G27</f>
        <v>680.95680401947061</v>
      </c>
      <c r="T29" s="97">
        <f t="shared" si="0"/>
        <v>20908.792430297948</v>
      </c>
      <c r="U29" s="74">
        <f t="shared" si="1"/>
        <v>13808.481296369639</v>
      </c>
      <c r="V29" s="97">
        <f t="shared" si="2"/>
        <v>3571.2662902742049</v>
      </c>
      <c r="W29" s="74">
        <f>E29*各種係数表!I27*0.001</f>
        <v>0</v>
      </c>
      <c r="X29" s="97">
        <f>J29*各種係数表!I27*0.001</f>
        <v>0.46216861630323913</v>
      </c>
      <c r="Y29" s="74">
        <f>Q29*各種係数表!I27*0.001</f>
        <v>0.10888690826108215</v>
      </c>
      <c r="Z29" s="97">
        <f t="shared" si="3"/>
        <v>0.57105552456432129</v>
      </c>
    </row>
    <row r="30" spans="2:26" ht="15" customHeight="1" x14ac:dyDescent="0.2">
      <c r="B30" s="129" t="s">
        <v>174</v>
      </c>
      <c r="C30" s="98" t="s">
        <v>45</v>
      </c>
      <c r="D30" s="97">
        <f>マージン調整!I31</f>
        <v>0</v>
      </c>
      <c r="E30" s="97">
        <f>D30*各種係数表!D28</f>
        <v>0</v>
      </c>
      <c r="F30" s="97">
        <f>$E30*各種係数表!F28</f>
        <v>0</v>
      </c>
      <c r="G30" s="74">
        <f>$E30*各種係数表!G28</f>
        <v>0</v>
      </c>
      <c r="H30" s="97">
        <v>92666.713252001879</v>
      </c>
      <c r="I30" s="97">
        <f>H30*各種係数表!E28</f>
        <v>92666.713252001879</v>
      </c>
      <c r="J30" s="74">
        <v>95327.173099285312</v>
      </c>
      <c r="K30" s="97">
        <f>J30*各種係数表!F28</f>
        <v>66002.402746151813</v>
      </c>
      <c r="L30" s="74">
        <f>J30*各種係数表!G28</f>
        <v>48116.198663630792</v>
      </c>
      <c r="M30" s="97"/>
      <c r="O30" s="97">
        <f>$N$45*各種係数表!H28</f>
        <v>1812.6585607161242</v>
      </c>
      <c r="P30" s="97">
        <f>O30*各種係数表!E28</f>
        <v>1812.6585607161242</v>
      </c>
      <c r="Q30" s="74">
        <v>3899.422289342062</v>
      </c>
      <c r="R30" s="97">
        <f>Q30*各種係数表!F28</f>
        <v>2699.8727860147324</v>
      </c>
      <c r="S30" s="74">
        <f>Q30*各種係数表!G28</f>
        <v>1968.225548364439</v>
      </c>
      <c r="T30" s="97">
        <f t="shared" si="0"/>
        <v>99226.595388627378</v>
      </c>
      <c r="U30" s="74">
        <f t="shared" si="1"/>
        <v>68702.275532166546</v>
      </c>
      <c r="V30" s="97">
        <f t="shared" si="2"/>
        <v>50084.424211995232</v>
      </c>
      <c r="W30" s="74">
        <f>E30*各種係数表!I28*0.001</f>
        <v>0</v>
      </c>
      <c r="X30" s="97">
        <f>J30*各種係数表!I28*0.001</f>
        <v>2.5054210555569623</v>
      </c>
      <c r="Y30" s="74">
        <f>Q30*各種係数表!I28*0.001</f>
        <v>0.10248593754112886</v>
      </c>
      <c r="Z30" s="97">
        <f t="shared" si="3"/>
        <v>2.6079069930980912</v>
      </c>
    </row>
    <row r="31" spans="2:26" ht="15" customHeight="1" x14ac:dyDescent="0.2">
      <c r="B31" s="133" t="s">
        <v>175</v>
      </c>
      <c r="C31" s="99" t="s">
        <v>47</v>
      </c>
      <c r="D31" s="100">
        <f>マージン調整!I32</f>
        <v>0</v>
      </c>
      <c r="E31" s="100">
        <f>D31*各種係数表!D29</f>
        <v>0</v>
      </c>
      <c r="F31" s="100">
        <f>$E31*各種係数表!F29</f>
        <v>0</v>
      </c>
      <c r="G31" s="101">
        <f>$E31*各種係数表!G29</f>
        <v>0</v>
      </c>
      <c r="H31" s="100">
        <v>5229.2417615085178</v>
      </c>
      <c r="I31" s="100">
        <f>H31*各種係数表!E29</f>
        <v>1453.6116568870036</v>
      </c>
      <c r="J31" s="101">
        <v>2117.8424132995642</v>
      </c>
      <c r="K31" s="100">
        <f>J31*各種係数表!F29</f>
        <v>1048.0552850969186</v>
      </c>
      <c r="L31" s="101">
        <f>J31*各種係数表!G29</f>
        <v>795.68954880480658</v>
      </c>
      <c r="M31" s="100"/>
      <c r="N31" s="101"/>
      <c r="O31" s="100">
        <f>$N$45*各種係数表!H29</f>
        <v>0</v>
      </c>
      <c r="P31" s="100">
        <f>O31*各種係数表!E29</f>
        <v>0</v>
      </c>
      <c r="Q31" s="101">
        <v>468.80114970960892</v>
      </c>
      <c r="R31" s="100">
        <f>Q31*各種係数表!F29</f>
        <v>231.99531727536987</v>
      </c>
      <c r="S31" s="101">
        <f>Q31*各種係数表!G29</f>
        <v>176.13216778979032</v>
      </c>
      <c r="T31" s="100">
        <f t="shared" si="0"/>
        <v>2586.6435630091732</v>
      </c>
      <c r="U31" s="101">
        <f t="shared" si="1"/>
        <v>1280.0506023722885</v>
      </c>
      <c r="V31" s="100">
        <f t="shared" si="2"/>
        <v>971.82171659459686</v>
      </c>
      <c r="W31" s="101">
        <f>E31*各種係数表!I29*0.001</f>
        <v>0</v>
      </c>
      <c r="X31" s="100">
        <f>J31*各種係数表!I29*0.001</f>
        <v>6.3023008123093777E-2</v>
      </c>
      <c r="Y31" s="101">
        <f>Q31*各種係数表!I29*0.001</f>
        <v>1.3950640746793502E-2</v>
      </c>
      <c r="Z31" s="100">
        <f t="shared" si="3"/>
        <v>7.6973648869887279E-2</v>
      </c>
    </row>
    <row r="32" spans="2:26" ht="15" customHeight="1" x14ac:dyDescent="0.2">
      <c r="B32" s="129" t="s">
        <v>176</v>
      </c>
      <c r="C32" s="98" t="s">
        <v>49</v>
      </c>
      <c r="D32" s="97">
        <f>マージン調整!I33</f>
        <v>0</v>
      </c>
      <c r="E32" s="97">
        <f>D32*各種係数表!D30</f>
        <v>0</v>
      </c>
      <c r="F32" s="97">
        <f>$E32*各種係数表!F30</f>
        <v>0</v>
      </c>
      <c r="G32" s="74">
        <f>$E32*各種係数表!G30</f>
        <v>0</v>
      </c>
      <c r="H32" s="97">
        <v>143177.94673025561</v>
      </c>
      <c r="I32" s="97">
        <f>H32*各種係数表!E30</f>
        <v>47854.581661411903</v>
      </c>
      <c r="J32" s="74">
        <v>55123.442712399243</v>
      </c>
      <c r="K32" s="97">
        <f>J32*各種係数表!F30</f>
        <v>41914.371630784241</v>
      </c>
      <c r="L32" s="74">
        <f>J32*各種係数表!G30</f>
        <v>20184.395068229507</v>
      </c>
      <c r="M32" s="97"/>
      <c r="O32" s="97">
        <f>$N$45*各種係数表!H30</f>
        <v>36068.266775151234</v>
      </c>
      <c r="P32" s="97">
        <f>O32*各種係数表!E30</f>
        <v>12055.15134973177</v>
      </c>
      <c r="Q32" s="74">
        <v>14490.931738369894</v>
      </c>
      <c r="R32" s="97">
        <f>Q32*各種係数表!F30</f>
        <v>11018.511694331111</v>
      </c>
      <c r="S32" s="74">
        <f>Q32*各種係数表!G30</f>
        <v>5306.1034783339483</v>
      </c>
      <c r="T32" s="97">
        <f t="shared" si="0"/>
        <v>69614.37445076913</v>
      </c>
      <c r="U32" s="74">
        <f t="shared" si="1"/>
        <v>52932.883325115356</v>
      </c>
      <c r="V32" s="97">
        <f t="shared" si="2"/>
        <v>25490.498546563456</v>
      </c>
      <c r="W32" s="74">
        <f>E32*各種係数表!I30*0.001</f>
        <v>0</v>
      </c>
      <c r="X32" s="97">
        <f>J32*各種係数表!I30*0.001</f>
        <v>4.8903717180287769</v>
      </c>
      <c r="Y32" s="74">
        <f>Q32*各種係数表!I30*0.001</f>
        <v>1.2855881137712284</v>
      </c>
      <c r="Z32" s="97">
        <f t="shared" si="3"/>
        <v>6.1759598318000055</v>
      </c>
    </row>
    <row r="33" spans="2:26" ht="15" customHeight="1" x14ac:dyDescent="0.2">
      <c r="B33" s="129" t="s">
        <v>177</v>
      </c>
      <c r="C33" s="98" t="s">
        <v>51</v>
      </c>
      <c r="D33" s="97">
        <f>マージン調整!I34</f>
        <v>55808.597000000002</v>
      </c>
      <c r="E33" s="97">
        <f>D33*各種係数表!D31</f>
        <v>19116.22871745954</v>
      </c>
      <c r="F33" s="97">
        <f>$E33*各種係数表!F31</f>
        <v>13289.788159932434</v>
      </c>
      <c r="G33" s="74">
        <f>$E33*各種係数表!G31</f>
        <v>8729.709010283872</v>
      </c>
      <c r="H33" s="97">
        <v>81005.326452577981</v>
      </c>
      <c r="I33" s="97">
        <f>H33*各種係数表!E31</f>
        <v>27746.914114324645</v>
      </c>
      <c r="J33" s="74">
        <v>30209.061622013229</v>
      </c>
      <c r="K33" s="97">
        <f>J33*各種係数表!F31</f>
        <v>21001.633502125962</v>
      </c>
      <c r="L33" s="74">
        <f>J33*各種係数表!G31</f>
        <v>13795.415472982284</v>
      </c>
      <c r="M33" s="97"/>
      <c r="O33" s="97">
        <f>$N$45*各種係数表!H31</f>
        <v>101646.32865364593</v>
      </c>
      <c r="P33" s="97">
        <f>O33*各種係数表!E31</f>
        <v>34817.117277346304</v>
      </c>
      <c r="Q33" s="74">
        <v>35785.911862444766</v>
      </c>
      <c r="R33" s="97">
        <f>Q33*各種係数表!F31</f>
        <v>24878.714038796428</v>
      </c>
      <c r="S33" s="74">
        <f>Q33*各種係数表!G31</f>
        <v>16342.166744504468</v>
      </c>
      <c r="T33" s="97">
        <f t="shared" si="0"/>
        <v>85111.202201917535</v>
      </c>
      <c r="U33" s="74">
        <f t="shared" si="1"/>
        <v>59170.135700854822</v>
      </c>
      <c r="V33" s="97">
        <f t="shared" si="2"/>
        <v>38867.29122777062</v>
      </c>
      <c r="W33" s="74">
        <f>E33*各種係数表!I31*0.001</f>
        <v>3.1828887110082471</v>
      </c>
      <c r="X33" s="97">
        <f>J33*各種係数表!I31*0.001</f>
        <v>5.0298666451421576</v>
      </c>
      <c r="Y33" s="74">
        <f>Q33*各種係数表!I31*0.001</f>
        <v>5.9584228962525563</v>
      </c>
      <c r="Z33" s="97">
        <f t="shared" si="3"/>
        <v>14.17117825240296</v>
      </c>
    </row>
    <row r="34" spans="2:26" ht="15" customHeight="1" x14ac:dyDescent="0.2">
      <c r="B34" s="129" t="s">
        <v>178</v>
      </c>
      <c r="C34" s="98" t="s">
        <v>53</v>
      </c>
      <c r="D34" s="97">
        <f>マージン調整!I35</f>
        <v>284867.25300000003</v>
      </c>
      <c r="E34" s="97">
        <f>D34*各種係数表!D32</f>
        <v>170699.07014675933</v>
      </c>
      <c r="F34" s="97">
        <f>$E34*各種係数表!F32</f>
        <v>129444.20980420469</v>
      </c>
      <c r="G34" s="74">
        <f>$E34*各種係数表!G32</f>
        <v>82298.590424637645</v>
      </c>
      <c r="H34" s="97">
        <v>158268.83426781549</v>
      </c>
      <c r="I34" s="97">
        <f>H34*各種係数表!E32</f>
        <v>94838.359124162525</v>
      </c>
      <c r="J34" s="74">
        <v>110168.17446619831</v>
      </c>
      <c r="K34" s="97">
        <f>J34*各種係数表!F32</f>
        <v>83542.530589581729</v>
      </c>
      <c r="L34" s="74">
        <f>J34*各種係数表!G32</f>
        <v>53115.025526668374</v>
      </c>
      <c r="M34" s="97"/>
      <c r="O34" s="97">
        <f>$N$45*各種係数表!H32</f>
        <v>34943.090153014324</v>
      </c>
      <c r="P34" s="97">
        <f>O34*各種係数表!E32</f>
        <v>20938.710695447775</v>
      </c>
      <c r="Q34" s="74">
        <v>25415.786107180978</v>
      </c>
      <c r="R34" s="97">
        <f>Q34*各種係数表!F32</f>
        <v>19273.252902714674</v>
      </c>
      <c r="S34" s="74">
        <f>Q34*各種係数表!G32</f>
        <v>12253.630727787493</v>
      </c>
      <c r="T34" s="97">
        <f t="shared" si="0"/>
        <v>306283.03072013863</v>
      </c>
      <c r="U34" s="74">
        <f t="shared" si="1"/>
        <v>232259.99329650108</v>
      </c>
      <c r="V34" s="97">
        <f t="shared" si="2"/>
        <v>147667.24667909351</v>
      </c>
      <c r="W34" s="74">
        <f>E34*各種係数表!I32*0.001</f>
        <v>15.561956915452621</v>
      </c>
      <c r="X34" s="97">
        <f>J34*各種係数表!I32*0.001</f>
        <v>10.043595334309991</v>
      </c>
      <c r="Y34" s="74">
        <f>Q34*各種係数表!I32*0.001</f>
        <v>2.3170563731381786</v>
      </c>
      <c r="Z34" s="97">
        <f t="shared" si="3"/>
        <v>27.922608622900789</v>
      </c>
    </row>
    <row r="35" spans="2:26" ht="15" customHeight="1" x14ac:dyDescent="0.2">
      <c r="B35" s="129" t="s">
        <v>179</v>
      </c>
      <c r="C35" s="98" t="s">
        <v>55</v>
      </c>
      <c r="D35" s="97">
        <f>マージン調整!I36</f>
        <v>3228831.9020084934</v>
      </c>
      <c r="E35" s="97">
        <f>D35*各種係数表!D33</f>
        <v>2547057.6150996876</v>
      </c>
      <c r="F35" s="97">
        <f>$E35*各種係数表!F33</f>
        <v>1172193.1255291661</v>
      </c>
      <c r="G35" s="74">
        <f>$E35*各種係数表!G33</f>
        <v>690244.07564385061</v>
      </c>
      <c r="H35" s="97">
        <v>30170.333752303377</v>
      </c>
      <c r="I35" s="97">
        <f>H35*各種係数表!E33</f>
        <v>23799.807690856156</v>
      </c>
      <c r="J35" s="74">
        <v>24342.07309374147</v>
      </c>
      <c r="K35" s="97">
        <f>J35*各種係数表!F33</f>
        <v>11202.577661556146</v>
      </c>
      <c r="L35" s="74">
        <f>J35*各種係数表!G33</f>
        <v>6596.6202108023481</v>
      </c>
      <c r="M35" s="97"/>
      <c r="O35" s="97">
        <f>$N$45*各種係数表!H33</f>
        <v>34718.531743602187</v>
      </c>
      <c r="P35" s="97">
        <f>O35*各種係数表!E33</f>
        <v>27387.64461773754</v>
      </c>
      <c r="Q35" s="74">
        <v>27769.188612256057</v>
      </c>
      <c r="R35" s="97">
        <f>Q35*各種係数表!F33</f>
        <v>12779.786291381308</v>
      </c>
      <c r="S35" s="74">
        <f>Q35*各種係数表!G33</f>
        <v>7525.3570282100736</v>
      </c>
      <c r="T35" s="97">
        <f t="shared" si="0"/>
        <v>2599168.8768056855</v>
      </c>
      <c r="U35" s="74">
        <f t="shared" si="1"/>
        <v>1196175.4894821036</v>
      </c>
      <c r="V35" s="97">
        <f t="shared" si="2"/>
        <v>704366.05288286298</v>
      </c>
      <c r="W35" s="74">
        <f>E35*各種係数表!I33*0.001</f>
        <v>490.0484515350966</v>
      </c>
      <c r="X35" s="97">
        <f>J35*各種係数表!I33*0.001</f>
        <v>4.6833629345582244</v>
      </c>
      <c r="Y35" s="74">
        <f>Q35*各種係数表!I33*0.001</f>
        <v>5.3427326492924712</v>
      </c>
      <c r="Z35" s="97">
        <f t="shared" si="3"/>
        <v>500.07454711894729</v>
      </c>
    </row>
    <row r="36" spans="2:26" ht="15" customHeight="1" x14ac:dyDescent="0.2">
      <c r="B36" s="133" t="s">
        <v>180</v>
      </c>
      <c r="C36" s="99" t="s">
        <v>57</v>
      </c>
      <c r="D36" s="97">
        <f>マージン調整!I37</f>
        <v>0</v>
      </c>
      <c r="E36" s="97">
        <f>D36*各種係数表!D34</f>
        <v>0</v>
      </c>
      <c r="F36" s="97">
        <f>$E36*各種係数表!F34</f>
        <v>0</v>
      </c>
      <c r="G36" s="74">
        <f>$E36*各種係数表!G34</f>
        <v>0</v>
      </c>
      <c r="H36" s="97">
        <v>62592.079963182579</v>
      </c>
      <c r="I36" s="97">
        <f>H36*各種係数表!E34</f>
        <v>6559.3555935733866</v>
      </c>
      <c r="J36" s="74">
        <v>8105.6412482025817</v>
      </c>
      <c r="K36" s="97">
        <f>J36*各種係数表!F34</f>
        <v>3769.4075946403018</v>
      </c>
      <c r="L36" s="74">
        <f>J36*各種係数表!G34</f>
        <v>2078.2865789221896</v>
      </c>
      <c r="M36" s="97"/>
      <c r="O36" s="97">
        <f>$N$45*各種係数表!H34</f>
        <v>33648.081706496276</v>
      </c>
      <c r="P36" s="97">
        <f>O36*各種係数表!E34</f>
        <v>3526.1607073026626</v>
      </c>
      <c r="Q36" s="74">
        <v>4203.8571832861271</v>
      </c>
      <c r="R36" s="97">
        <f>Q36*各種係数表!F34</f>
        <v>1954.9410969768446</v>
      </c>
      <c r="S36" s="74">
        <f>Q36*各種係数表!G34</f>
        <v>1077.8690662711699</v>
      </c>
      <c r="T36" s="97">
        <f t="shared" si="0"/>
        <v>12309.498431488708</v>
      </c>
      <c r="U36" s="74">
        <f t="shared" si="1"/>
        <v>5724.348691617146</v>
      </c>
      <c r="V36" s="97">
        <f t="shared" si="2"/>
        <v>3156.1556451933593</v>
      </c>
      <c r="W36" s="74">
        <f>E36*各種係数表!I34*0.001</f>
        <v>0</v>
      </c>
      <c r="X36" s="97">
        <f>J36*各種係数表!I34*0.001</f>
        <v>0.4349190947929622</v>
      </c>
      <c r="Y36" s="74">
        <f>Q36*各種係数表!I34*0.001</f>
        <v>0.22556361733861913</v>
      </c>
      <c r="Z36" s="97">
        <f t="shared" si="3"/>
        <v>0.66048271213158127</v>
      </c>
    </row>
    <row r="37" spans="2:26" ht="15" customHeight="1" x14ac:dyDescent="0.2">
      <c r="B37" s="129" t="s">
        <v>181</v>
      </c>
      <c r="C37" s="98" t="s">
        <v>59</v>
      </c>
      <c r="D37" s="102">
        <f>マージン調整!I38</f>
        <v>0</v>
      </c>
      <c r="E37" s="102">
        <f>D37*各種係数表!D35</f>
        <v>0</v>
      </c>
      <c r="F37" s="102">
        <f>$E37*各種係数表!F35</f>
        <v>0</v>
      </c>
      <c r="G37" s="103">
        <f>$E37*各種係数表!G35</f>
        <v>0</v>
      </c>
      <c r="H37" s="102">
        <v>41394.814890920963</v>
      </c>
      <c r="I37" s="102">
        <f>H37*各種係数表!E35</f>
        <v>7103.6941557740165</v>
      </c>
      <c r="J37" s="103">
        <v>8891.3893337589216</v>
      </c>
      <c r="K37" s="102">
        <f>J37*各種係数表!F35</f>
        <v>6049.2533531130102</v>
      </c>
      <c r="L37" s="103">
        <f>J37*各種係数表!G35</f>
        <v>2669.1948624387855</v>
      </c>
      <c r="M37" s="102"/>
      <c r="N37" s="103"/>
      <c r="O37" s="102">
        <f>$N$45*各種係数表!H35</f>
        <v>38039.51157655743</v>
      </c>
      <c r="P37" s="102">
        <f>O37*各種係数表!E35</f>
        <v>6527.8962301666452</v>
      </c>
      <c r="Q37" s="103">
        <v>8145.1718449289228</v>
      </c>
      <c r="R37" s="102">
        <f>Q37*各種係数表!F35</f>
        <v>5541.5645682661452</v>
      </c>
      <c r="S37" s="103">
        <f>Q37*各種係数表!G35</f>
        <v>2445.1803903827122</v>
      </c>
      <c r="T37" s="102">
        <f t="shared" si="0"/>
        <v>17036.561178687843</v>
      </c>
      <c r="U37" s="103">
        <f t="shared" si="1"/>
        <v>11590.817921379155</v>
      </c>
      <c r="V37" s="102">
        <f t="shared" si="2"/>
        <v>5114.3752528214973</v>
      </c>
      <c r="W37" s="103">
        <f>E37*各種係数表!I35*0.001</f>
        <v>0</v>
      </c>
      <c r="X37" s="102">
        <f>J37*各種係数表!I35*0.001</f>
        <v>0.52420114332994694</v>
      </c>
      <c r="Y37" s="103">
        <f>Q37*各種係数表!I35*0.001</f>
        <v>0.480207112011096</v>
      </c>
      <c r="Z37" s="102">
        <f t="shared" si="3"/>
        <v>1.0044082553410429</v>
      </c>
    </row>
    <row r="38" spans="2:26" ht="15" customHeight="1" x14ac:dyDescent="0.2">
      <c r="B38" s="129" t="s">
        <v>182</v>
      </c>
      <c r="C38" s="98" t="s">
        <v>62</v>
      </c>
      <c r="D38" s="97">
        <f>マージン調整!I39</f>
        <v>0</v>
      </c>
      <c r="E38" s="97">
        <f>D38*各種係数表!D36</f>
        <v>0</v>
      </c>
      <c r="F38" s="97">
        <f>$E38*各種係数表!F36</f>
        <v>0</v>
      </c>
      <c r="G38" s="74">
        <f>$E38*各種係数表!G36</f>
        <v>0</v>
      </c>
      <c r="H38" s="97">
        <v>0</v>
      </c>
      <c r="I38" s="97">
        <f>H38*各種係数表!E36</f>
        <v>0</v>
      </c>
      <c r="J38" s="74">
        <v>255.96109646267004</v>
      </c>
      <c r="K38" s="97">
        <f>J38*各種係数表!F36</f>
        <v>222.45377986628404</v>
      </c>
      <c r="L38" s="74">
        <f>J38*各種係数表!G36</f>
        <v>8.6361529559744685</v>
      </c>
      <c r="M38" s="97"/>
      <c r="O38" s="97">
        <f>$N$45*各種係数表!H36</f>
        <v>137573.34854254138</v>
      </c>
      <c r="P38" s="97">
        <f>O38*各種係数表!E36</f>
        <v>81433.120371254176</v>
      </c>
      <c r="Q38" s="74">
        <v>81482.515492490304</v>
      </c>
      <c r="R38" s="97">
        <f>Q38*各種係数表!F36</f>
        <v>70815.814648461892</v>
      </c>
      <c r="S38" s="74">
        <f>Q38*各種係数表!G36</f>
        <v>2749.2282098945225</v>
      </c>
      <c r="T38" s="97">
        <f t="shared" si="0"/>
        <v>81738.476588952981</v>
      </c>
      <c r="U38" s="74">
        <f t="shared" si="1"/>
        <v>71038.268428328171</v>
      </c>
      <c r="V38" s="97">
        <f t="shared" si="2"/>
        <v>2757.8643628504969</v>
      </c>
      <c r="W38" s="74">
        <f>E38*各種係数表!I36*0.001</f>
        <v>0</v>
      </c>
      <c r="X38" s="97">
        <f>J38*各種係数表!I36*0.001</f>
        <v>4.7088823859918493E-4</v>
      </c>
      <c r="Y38" s="74">
        <f>Q38*各種係数表!I36*0.001</f>
        <v>0.14990230440150271</v>
      </c>
      <c r="Z38" s="97">
        <f t="shared" si="3"/>
        <v>0.1503731926401019</v>
      </c>
    </row>
    <row r="39" spans="2:26" ht="15" customHeight="1" x14ac:dyDescent="0.2">
      <c r="B39" s="129" t="s">
        <v>183</v>
      </c>
      <c r="C39" s="98" t="s">
        <v>64</v>
      </c>
      <c r="D39" s="97">
        <f>マージン調整!I40</f>
        <v>0</v>
      </c>
      <c r="E39" s="97">
        <f>D39*各種係数表!D37</f>
        <v>0</v>
      </c>
      <c r="F39" s="97">
        <f>$E39*各種係数表!F37</f>
        <v>0</v>
      </c>
      <c r="G39" s="74">
        <f>$E39*各種係数表!G37</f>
        <v>0</v>
      </c>
      <c r="H39" s="97">
        <v>31676.262110435291</v>
      </c>
      <c r="I39" s="97">
        <f>H39*各種係数表!E37</f>
        <v>715.57309007830611</v>
      </c>
      <c r="J39" s="74">
        <v>859.57509297047147</v>
      </c>
      <c r="K39" s="97">
        <f>J39*各種係数表!F37</f>
        <v>568.68655474902891</v>
      </c>
      <c r="L39" s="74">
        <f>J39*各種係数表!G37</f>
        <v>227.71018817176702</v>
      </c>
      <c r="M39" s="97"/>
      <c r="O39" s="97">
        <f>$N$45*各種係数表!H37</f>
        <v>1503.4933253141573</v>
      </c>
      <c r="P39" s="97">
        <f>O39*各種係数表!E37</f>
        <v>33.964214620914284</v>
      </c>
      <c r="Q39" s="74">
        <v>152.7894576978415</v>
      </c>
      <c r="R39" s="97">
        <f>Q39*各種係数表!F37</f>
        <v>101.08402513140622</v>
      </c>
      <c r="S39" s="74">
        <f>Q39*各種係数表!G37</f>
        <v>40.475481953306087</v>
      </c>
      <c r="T39" s="97">
        <f t="shared" ref="T39:T44" si="4">+E39+J39+Q39</f>
        <v>1012.364550668313</v>
      </c>
      <c r="U39" s="74">
        <f t="shared" ref="U39:U44" si="5">+F39+K39+R39</f>
        <v>669.77057988043509</v>
      </c>
      <c r="V39" s="97">
        <f t="shared" ref="V39:V44" si="6">+G39+L39+S39</f>
        <v>268.1856701250731</v>
      </c>
      <c r="W39" s="74">
        <f>E39*各種係数表!I37*0.001</f>
        <v>0</v>
      </c>
      <c r="X39" s="97">
        <f>J39*各種係数表!I37*0.001</f>
        <v>4.8399086802171656E-2</v>
      </c>
      <c r="Y39" s="74">
        <f>Q39*各種係数表!I37*0.001</f>
        <v>8.6029368301259006E-3</v>
      </c>
      <c r="Z39" s="97">
        <f t="shared" si="3"/>
        <v>5.700202363229756E-2</v>
      </c>
    </row>
    <row r="40" spans="2:26" ht="15" customHeight="1" x14ac:dyDescent="0.2">
      <c r="B40" s="129" t="s">
        <v>184</v>
      </c>
      <c r="C40" s="98" t="s">
        <v>66</v>
      </c>
      <c r="D40" s="97">
        <f>マージン調整!I41</f>
        <v>0</v>
      </c>
      <c r="E40" s="97">
        <f>D40*各種係数表!D38</f>
        <v>0</v>
      </c>
      <c r="F40" s="97">
        <f>$E40*各種係数表!F38</f>
        <v>0</v>
      </c>
      <c r="G40" s="74">
        <f>$E40*各種係数表!G38</f>
        <v>0</v>
      </c>
      <c r="H40" s="97">
        <v>86171.231216992572</v>
      </c>
      <c r="I40" s="97">
        <f>H40*各種係数表!E38</f>
        <v>61212.446636155437</v>
      </c>
      <c r="J40" s="74">
        <v>88044.285564480306</v>
      </c>
      <c r="K40" s="97">
        <f>J40*各種係数表!F38</f>
        <v>57207.204966805686</v>
      </c>
      <c r="L40" s="74">
        <f>J40*各種係数表!G38</f>
        <v>38056.730244390972</v>
      </c>
      <c r="M40" s="97"/>
      <c r="O40" s="97">
        <f>$N$45*各種係数表!H38</f>
        <v>4156.5679153823448</v>
      </c>
      <c r="P40" s="97">
        <f>O40*各種係数表!E38</f>
        <v>2952.6523889300593</v>
      </c>
      <c r="Q40" s="74">
        <v>14230.906825578861</v>
      </c>
      <c r="R40" s="97">
        <f>Q40*各種係数表!F38</f>
        <v>9246.6012804224556</v>
      </c>
      <c r="S40" s="74">
        <f>Q40*各種係数表!G38</f>
        <v>6151.2428515020765</v>
      </c>
      <c r="T40" s="97">
        <f t="shared" si="4"/>
        <v>102275.19239005916</v>
      </c>
      <c r="U40" s="74">
        <f t="shared" si="5"/>
        <v>66453.806247228145</v>
      </c>
      <c r="V40" s="97">
        <f t="shared" si="6"/>
        <v>44207.973095893045</v>
      </c>
      <c r="W40" s="74">
        <f>E40*各種係数表!I38*0.001</f>
        <v>0</v>
      </c>
      <c r="X40" s="97">
        <f>J40*各種係数表!I38*0.001</f>
        <v>3.7458488719963836</v>
      </c>
      <c r="Y40" s="74">
        <f>Q40*各種係数表!I38*0.001</f>
        <v>0.60545469746631431</v>
      </c>
      <c r="Z40" s="97">
        <f t="shared" si="3"/>
        <v>4.351303569462698</v>
      </c>
    </row>
    <row r="41" spans="2:26" ht="15" customHeight="1" x14ac:dyDescent="0.2">
      <c r="B41" s="133" t="s">
        <v>185</v>
      </c>
      <c r="C41" s="99" t="s">
        <v>68</v>
      </c>
      <c r="D41" s="100">
        <f>マージン調整!I42</f>
        <v>0</v>
      </c>
      <c r="E41" s="100">
        <f>D41*各種係数表!D39</f>
        <v>0</v>
      </c>
      <c r="F41" s="100">
        <f>$E41*各種係数表!F39</f>
        <v>0</v>
      </c>
      <c r="G41" s="101">
        <f>$E41*各種係数表!G39</f>
        <v>0</v>
      </c>
      <c r="H41" s="100">
        <v>0</v>
      </c>
      <c r="I41" s="100">
        <f>H41*各種係数表!E39</f>
        <v>0</v>
      </c>
      <c r="J41" s="101">
        <v>0</v>
      </c>
      <c r="K41" s="100">
        <f>J41*各種係数表!F39</f>
        <v>0</v>
      </c>
      <c r="L41" s="101">
        <f>J41*各種係数表!G39</f>
        <v>0</v>
      </c>
      <c r="M41" s="100"/>
      <c r="N41" s="101"/>
      <c r="O41" s="100">
        <f>$N$45*各種係数表!H39</f>
        <v>3268.4023133944033</v>
      </c>
      <c r="P41" s="100">
        <f>O41*各種係数表!E39</f>
        <v>2361.1524423966271</v>
      </c>
      <c r="Q41" s="101">
        <v>2361.1524423966271</v>
      </c>
      <c r="R41" s="100">
        <f>Q41*各種係数表!F39</f>
        <v>1759.3886025842667</v>
      </c>
      <c r="S41" s="101">
        <f>Q41*各種係数表!G39</f>
        <v>947.30695996828013</v>
      </c>
      <c r="T41" s="100">
        <f t="shared" si="4"/>
        <v>2361.1524423966271</v>
      </c>
      <c r="U41" s="101">
        <f t="shared" si="5"/>
        <v>1759.3886025842667</v>
      </c>
      <c r="V41" s="100">
        <f t="shared" si="6"/>
        <v>947.30695996828013</v>
      </c>
      <c r="W41" s="101">
        <f>E41*各種係数表!I39*0.001</f>
        <v>0</v>
      </c>
      <c r="X41" s="100">
        <f>J41*各種係数表!I39*0.001</f>
        <v>0</v>
      </c>
      <c r="Y41" s="101">
        <f>Q41*各種係数表!I39*0.001</f>
        <v>0.14212010404193223</v>
      </c>
      <c r="Z41" s="100">
        <f t="shared" si="3"/>
        <v>0.14212010404193223</v>
      </c>
    </row>
    <row r="42" spans="2:26" ht="15" customHeight="1" x14ac:dyDescent="0.2">
      <c r="B42" s="129" t="s">
        <v>186</v>
      </c>
      <c r="C42" s="98" t="s">
        <v>70</v>
      </c>
      <c r="D42" s="97">
        <f>マージン調整!I43</f>
        <v>0</v>
      </c>
      <c r="E42" s="97">
        <f>D42*各種係数表!D40</f>
        <v>0</v>
      </c>
      <c r="F42" s="97">
        <f>$E42*各種係数表!F40</f>
        <v>0</v>
      </c>
      <c r="G42" s="74">
        <f>$E42*各種係数表!G40</f>
        <v>0</v>
      </c>
      <c r="H42" s="97">
        <v>1142.175309063326</v>
      </c>
      <c r="I42" s="97">
        <f>H42*各種係数表!E40</f>
        <v>789.12897751208561</v>
      </c>
      <c r="J42" s="74">
        <v>1045.5945615028575</v>
      </c>
      <c r="K42" s="97">
        <f>J42*各種係数表!F40</f>
        <v>851.16499615820862</v>
      </c>
      <c r="L42" s="74">
        <f>J42*各種係数表!G40</f>
        <v>598.65967302757849</v>
      </c>
      <c r="M42" s="97"/>
      <c r="O42" s="97">
        <f>$N$45*各種係数表!H40</f>
        <v>14027.011016454029</v>
      </c>
      <c r="P42" s="97">
        <f>O42*各種係数表!E40</f>
        <v>9691.2626048996644</v>
      </c>
      <c r="Q42" s="74">
        <v>9768.2633380886073</v>
      </c>
      <c r="R42" s="97">
        <f>Q42*各種係数表!F40</f>
        <v>7951.8430305204274</v>
      </c>
      <c r="S42" s="74">
        <f>Q42*各種係数表!G40</f>
        <v>5592.8612784884181</v>
      </c>
      <c r="T42" s="97">
        <f t="shared" si="4"/>
        <v>10813.857899591465</v>
      </c>
      <c r="U42" s="74">
        <f t="shared" si="5"/>
        <v>8803.0080266786354</v>
      </c>
      <c r="V42" s="97">
        <f t="shared" si="6"/>
        <v>6191.5209515159968</v>
      </c>
      <c r="W42" s="74">
        <f>E42*各種係数表!I40*0.001</f>
        <v>0</v>
      </c>
      <c r="X42" s="97">
        <f>J42*各種係数表!I40*0.001</f>
        <v>0.1187137993655645</v>
      </c>
      <c r="Y42" s="74">
        <f>Q42*各種係数表!I40*0.001</f>
        <v>1.1090605257176265</v>
      </c>
      <c r="Z42" s="97">
        <f t="shared" si="3"/>
        <v>1.227774325083191</v>
      </c>
    </row>
    <row r="43" spans="2:26" ht="15" customHeight="1" x14ac:dyDescent="0.2">
      <c r="B43" s="129" t="s">
        <v>187</v>
      </c>
      <c r="C43" s="98" t="s">
        <v>72</v>
      </c>
      <c r="D43" s="97">
        <f>マージン調整!I44</f>
        <v>0</v>
      </c>
      <c r="E43" s="97">
        <f>D43*各種係数表!D41</f>
        <v>0</v>
      </c>
      <c r="F43" s="97">
        <f>$E43*各種係数表!F41</f>
        <v>0</v>
      </c>
      <c r="G43" s="74">
        <f>$E43*各種係数表!G41</f>
        <v>0</v>
      </c>
      <c r="H43" s="97">
        <v>125.70485709743906</v>
      </c>
      <c r="I43" s="97">
        <f>H43*各種係数表!E41</f>
        <v>66.746412119290767</v>
      </c>
      <c r="J43" s="74">
        <v>84.722947799445961</v>
      </c>
      <c r="K43" s="97">
        <f>J43*各種係数表!F41</f>
        <v>62.672423782961779</v>
      </c>
      <c r="L43" s="74">
        <f>J43*各種係数表!G41</f>
        <v>53.612575800668338</v>
      </c>
      <c r="M43" s="104"/>
      <c r="O43" s="97">
        <f>$N$45*各種係数表!H41</f>
        <v>40747.518782247411</v>
      </c>
      <c r="P43" s="97">
        <f>O43*各種係数表!E41</f>
        <v>21636.003128902452</v>
      </c>
      <c r="Q43" s="74">
        <v>21708.078865460517</v>
      </c>
      <c r="R43" s="97">
        <f>Q43*各種係数表!F41</f>
        <v>16058.198557852758</v>
      </c>
      <c r="S43" s="74">
        <f>Q43*各種係数表!G41</f>
        <v>13736.845257277499</v>
      </c>
      <c r="T43" s="97">
        <f t="shared" si="4"/>
        <v>21792.801813259961</v>
      </c>
      <c r="U43" s="74">
        <f t="shared" si="5"/>
        <v>16120.87098163572</v>
      </c>
      <c r="V43" s="97">
        <f t="shared" si="6"/>
        <v>13790.457833078168</v>
      </c>
      <c r="W43" s="74">
        <f>E43*各種係数表!I41*0.001</f>
        <v>0</v>
      </c>
      <c r="X43" s="97">
        <f>J43*各種係数表!I41*0.001</f>
        <v>1.3505717113755561E-2</v>
      </c>
      <c r="Y43" s="74">
        <f>Q43*各種係数表!I41*0.001</f>
        <v>3.4604930524138671</v>
      </c>
      <c r="Z43" s="97">
        <f t="shared" si="3"/>
        <v>3.4739987695276224</v>
      </c>
    </row>
    <row r="44" spans="2:26" ht="15" customHeight="1" x14ac:dyDescent="0.2">
      <c r="B44" s="129" t="s">
        <v>188</v>
      </c>
      <c r="C44" s="98" t="s">
        <v>74</v>
      </c>
      <c r="D44" s="97">
        <f>マージン調整!I45</f>
        <v>302549.47064368619</v>
      </c>
      <c r="E44" s="97">
        <f>D44*各種係数表!D42</f>
        <v>223999.79208923102</v>
      </c>
      <c r="F44" s="97">
        <f>$E44*各種係数表!F42</f>
        <v>151776.33632593625</v>
      </c>
      <c r="G44" s="74">
        <f>$E44*各種係数表!G42</f>
        <v>73400.40939607592</v>
      </c>
      <c r="H44" s="97">
        <v>44134.030808865631</v>
      </c>
      <c r="I44" s="97">
        <f>H44*各種係数表!E42</f>
        <v>32675.693347645676</v>
      </c>
      <c r="J44" s="74">
        <v>40475.821308914012</v>
      </c>
      <c r="K44" s="97">
        <f>J44*各種係数表!F42</f>
        <v>27425.346294977982</v>
      </c>
      <c r="L44" s="74">
        <f>J44*各種係数表!G42</f>
        <v>13263.145590479915</v>
      </c>
      <c r="M44" s="97"/>
      <c r="O44" s="97">
        <f>$N$45*各種係数表!H42</f>
        <v>57021.232563451718</v>
      </c>
      <c r="P44" s="97">
        <f>O44*各種係数表!E42</f>
        <v>42217.043750598357</v>
      </c>
      <c r="Q44" s="74">
        <v>44705.918482034787</v>
      </c>
      <c r="R44" s="97">
        <f>Q44*各種係数表!F42</f>
        <v>30291.548291197771</v>
      </c>
      <c r="S44" s="74">
        <f>Q44*各種係数表!G42</f>
        <v>14649.266806916417</v>
      </c>
      <c r="T44" s="97">
        <f t="shared" si="4"/>
        <v>309181.53188017977</v>
      </c>
      <c r="U44" s="74">
        <f t="shared" si="5"/>
        <v>209493.23091211202</v>
      </c>
      <c r="V44" s="97">
        <f t="shared" si="6"/>
        <v>101312.82179347225</v>
      </c>
      <c r="W44" s="74">
        <f>E44*各種係数表!I42*0.001</f>
        <v>68.608069518668728</v>
      </c>
      <c r="X44" s="97">
        <f>J44*各種係数表!I42*0.001</f>
        <v>12.397189909359254</v>
      </c>
      <c r="Y44" s="74">
        <f>Q44*各種係数表!I42*0.001</f>
        <v>13.692810758902652</v>
      </c>
      <c r="Z44" s="97">
        <f t="shared" si="3"/>
        <v>94.698070186930636</v>
      </c>
    </row>
    <row r="45" spans="2:26" ht="15" customHeight="1" x14ac:dyDescent="0.2">
      <c r="B45" s="76" t="s">
        <v>198</v>
      </c>
      <c r="C45" s="95"/>
      <c r="D45" s="91">
        <f t="shared" ref="D45:L45" si="7">SUM(D7:D44)</f>
        <v>3872057.2226521797</v>
      </c>
      <c r="E45" s="91">
        <f t="shared" si="7"/>
        <v>2960872.7060531373</v>
      </c>
      <c r="F45" s="91">
        <f t="shared" si="7"/>
        <v>1466703.4598192393</v>
      </c>
      <c r="G45" s="91">
        <f t="shared" si="7"/>
        <v>854672.78447484795</v>
      </c>
      <c r="H45" s="91">
        <f t="shared" si="7"/>
        <v>1494169.2462338982</v>
      </c>
      <c r="I45" s="91">
        <f t="shared" si="7"/>
        <v>598995.2060139199</v>
      </c>
      <c r="J45" s="93">
        <f t="shared" si="7"/>
        <v>736549.61787846428</v>
      </c>
      <c r="K45" s="91">
        <f t="shared" si="7"/>
        <v>425702.98134591134</v>
      </c>
      <c r="L45" s="93">
        <f t="shared" si="7"/>
        <v>240783.14528104887</v>
      </c>
      <c r="M45" s="105">
        <f>平均消費性向!D7</f>
        <v>0.65100000000000002</v>
      </c>
      <c r="N45" s="93">
        <f>(G45+L45)*M45</f>
        <v>713141.81027108885</v>
      </c>
      <c r="O45" s="91">
        <f t="shared" ref="O45:Z45" si="8">SUM(O7:O44)</f>
        <v>713141.81027108862</v>
      </c>
      <c r="P45" s="91">
        <f t="shared" si="8"/>
        <v>306002.28849926649</v>
      </c>
      <c r="Q45" s="93">
        <f t="shared" si="8"/>
        <v>350690.7872499713</v>
      </c>
      <c r="R45" s="91">
        <f t="shared" si="8"/>
        <v>236286.10816698335</v>
      </c>
      <c r="S45" s="93">
        <f t="shared" si="8"/>
        <v>99605.415441256249</v>
      </c>
      <c r="T45" s="91">
        <f t="shared" si="8"/>
        <v>4048113.1111815739</v>
      </c>
      <c r="U45" s="91">
        <f t="shared" si="8"/>
        <v>2128692.549332134</v>
      </c>
      <c r="V45" s="91">
        <f t="shared" si="8"/>
        <v>1195061.3451971533</v>
      </c>
      <c r="W45" s="93">
        <f t="shared" si="8"/>
        <v>577.40136668022615</v>
      </c>
      <c r="X45" s="91">
        <f t="shared" si="8"/>
        <v>63.025805615359225</v>
      </c>
      <c r="Y45" s="93">
        <f t="shared" si="8"/>
        <v>38.790288303840924</v>
      </c>
      <c r="Z45" s="91">
        <f t="shared" si="8"/>
        <v>679.21746059942643</v>
      </c>
    </row>
    <row r="50" spans="12:12" ht="15" customHeight="1" x14ac:dyDescent="0.2">
      <c r="L50" s="75"/>
    </row>
    <row r="51" spans="12:12" ht="15" customHeight="1" x14ac:dyDescent="0.2">
      <c r="L51" s="75"/>
    </row>
  </sheetData>
  <mergeCells count="6">
    <mergeCell ref="Q4:S4"/>
    <mergeCell ref="D4:D5"/>
    <mergeCell ref="B4:C6"/>
    <mergeCell ref="B45:C45"/>
    <mergeCell ref="E4:G4"/>
    <mergeCell ref="J4:L4"/>
  </mergeCells>
  <phoneticPr fontId="8"/>
  <hyperlinks>
    <hyperlink ref="M49" r:id="rId1" display="https://www.pref.hokkaido.lg.jp/fs/8/1/7/5/1/9/6/_/056fes22cy_findings.pdf" xr:uid="{0184DF87-C057-40B3-9C31-A4CE7E52504A}"/>
  </hyperlinks>
  <pageMargins left="0.7" right="0.7" top="0.75" bottom="0.75" header="0.3" footer="0.3"/>
  <pageSetup paperSize="9" orientation="portrait"/>
  <ignoredErrors>
    <ignoredError sqref="B7:B44"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J49"/>
  <sheetViews>
    <sheetView showGridLines="0" zoomScaleNormal="100" zoomScaleSheetLayoutView="86" workbookViewId="0">
      <selection activeCell="B2" sqref="B2"/>
    </sheetView>
  </sheetViews>
  <sheetFormatPr defaultColWidth="9.109375" defaultRowHeight="15" customHeight="1" x14ac:dyDescent="0.2"/>
  <cols>
    <col min="1" max="1" width="2.77734375" style="107" customWidth="1"/>
    <col min="2" max="2" width="5.5546875" style="107" customWidth="1"/>
    <col min="3" max="3" width="31.77734375" style="107" customWidth="1"/>
    <col min="4" max="4" width="11.77734375" style="107" bestFit="1" customWidth="1"/>
    <col min="5" max="5" width="12.77734375" style="107" customWidth="1"/>
    <col min="6" max="6" width="13.109375" style="107" bestFit="1" customWidth="1"/>
    <col min="7" max="7" width="12.77734375" style="107" customWidth="1"/>
    <col min="8" max="8" width="11.77734375" style="107" bestFit="1" customWidth="1"/>
    <col min="9" max="9" width="13.109375" style="107" customWidth="1"/>
    <col min="10" max="16384" width="9.109375" style="107"/>
  </cols>
  <sheetData>
    <row r="2" spans="2:10" ht="15" customHeight="1" x14ac:dyDescent="0.2">
      <c r="B2" s="123" t="s">
        <v>427</v>
      </c>
      <c r="C2" s="123"/>
    </row>
    <row r="3" spans="2:10" ht="15" customHeight="1" x14ac:dyDescent="0.2">
      <c r="B3" s="108"/>
      <c r="C3" s="108"/>
    </row>
    <row r="4" spans="2:10" ht="15" customHeight="1" x14ac:dyDescent="0.2">
      <c r="B4" s="107" t="s">
        <v>407</v>
      </c>
    </row>
    <row r="5" spans="2:10" ht="15" customHeight="1" x14ac:dyDescent="0.2">
      <c r="B5" s="107" t="s">
        <v>413</v>
      </c>
    </row>
    <row r="6" spans="2:10" ht="15" customHeight="1" x14ac:dyDescent="0.2">
      <c r="I6" s="75" t="s">
        <v>434</v>
      </c>
    </row>
    <row r="7" spans="2:10" ht="15" customHeight="1" x14ac:dyDescent="0.2">
      <c r="B7" s="288"/>
      <c r="C7" s="272"/>
      <c r="D7" s="109" t="s">
        <v>408</v>
      </c>
      <c r="E7" s="109" t="s">
        <v>1</v>
      </c>
      <c r="F7" s="109" t="s">
        <v>409</v>
      </c>
      <c r="G7" s="109" t="s">
        <v>410</v>
      </c>
      <c r="H7" s="109" t="s">
        <v>411</v>
      </c>
      <c r="I7" s="110" t="s">
        <v>412</v>
      </c>
    </row>
    <row r="8" spans="2:10" ht="15" customHeight="1" x14ac:dyDescent="0.2">
      <c r="B8" s="125" t="s">
        <v>146</v>
      </c>
      <c r="C8" s="96" t="s">
        <v>2</v>
      </c>
      <c r="D8" s="112">
        <f>最終需要額!D7</f>
        <v>0</v>
      </c>
      <c r="E8" s="205">
        <f>分類!S6</f>
        <v>0.2308147505829691</v>
      </c>
      <c r="F8" s="112">
        <f>ROUND(D8*E8,0)</f>
        <v>0</v>
      </c>
      <c r="G8" s="206">
        <f>分類!T6</f>
        <v>5.3135143369385629E-2</v>
      </c>
      <c r="H8" s="112">
        <f>ROUND(D8*G8,0)</f>
        <v>0</v>
      </c>
      <c r="I8" s="113">
        <f>D8-F8-H8</f>
        <v>0</v>
      </c>
    </row>
    <row r="9" spans="2:10" ht="15" customHeight="1" x14ac:dyDescent="0.2">
      <c r="B9" s="129" t="s">
        <v>147</v>
      </c>
      <c r="C9" s="98" t="s">
        <v>3</v>
      </c>
      <c r="D9" s="111">
        <f>最終需要額!D8</f>
        <v>0</v>
      </c>
      <c r="E9" s="207">
        <f>分類!S7</f>
        <v>0.24516018502655471</v>
      </c>
      <c r="F9" s="111">
        <f t="shared" ref="F9:F45" si="0">ROUND(D9*E9,0)</f>
        <v>0</v>
      </c>
      <c r="G9" s="208">
        <f>分類!T7</f>
        <v>4.0603049511735476E-2</v>
      </c>
      <c r="H9" s="111">
        <f t="shared" ref="H9:H45" si="1">ROUND(D9*G9,0)</f>
        <v>0</v>
      </c>
      <c r="I9" s="209">
        <f t="shared" ref="I9:I44" si="2">D9-F9-H9</f>
        <v>0</v>
      </c>
    </row>
    <row r="10" spans="2:10" ht="15" customHeight="1" x14ac:dyDescent="0.2">
      <c r="B10" s="129" t="s">
        <v>148</v>
      </c>
      <c r="C10" s="98" t="s">
        <v>5</v>
      </c>
      <c r="D10" s="111">
        <f>最終需要額!D9</f>
        <v>0</v>
      </c>
      <c r="E10" s="207">
        <f>分類!S8</f>
        <v>0.30223309880697458</v>
      </c>
      <c r="F10" s="111">
        <f t="shared" si="0"/>
        <v>0</v>
      </c>
      <c r="G10" s="208">
        <f>分類!T8</f>
        <v>4.3744264301009479E-2</v>
      </c>
      <c r="H10" s="111">
        <f t="shared" si="1"/>
        <v>0</v>
      </c>
      <c r="I10" s="209">
        <f t="shared" si="2"/>
        <v>0</v>
      </c>
    </row>
    <row r="11" spans="2:10" ht="15" customHeight="1" x14ac:dyDescent="0.2">
      <c r="B11" s="129" t="s">
        <v>149</v>
      </c>
      <c r="C11" s="98" t="s">
        <v>7</v>
      </c>
      <c r="D11" s="111">
        <f>最終需要額!D10</f>
        <v>0</v>
      </c>
      <c r="E11" s="207">
        <f>分類!S9</f>
        <v>1.2789747940660635E-2</v>
      </c>
      <c r="F11" s="111">
        <f t="shared" si="0"/>
        <v>0</v>
      </c>
      <c r="G11" s="208">
        <f>分類!T9</f>
        <v>7.5370871032487227E-2</v>
      </c>
      <c r="H11" s="111">
        <f t="shared" si="1"/>
        <v>0</v>
      </c>
      <c r="I11" s="209">
        <f t="shared" si="2"/>
        <v>0</v>
      </c>
      <c r="J11" s="114"/>
    </row>
    <row r="12" spans="2:10" ht="15" customHeight="1" x14ac:dyDescent="0.2">
      <c r="B12" s="133" t="s">
        <v>150</v>
      </c>
      <c r="C12" s="99" t="s">
        <v>9</v>
      </c>
      <c r="D12" s="210">
        <f>最終需要額!D11</f>
        <v>0</v>
      </c>
      <c r="E12" s="211">
        <f>分類!S10</f>
        <v>0.32290989858975933</v>
      </c>
      <c r="F12" s="210">
        <f t="shared" si="0"/>
        <v>0</v>
      </c>
      <c r="G12" s="212">
        <f>分類!T10</f>
        <v>3.5404853838161499E-2</v>
      </c>
      <c r="H12" s="210">
        <f t="shared" si="1"/>
        <v>0</v>
      </c>
      <c r="I12" s="213">
        <f t="shared" si="2"/>
        <v>0</v>
      </c>
      <c r="J12" s="114"/>
    </row>
    <row r="13" spans="2:10" ht="15" customHeight="1" x14ac:dyDescent="0.2">
      <c r="B13" s="129" t="s">
        <v>151</v>
      </c>
      <c r="C13" s="98" t="s">
        <v>10</v>
      </c>
      <c r="D13" s="117">
        <f>最終需要額!D12</f>
        <v>0</v>
      </c>
      <c r="E13" s="214">
        <f>分類!S11</f>
        <v>0.45348003941357379</v>
      </c>
      <c r="F13" s="117">
        <f t="shared" si="0"/>
        <v>0</v>
      </c>
      <c r="G13" s="215">
        <f>分類!T11</f>
        <v>3.3344779194410437E-2</v>
      </c>
      <c r="H13" s="117">
        <f>ROUND(D13*G13,0)</f>
        <v>0</v>
      </c>
      <c r="I13" s="216">
        <f t="shared" si="2"/>
        <v>0</v>
      </c>
      <c r="J13" s="114"/>
    </row>
    <row r="14" spans="2:10" ht="15" customHeight="1" x14ac:dyDescent="0.2">
      <c r="B14" s="129" t="s">
        <v>152</v>
      </c>
      <c r="C14" s="98" t="s">
        <v>12</v>
      </c>
      <c r="D14" s="111">
        <f>最終需要額!D13</f>
        <v>0</v>
      </c>
      <c r="E14" s="207">
        <f>分類!S12</f>
        <v>0.19084440181271839</v>
      </c>
      <c r="F14" s="111">
        <f t="shared" si="0"/>
        <v>0</v>
      </c>
      <c r="G14" s="208">
        <f>分類!T12</f>
        <v>8.7983399727896469E-2</v>
      </c>
      <c r="H14" s="111">
        <f t="shared" si="1"/>
        <v>0</v>
      </c>
      <c r="I14" s="209">
        <f t="shared" si="2"/>
        <v>0</v>
      </c>
      <c r="J14" s="114"/>
    </row>
    <row r="15" spans="2:10" ht="15" customHeight="1" x14ac:dyDescent="0.2">
      <c r="B15" s="129" t="s">
        <v>153</v>
      </c>
      <c r="C15" s="98" t="s">
        <v>14</v>
      </c>
      <c r="D15" s="111">
        <f>最終需要額!D14</f>
        <v>0</v>
      </c>
      <c r="E15" s="207">
        <f>分類!S13</f>
        <v>0.24875394563300551</v>
      </c>
      <c r="F15" s="111">
        <f t="shared" si="0"/>
        <v>0</v>
      </c>
      <c r="G15" s="208">
        <f>分類!T13</f>
        <v>3.5336570522478378E-2</v>
      </c>
      <c r="H15" s="111">
        <f t="shared" si="1"/>
        <v>0</v>
      </c>
      <c r="I15" s="209">
        <f t="shared" si="2"/>
        <v>0</v>
      </c>
      <c r="J15" s="114"/>
    </row>
    <row r="16" spans="2:10" ht="15" customHeight="1" x14ac:dyDescent="0.2">
      <c r="B16" s="129" t="s">
        <v>154</v>
      </c>
      <c r="C16" s="98" t="s">
        <v>16</v>
      </c>
      <c r="D16" s="111">
        <f>最終需要額!D15</f>
        <v>0</v>
      </c>
      <c r="E16" s="207">
        <f>分類!S14</f>
        <v>0.19161657415386923</v>
      </c>
      <c r="F16" s="111">
        <f t="shared" si="0"/>
        <v>0</v>
      </c>
      <c r="G16" s="208">
        <f>分類!T14</f>
        <v>2.4408390919650361E-2</v>
      </c>
      <c r="H16" s="111">
        <f t="shared" si="1"/>
        <v>0</v>
      </c>
      <c r="I16" s="209">
        <f t="shared" si="2"/>
        <v>0</v>
      </c>
      <c r="J16" s="114"/>
    </row>
    <row r="17" spans="1:10" ht="15" customHeight="1" x14ac:dyDescent="0.2">
      <c r="B17" s="133" t="s">
        <v>155</v>
      </c>
      <c r="C17" s="99" t="s">
        <v>17</v>
      </c>
      <c r="D17" s="210">
        <f>最終需要額!D16</f>
        <v>0</v>
      </c>
      <c r="E17" s="211">
        <f>分類!S15</f>
        <v>0.19820754277189878</v>
      </c>
      <c r="F17" s="210">
        <f t="shared" si="0"/>
        <v>0</v>
      </c>
      <c r="G17" s="212">
        <f>分類!T15</f>
        <v>7.344645937252342E-2</v>
      </c>
      <c r="H17" s="210">
        <f t="shared" si="1"/>
        <v>0</v>
      </c>
      <c r="I17" s="213">
        <f t="shared" si="2"/>
        <v>0</v>
      </c>
      <c r="J17" s="114"/>
    </row>
    <row r="18" spans="1:10" ht="15" customHeight="1" x14ac:dyDescent="0.2">
      <c r="B18" s="129" t="s">
        <v>156</v>
      </c>
      <c r="C18" s="98" t="s">
        <v>19</v>
      </c>
      <c r="D18" s="117">
        <f>最終需要額!D17</f>
        <v>0</v>
      </c>
      <c r="E18" s="214">
        <f>分類!S16</f>
        <v>5.0113099991870191E-2</v>
      </c>
      <c r="F18" s="117">
        <f t="shared" si="0"/>
        <v>0</v>
      </c>
      <c r="G18" s="215">
        <f>分類!T16</f>
        <v>3.6627181299526079E-2</v>
      </c>
      <c r="H18" s="117">
        <f t="shared" si="1"/>
        <v>0</v>
      </c>
      <c r="I18" s="216">
        <f t="shared" si="2"/>
        <v>0</v>
      </c>
      <c r="J18" s="114"/>
    </row>
    <row r="19" spans="1:10" ht="15" customHeight="1" x14ac:dyDescent="0.2">
      <c r="B19" s="129" t="s">
        <v>157</v>
      </c>
      <c r="C19" s="98" t="s">
        <v>21</v>
      </c>
      <c r="D19" s="111">
        <f>最終需要額!D18</f>
        <v>0</v>
      </c>
      <c r="E19" s="207">
        <f>分類!S17</f>
        <v>0.10768898812315891</v>
      </c>
      <c r="F19" s="111">
        <f t="shared" si="0"/>
        <v>0</v>
      </c>
      <c r="G19" s="208">
        <f>分類!T17</f>
        <v>4.2263166782370493E-2</v>
      </c>
      <c r="H19" s="111">
        <f t="shared" si="1"/>
        <v>0</v>
      </c>
      <c r="I19" s="209">
        <f t="shared" si="2"/>
        <v>0</v>
      </c>
      <c r="J19" s="114"/>
    </row>
    <row r="20" spans="1:10" ht="15" customHeight="1" x14ac:dyDescent="0.2">
      <c r="B20" s="129" t="s">
        <v>158</v>
      </c>
      <c r="C20" s="98" t="s">
        <v>23</v>
      </c>
      <c r="D20" s="111">
        <f>最終需要額!D19</f>
        <v>0</v>
      </c>
      <c r="E20" s="207">
        <f>分類!S18</f>
        <v>0.106562336697929</v>
      </c>
      <c r="F20" s="111">
        <f t="shared" si="0"/>
        <v>0</v>
      </c>
      <c r="G20" s="208">
        <f>分類!T18</f>
        <v>4.816551610330317E-2</v>
      </c>
      <c r="H20" s="111">
        <f t="shared" si="1"/>
        <v>0</v>
      </c>
      <c r="I20" s="209">
        <f t="shared" si="2"/>
        <v>0</v>
      </c>
      <c r="J20" s="114"/>
    </row>
    <row r="21" spans="1:10" ht="15" customHeight="1" x14ac:dyDescent="0.2">
      <c r="B21" s="129" t="s">
        <v>159</v>
      </c>
      <c r="C21" s="98" t="s">
        <v>25</v>
      </c>
      <c r="D21" s="111">
        <f>最終需要額!D20</f>
        <v>0</v>
      </c>
      <c r="E21" s="207">
        <f>分類!S19</f>
        <v>0.2032335365668699</v>
      </c>
      <c r="F21" s="111">
        <f t="shared" si="0"/>
        <v>0</v>
      </c>
      <c r="G21" s="208">
        <f>分類!T19</f>
        <v>1.9728819728819728E-2</v>
      </c>
      <c r="H21" s="111">
        <f t="shared" si="1"/>
        <v>0</v>
      </c>
      <c r="I21" s="209">
        <f t="shared" si="2"/>
        <v>0</v>
      </c>
      <c r="J21" s="114"/>
    </row>
    <row r="22" spans="1:10" ht="15" customHeight="1" x14ac:dyDescent="0.2">
      <c r="B22" s="133" t="s">
        <v>162</v>
      </c>
      <c r="C22" s="99" t="s">
        <v>27</v>
      </c>
      <c r="D22" s="210">
        <f>最終需要額!D21</f>
        <v>0</v>
      </c>
      <c r="E22" s="211">
        <f>分類!S20</f>
        <v>0.10720629723799241</v>
      </c>
      <c r="F22" s="210">
        <f t="shared" si="0"/>
        <v>0</v>
      </c>
      <c r="G22" s="212">
        <f>分類!T20</f>
        <v>1.7336560900003482E-2</v>
      </c>
      <c r="H22" s="210">
        <f t="shared" si="1"/>
        <v>0</v>
      </c>
      <c r="I22" s="213">
        <f t="shared" si="2"/>
        <v>0</v>
      </c>
      <c r="J22" s="114"/>
    </row>
    <row r="23" spans="1:10" ht="15" customHeight="1" x14ac:dyDescent="0.2">
      <c r="B23" s="129" t="s">
        <v>164</v>
      </c>
      <c r="C23" s="98" t="s">
        <v>30</v>
      </c>
      <c r="D23" s="117">
        <f>最終需要額!D22</f>
        <v>0</v>
      </c>
      <c r="E23" s="214">
        <f>分類!S21</f>
        <v>0.25139569115482407</v>
      </c>
      <c r="F23" s="117">
        <f t="shared" si="0"/>
        <v>0</v>
      </c>
      <c r="G23" s="215">
        <f>分類!T21</f>
        <v>1.4773183460457648E-2</v>
      </c>
      <c r="H23" s="117">
        <f t="shared" si="1"/>
        <v>0</v>
      </c>
      <c r="I23" s="216">
        <f t="shared" si="2"/>
        <v>0</v>
      </c>
      <c r="J23" s="114"/>
    </row>
    <row r="24" spans="1:10" ht="15" customHeight="1" x14ac:dyDescent="0.2">
      <c r="B24" s="129" t="s">
        <v>166</v>
      </c>
      <c r="C24" s="98" t="s">
        <v>32</v>
      </c>
      <c r="D24" s="111">
        <f>最終需要額!D23</f>
        <v>0</v>
      </c>
      <c r="E24" s="207">
        <f>分類!S22</f>
        <v>0.20978617820915127</v>
      </c>
      <c r="F24" s="111">
        <f t="shared" si="0"/>
        <v>0</v>
      </c>
      <c r="G24" s="208">
        <f>分類!T22</f>
        <v>9.4723783113186896E-3</v>
      </c>
      <c r="H24" s="111">
        <f t="shared" si="1"/>
        <v>0</v>
      </c>
      <c r="I24" s="209">
        <f t="shared" si="2"/>
        <v>0</v>
      </c>
      <c r="J24" s="114"/>
    </row>
    <row r="25" spans="1:10" ht="15" customHeight="1" x14ac:dyDescent="0.2">
      <c r="B25" s="129" t="s">
        <v>168</v>
      </c>
      <c r="C25" s="98" t="s">
        <v>34</v>
      </c>
      <c r="D25" s="111">
        <f>最終需要額!D24</f>
        <v>0</v>
      </c>
      <c r="E25" s="207">
        <f>分類!S23</f>
        <v>0.13055503899326062</v>
      </c>
      <c r="F25" s="111">
        <f t="shared" si="0"/>
        <v>0</v>
      </c>
      <c r="G25" s="208">
        <f>分類!T23</f>
        <v>2.5067264257315508E-2</v>
      </c>
      <c r="H25" s="111">
        <f t="shared" si="1"/>
        <v>0</v>
      </c>
      <c r="I25" s="209">
        <f t="shared" si="2"/>
        <v>0</v>
      </c>
      <c r="J25" s="114"/>
    </row>
    <row r="26" spans="1:10" ht="15" customHeight="1" x14ac:dyDescent="0.2">
      <c r="B26" s="129" t="s">
        <v>169</v>
      </c>
      <c r="C26" s="98" t="s">
        <v>36</v>
      </c>
      <c r="D26" s="111">
        <f>最終需要額!D25</f>
        <v>0</v>
      </c>
      <c r="E26" s="207">
        <f>分類!S24</f>
        <v>5.7568836988839578E-2</v>
      </c>
      <c r="F26" s="111">
        <f t="shared" si="0"/>
        <v>0</v>
      </c>
      <c r="G26" s="208">
        <f>分類!T24</f>
        <v>4.8390571810229675E-2</v>
      </c>
      <c r="H26" s="111">
        <f t="shared" si="1"/>
        <v>0</v>
      </c>
      <c r="I26" s="209">
        <f t="shared" si="2"/>
        <v>0</v>
      </c>
      <c r="J26" s="114"/>
    </row>
    <row r="27" spans="1:10" s="116" customFormat="1" ht="15" customHeight="1" x14ac:dyDescent="0.2">
      <c r="A27" s="107"/>
      <c r="B27" s="133" t="s">
        <v>170</v>
      </c>
      <c r="C27" s="99" t="s">
        <v>29</v>
      </c>
      <c r="D27" s="210">
        <f>最終需要額!D26</f>
        <v>0</v>
      </c>
      <c r="E27" s="211">
        <f>分類!S25</f>
        <v>0.29626558389568802</v>
      </c>
      <c r="F27" s="210">
        <f t="shared" si="0"/>
        <v>0</v>
      </c>
      <c r="G27" s="212">
        <f>分類!T25</f>
        <v>4.4588917887556798E-2</v>
      </c>
      <c r="H27" s="210">
        <f t="shared" si="1"/>
        <v>0</v>
      </c>
      <c r="I27" s="213">
        <f t="shared" si="2"/>
        <v>0</v>
      </c>
      <c r="J27" s="115"/>
    </row>
    <row r="28" spans="1:10" ht="15" customHeight="1" x14ac:dyDescent="0.2">
      <c r="B28" s="129" t="s">
        <v>171</v>
      </c>
      <c r="C28" s="98" t="s">
        <v>39</v>
      </c>
      <c r="D28" s="117">
        <f>最終需要額!D27</f>
        <v>0</v>
      </c>
      <c r="E28" s="214">
        <f>分類!S26</f>
        <v>0</v>
      </c>
      <c r="F28" s="117">
        <f t="shared" si="0"/>
        <v>0</v>
      </c>
      <c r="G28" s="215">
        <f>分類!T26</f>
        <v>0</v>
      </c>
      <c r="H28" s="117">
        <f t="shared" si="1"/>
        <v>0</v>
      </c>
      <c r="I28" s="216">
        <f t="shared" si="2"/>
        <v>0</v>
      </c>
      <c r="J28" s="114"/>
    </row>
    <row r="29" spans="1:10" s="116" customFormat="1" ht="15" customHeight="1" x14ac:dyDescent="0.2">
      <c r="A29" s="107"/>
      <c r="B29" s="129" t="s">
        <v>172</v>
      </c>
      <c r="C29" s="98" t="s">
        <v>41</v>
      </c>
      <c r="D29" s="111">
        <f>最終需要額!D28</f>
        <v>0</v>
      </c>
      <c r="E29" s="207">
        <f>分類!S27</f>
        <v>0</v>
      </c>
      <c r="F29" s="111">
        <f t="shared" si="0"/>
        <v>0</v>
      </c>
      <c r="G29" s="208">
        <f>分類!T27</f>
        <v>0</v>
      </c>
      <c r="H29" s="111">
        <f t="shared" si="1"/>
        <v>0</v>
      </c>
      <c r="I29" s="209">
        <f t="shared" si="2"/>
        <v>0</v>
      </c>
      <c r="J29" s="115"/>
    </row>
    <row r="30" spans="1:10" ht="15" customHeight="1" x14ac:dyDescent="0.2">
      <c r="B30" s="129" t="s">
        <v>173</v>
      </c>
      <c r="C30" s="98" t="s">
        <v>43</v>
      </c>
      <c r="D30" s="111">
        <f>最終需要額!D29</f>
        <v>0</v>
      </c>
      <c r="E30" s="207">
        <f>分類!S28</f>
        <v>0</v>
      </c>
      <c r="F30" s="111">
        <f t="shared" si="0"/>
        <v>0</v>
      </c>
      <c r="G30" s="208">
        <f>分類!T28</f>
        <v>0</v>
      </c>
      <c r="H30" s="111">
        <f t="shared" si="1"/>
        <v>0</v>
      </c>
      <c r="I30" s="209">
        <f t="shared" si="2"/>
        <v>0</v>
      </c>
      <c r="J30" s="114"/>
    </row>
    <row r="31" spans="1:10" ht="15" customHeight="1" x14ac:dyDescent="0.2">
      <c r="B31" s="129" t="s">
        <v>174</v>
      </c>
      <c r="C31" s="98" t="s">
        <v>45</v>
      </c>
      <c r="D31" s="111">
        <f>最終需要額!D30</f>
        <v>0</v>
      </c>
      <c r="E31" s="207">
        <f>分類!S29</f>
        <v>0</v>
      </c>
      <c r="F31" s="111">
        <f t="shared" si="0"/>
        <v>0</v>
      </c>
      <c r="G31" s="208">
        <f>分類!T29</f>
        <v>0</v>
      </c>
      <c r="H31" s="111">
        <f t="shared" si="1"/>
        <v>0</v>
      </c>
      <c r="I31" s="209">
        <f t="shared" si="2"/>
        <v>0</v>
      </c>
      <c r="J31" s="114"/>
    </row>
    <row r="32" spans="1:10" ht="15" customHeight="1" x14ac:dyDescent="0.2">
      <c r="B32" s="133" t="s">
        <v>175</v>
      </c>
      <c r="C32" s="99" t="s">
        <v>47</v>
      </c>
      <c r="D32" s="210">
        <f>最終需要額!D31</f>
        <v>0</v>
      </c>
      <c r="E32" s="211">
        <f>分類!S30</f>
        <v>0</v>
      </c>
      <c r="F32" s="210">
        <f t="shared" si="0"/>
        <v>0</v>
      </c>
      <c r="G32" s="212">
        <f>分類!T30</f>
        <v>0</v>
      </c>
      <c r="H32" s="210">
        <f t="shared" si="1"/>
        <v>0</v>
      </c>
      <c r="I32" s="213">
        <f t="shared" si="2"/>
        <v>0</v>
      </c>
      <c r="J32" s="114"/>
    </row>
    <row r="33" spans="2:10" ht="15" customHeight="1" x14ac:dyDescent="0.2">
      <c r="B33" s="129" t="s">
        <v>176</v>
      </c>
      <c r="C33" s="98" t="s">
        <v>49</v>
      </c>
      <c r="D33" s="117">
        <f>最終需要額!D32</f>
        <v>0</v>
      </c>
      <c r="E33" s="214">
        <f>分類!S31</f>
        <v>-162.93123503250087</v>
      </c>
      <c r="F33" s="217">
        <f>IFERROR(-SUM(F8:F32,F35:F45)/(D33/SUM(D33:D34)),0)</f>
        <v>0</v>
      </c>
      <c r="G33" s="215">
        <f>分類!T31</f>
        <v>0</v>
      </c>
      <c r="H33" s="117">
        <f t="shared" si="1"/>
        <v>0</v>
      </c>
      <c r="I33" s="216">
        <f t="shared" si="2"/>
        <v>0</v>
      </c>
      <c r="J33" s="114"/>
    </row>
    <row r="34" spans="2:10" ht="15" customHeight="1" x14ac:dyDescent="0.2">
      <c r="B34" s="129" t="s">
        <v>177</v>
      </c>
      <c r="C34" s="98" t="s">
        <v>51</v>
      </c>
      <c r="D34" s="111">
        <f>最終需要額!D33</f>
        <v>54752.597000000002</v>
      </c>
      <c r="E34" s="207">
        <f>分類!S32</f>
        <v>-35.033437654422663</v>
      </c>
      <c r="F34" s="218">
        <f>IFERROR(-SUM(F8:F32,F35:F45)/(D34/SUM(D33:D34)),0)</f>
        <v>-1056</v>
      </c>
      <c r="G34" s="219">
        <f>分類!T32</f>
        <v>0</v>
      </c>
      <c r="H34" s="111">
        <f t="shared" si="1"/>
        <v>0</v>
      </c>
      <c r="I34" s="209">
        <f t="shared" si="2"/>
        <v>55808.597000000002</v>
      </c>
      <c r="J34" s="114"/>
    </row>
    <row r="35" spans="2:10" ht="15" customHeight="1" x14ac:dyDescent="0.2">
      <c r="B35" s="129" t="s">
        <v>178</v>
      </c>
      <c r="C35" s="98" t="s">
        <v>53</v>
      </c>
      <c r="D35" s="111">
        <f>最終需要額!D34</f>
        <v>282465.25300000003</v>
      </c>
      <c r="E35" s="207">
        <f>分類!S33</f>
        <v>0</v>
      </c>
      <c r="F35" s="111">
        <f t="shared" si="0"/>
        <v>0</v>
      </c>
      <c r="G35" s="219">
        <f>分類!T33</f>
        <v>-0.48159187847646595</v>
      </c>
      <c r="H35" s="218">
        <f>IFERROR(-SUM(H9:H34,H36:H45),0)</f>
        <v>-2402</v>
      </c>
      <c r="I35" s="209">
        <f t="shared" si="2"/>
        <v>284867.25300000003</v>
      </c>
      <c r="J35" s="114"/>
    </row>
    <row r="36" spans="2:10" ht="15" customHeight="1" x14ac:dyDescent="0.2">
      <c r="B36" s="129" t="s">
        <v>179</v>
      </c>
      <c r="C36" s="98" t="s">
        <v>55</v>
      </c>
      <c r="D36" s="111">
        <f>最終需要額!D35</f>
        <v>3228831.9020084934</v>
      </c>
      <c r="E36" s="220">
        <f>分類!S34</f>
        <v>0</v>
      </c>
      <c r="F36" s="111">
        <f t="shared" si="0"/>
        <v>0</v>
      </c>
      <c r="G36" s="219">
        <f>分類!T34</f>
        <v>0</v>
      </c>
      <c r="H36" s="111">
        <f t="shared" si="1"/>
        <v>0</v>
      </c>
      <c r="I36" s="209">
        <f t="shared" si="2"/>
        <v>3228831.9020084934</v>
      </c>
      <c r="J36" s="114"/>
    </row>
    <row r="37" spans="2:10" ht="15" customHeight="1" x14ac:dyDescent="0.2">
      <c r="B37" s="133" t="s">
        <v>180</v>
      </c>
      <c r="C37" s="99" t="s">
        <v>57</v>
      </c>
      <c r="D37" s="210">
        <f>最終需要額!D36</f>
        <v>0</v>
      </c>
      <c r="E37" s="211">
        <f>分類!S35</f>
        <v>3.5574182541290189E-2</v>
      </c>
      <c r="F37" s="210">
        <f t="shared" si="0"/>
        <v>0</v>
      </c>
      <c r="G37" s="212">
        <f>分類!T35</f>
        <v>4.9143098425994342E-3</v>
      </c>
      <c r="H37" s="210">
        <f t="shared" si="1"/>
        <v>0</v>
      </c>
      <c r="I37" s="213">
        <f t="shared" si="2"/>
        <v>0</v>
      </c>
      <c r="J37" s="114"/>
    </row>
    <row r="38" spans="2:10" ht="15" customHeight="1" x14ac:dyDescent="0.2">
      <c r="B38" s="129" t="s">
        <v>181</v>
      </c>
      <c r="C38" s="98" t="s">
        <v>59</v>
      </c>
      <c r="D38" s="117">
        <f>最終需要額!D37</f>
        <v>0</v>
      </c>
      <c r="E38" s="214">
        <f>分類!S36</f>
        <v>0</v>
      </c>
      <c r="F38" s="117">
        <f t="shared" si="0"/>
        <v>0</v>
      </c>
      <c r="G38" s="215">
        <f>分類!T36</f>
        <v>0</v>
      </c>
      <c r="H38" s="117">
        <f t="shared" si="1"/>
        <v>0</v>
      </c>
      <c r="I38" s="216">
        <f t="shared" si="2"/>
        <v>0</v>
      </c>
      <c r="J38" s="114"/>
    </row>
    <row r="39" spans="2:10" ht="15" customHeight="1" x14ac:dyDescent="0.2">
      <c r="B39" s="129" t="s">
        <v>182</v>
      </c>
      <c r="C39" s="98" t="s">
        <v>62</v>
      </c>
      <c r="D39" s="111">
        <f>最終需要額!D38</f>
        <v>0</v>
      </c>
      <c r="E39" s="207">
        <f>分類!S37</f>
        <v>0</v>
      </c>
      <c r="F39" s="111">
        <f t="shared" si="0"/>
        <v>0</v>
      </c>
      <c r="G39" s="208">
        <f>分類!T37</f>
        <v>0</v>
      </c>
      <c r="H39" s="111">
        <f t="shared" si="1"/>
        <v>0</v>
      </c>
      <c r="I39" s="209">
        <f t="shared" si="2"/>
        <v>0</v>
      </c>
      <c r="J39" s="114"/>
    </row>
    <row r="40" spans="2:10" ht="15" customHeight="1" x14ac:dyDescent="0.2">
      <c r="B40" s="129" t="s">
        <v>183</v>
      </c>
      <c r="C40" s="98" t="s">
        <v>64</v>
      </c>
      <c r="D40" s="111">
        <f>最終需要額!D39</f>
        <v>0</v>
      </c>
      <c r="E40" s="207">
        <f>分類!S38</f>
        <v>0</v>
      </c>
      <c r="F40" s="111">
        <f t="shared" si="0"/>
        <v>0</v>
      </c>
      <c r="G40" s="208">
        <f>分類!T38</f>
        <v>0</v>
      </c>
      <c r="H40" s="111">
        <f t="shared" si="1"/>
        <v>0</v>
      </c>
      <c r="I40" s="209">
        <f t="shared" si="2"/>
        <v>0</v>
      </c>
      <c r="J40" s="114"/>
    </row>
    <row r="41" spans="2:10" ht="15" customHeight="1" x14ac:dyDescent="0.2">
      <c r="B41" s="129" t="s">
        <v>184</v>
      </c>
      <c r="C41" s="98" t="s">
        <v>66</v>
      </c>
      <c r="D41" s="111">
        <f>最終需要額!D40</f>
        <v>0</v>
      </c>
      <c r="E41" s="207">
        <f>分類!S39</f>
        <v>0</v>
      </c>
      <c r="F41" s="111">
        <f t="shared" si="0"/>
        <v>0</v>
      </c>
      <c r="G41" s="208">
        <f>分類!T39</f>
        <v>0</v>
      </c>
      <c r="H41" s="111">
        <f t="shared" si="1"/>
        <v>0</v>
      </c>
      <c r="I41" s="209">
        <f t="shared" si="2"/>
        <v>0</v>
      </c>
      <c r="J41" s="114"/>
    </row>
    <row r="42" spans="2:10" ht="15" customHeight="1" x14ac:dyDescent="0.2">
      <c r="B42" s="133" t="s">
        <v>185</v>
      </c>
      <c r="C42" s="99" t="s">
        <v>68</v>
      </c>
      <c r="D42" s="210">
        <f>最終需要額!D41</f>
        <v>0</v>
      </c>
      <c r="E42" s="211">
        <f>分類!S40</f>
        <v>0</v>
      </c>
      <c r="F42" s="210">
        <f t="shared" si="0"/>
        <v>0</v>
      </c>
      <c r="G42" s="212">
        <f>分類!T40</f>
        <v>0</v>
      </c>
      <c r="H42" s="210">
        <f t="shared" si="1"/>
        <v>0</v>
      </c>
      <c r="I42" s="213">
        <f t="shared" si="2"/>
        <v>0</v>
      </c>
      <c r="J42" s="114"/>
    </row>
    <row r="43" spans="2:10" ht="15" customHeight="1" x14ac:dyDescent="0.2">
      <c r="B43" s="141" t="s">
        <v>186</v>
      </c>
      <c r="C43" s="142" t="s">
        <v>70</v>
      </c>
      <c r="D43" s="117">
        <f>最終需要額!D42</f>
        <v>0</v>
      </c>
      <c r="E43" s="214">
        <f>分類!S41</f>
        <v>0</v>
      </c>
      <c r="F43" s="117">
        <f t="shared" si="0"/>
        <v>0</v>
      </c>
      <c r="G43" s="215">
        <f>分類!T41</f>
        <v>2.7230996654477554E-5</v>
      </c>
      <c r="H43" s="117">
        <f t="shared" si="1"/>
        <v>0</v>
      </c>
      <c r="I43" s="216">
        <f t="shared" si="2"/>
        <v>0</v>
      </c>
      <c r="J43" s="114"/>
    </row>
    <row r="44" spans="2:10" ht="15" customHeight="1" x14ac:dyDescent="0.2">
      <c r="B44" s="129" t="s">
        <v>187</v>
      </c>
      <c r="C44" s="98" t="s">
        <v>72</v>
      </c>
      <c r="D44" s="111">
        <f>最終需要額!D43</f>
        <v>0</v>
      </c>
      <c r="E44" s="207">
        <f>分類!S42</f>
        <v>0</v>
      </c>
      <c r="F44" s="111">
        <f t="shared" si="0"/>
        <v>0</v>
      </c>
      <c r="G44" s="208">
        <f>分類!T42</f>
        <v>0</v>
      </c>
      <c r="H44" s="111">
        <f t="shared" si="1"/>
        <v>0</v>
      </c>
      <c r="I44" s="209">
        <f t="shared" si="2"/>
        <v>0</v>
      </c>
      <c r="J44" s="114"/>
    </row>
    <row r="45" spans="2:10" ht="15" customHeight="1" x14ac:dyDescent="0.2">
      <c r="B45" s="129" t="s">
        <v>188</v>
      </c>
      <c r="C45" s="98" t="s">
        <v>74</v>
      </c>
      <c r="D45" s="111">
        <f>最終需要額!D44</f>
        <v>306007.47064368619</v>
      </c>
      <c r="E45" s="207">
        <f>分類!S43</f>
        <v>3.4503759467355366E-3</v>
      </c>
      <c r="F45" s="111">
        <f t="shared" si="0"/>
        <v>1056</v>
      </c>
      <c r="G45" s="208">
        <f>分類!T43</f>
        <v>7.8486322132776502E-3</v>
      </c>
      <c r="H45" s="111">
        <f t="shared" si="1"/>
        <v>2402</v>
      </c>
      <c r="I45" s="209">
        <f>D45-F45-H45</f>
        <v>302549.47064368619</v>
      </c>
    </row>
    <row r="46" spans="2:10" ht="15" customHeight="1" x14ac:dyDescent="0.3">
      <c r="B46" s="221" t="s">
        <v>198</v>
      </c>
      <c r="C46" s="222"/>
      <c r="D46" s="223">
        <f>SUM(D8:D45)</f>
        <v>3872057.2226521797</v>
      </c>
      <c r="E46" s="224"/>
      <c r="F46" s="223">
        <f>SUM(F8:F45)</f>
        <v>0</v>
      </c>
      <c r="G46" s="223"/>
      <c r="H46" s="223">
        <f>SUM(H8:H45)</f>
        <v>0</v>
      </c>
      <c r="I46" s="225">
        <f>SUM(I8:I45)</f>
        <v>3872057.2226521797</v>
      </c>
    </row>
    <row r="47" spans="2:10" ht="15" customHeight="1" x14ac:dyDescent="0.3">
      <c r="B47" s="118"/>
      <c r="C47" s="118"/>
      <c r="D47" s="119"/>
      <c r="E47" s="119"/>
      <c r="F47" s="120"/>
      <c r="G47" s="119"/>
      <c r="H47" s="119"/>
      <c r="I47" s="121"/>
    </row>
    <row r="48" spans="2:10" ht="15" customHeight="1" x14ac:dyDescent="0.3">
      <c r="B48" s="118"/>
      <c r="C48" s="118"/>
      <c r="D48" s="119"/>
      <c r="E48" s="119"/>
      <c r="F48" s="119"/>
      <c r="G48" s="119"/>
      <c r="H48" s="119"/>
      <c r="I48" s="121"/>
    </row>
    <row r="49" spans="6:6" ht="15" customHeight="1" x14ac:dyDescent="0.2">
      <c r="F49" s="122"/>
    </row>
  </sheetData>
  <mergeCells count="2">
    <mergeCell ref="B7:C7"/>
    <mergeCell ref="B46:C46"/>
  </mergeCells>
  <phoneticPr fontId="8"/>
  <pageMargins left="0.70866141732283472" right="0.70866141732283472" top="0.74803149606299213" bottom="0.74803149606299213" header="0.31496062992125984" footer="0.31496062992125984"/>
  <pageSetup paperSize="8" scale="39" orientation="landscape" r:id="rId1"/>
  <ignoredErrors>
    <ignoredError sqref="B8:B45"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I42"/>
  <sheetViews>
    <sheetView showGridLines="0" workbookViewId="0">
      <selection activeCell="B2" sqref="B2"/>
    </sheetView>
  </sheetViews>
  <sheetFormatPr defaultColWidth="9.109375" defaultRowHeight="15" customHeight="1" x14ac:dyDescent="0.2"/>
  <cols>
    <col min="1" max="1" width="2.77734375" style="94" customWidth="1"/>
    <col min="2" max="2" width="5.5546875" style="94" customWidth="1"/>
    <col min="3" max="3" width="27.77734375" style="94" customWidth="1"/>
    <col min="4" max="4" width="9.109375" style="94" customWidth="1"/>
    <col min="5" max="9" width="9.109375" style="124" customWidth="1"/>
    <col min="10" max="16384" width="9.109375" style="94"/>
  </cols>
  <sheetData>
    <row r="2" spans="2:9" ht="15" customHeight="1" x14ac:dyDescent="0.2">
      <c r="B2" s="106" t="s">
        <v>237</v>
      </c>
    </row>
    <row r="4" spans="2:9" ht="26.4" x14ac:dyDescent="0.2">
      <c r="B4" s="288"/>
      <c r="C4" s="272"/>
      <c r="D4" s="289" t="s">
        <v>238</v>
      </c>
      <c r="E4" s="290" t="s">
        <v>239</v>
      </c>
      <c r="F4" s="290" t="s">
        <v>240</v>
      </c>
      <c r="G4" s="291" t="s">
        <v>241</v>
      </c>
      <c r="H4" s="290" t="s">
        <v>242</v>
      </c>
      <c r="I4" s="291" t="s">
        <v>243</v>
      </c>
    </row>
    <row r="5" spans="2:9" ht="15" customHeight="1" x14ac:dyDescent="0.2">
      <c r="B5" s="125" t="s">
        <v>146</v>
      </c>
      <c r="C5" s="96" t="s">
        <v>2</v>
      </c>
      <c r="D5" s="126">
        <f>E5</f>
        <v>0.99999984822841437</v>
      </c>
      <c r="E5" s="127">
        <f>産業連関表!BC6</f>
        <v>0.99999984822841437</v>
      </c>
      <c r="F5" s="128" cm="1">
        <f t="array" ref="F5:F42">TRANSPOSE(投入係数!D48:AO48)</f>
        <v>0.34727831419822619</v>
      </c>
      <c r="G5" s="127" cm="1">
        <f t="array" ref="G5:G42">TRANSPOSE(投入係数!D46:AO46)</f>
        <v>7.4586485335933941E-2</v>
      </c>
      <c r="H5" s="127">
        <f>産業連関表!AR6/産業連関表!$AR$44</f>
        <v>1.1826720533592329E-2</v>
      </c>
      <c r="I5" s="127">
        <f>IF(産業連関表!BG6=0,0,産業連関表!BG6/産業連関表!AZ6)</f>
        <v>5.7302078804333391E-2</v>
      </c>
    </row>
    <row r="6" spans="2:9" ht="15" customHeight="1" x14ac:dyDescent="0.2">
      <c r="B6" s="129" t="s">
        <v>147</v>
      </c>
      <c r="C6" s="98" t="s">
        <v>3</v>
      </c>
      <c r="D6" s="130">
        <f t="shared" ref="D6:D42" si="0">E6</f>
        <v>0.99994037494906074</v>
      </c>
      <c r="E6" s="131">
        <f>産業連関表!BC7</f>
        <v>0.99994037494906074</v>
      </c>
      <c r="F6" s="132">
        <v>0.9184139409188331</v>
      </c>
      <c r="G6" s="131">
        <v>0.30048022396260765</v>
      </c>
      <c r="H6" s="131">
        <f>産業連関表!AR7/産業連関表!$AR$44</f>
        <v>6.1053548957350668E-4</v>
      </c>
      <c r="I6" s="131">
        <f>IF(産業連関表!BG7=0,0,産業連関表!BG7/産業連関表!AZ7)</f>
        <v>0.41095005961214776</v>
      </c>
    </row>
    <row r="7" spans="2:9" ht="15" customHeight="1" x14ac:dyDescent="0.2">
      <c r="B7" s="129" t="s">
        <v>148</v>
      </c>
      <c r="C7" s="98" t="s">
        <v>5</v>
      </c>
      <c r="D7" s="130">
        <f t="shared" si="0"/>
        <v>0</v>
      </c>
      <c r="E7" s="131">
        <f>産業連関表!BC8</f>
        <v>0</v>
      </c>
      <c r="F7" s="132">
        <v>0</v>
      </c>
      <c r="G7" s="131">
        <v>0</v>
      </c>
      <c r="H7" s="131">
        <f>産業連関表!AR8/産業連関表!$AR$44</f>
        <v>1.2512055908703845E-3</v>
      </c>
      <c r="I7" s="131">
        <f>IF(産業連関表!BG8=0,0,産業連関表!BG8/産業連関表!AZ8)</f>
        <v>0</v>
      </c>
    </row>
    <row r="8" spans="2:9" ht="15" customHeight="1" x14ac:dyDescent="0.2">
      <c r="B8" s="129" t="s">
        <v>149</v>
      </c>
      <c r="C8" s="98" t="s">
        <v>7</v>
      </c>
      <c r="D8" s="130">
        <f t="shared" si="0"/>
        <v>0.17796317720323895</v>
      </c>
      <c r="E8" s="131">
        <f>産業連関表!BC9</f>
        <v>0.17796317720323895</v>
      </c>
      <c r="F8" s="132">
        <v>0.62715983051054425</v>
      </c>
      <c r="G8" s="131">
        <v>0.25030394536011236</v>
      </c>
      <c r="H8" s="131">
        <f>産業連関表!AR9/産業連関表!$AR$44</f>
        <v>-2.2951841257800523E-5</v>
      </c>
      <c r="I8" s="131">
        <f>IF(産業連関表!BG9=0,0,産業連関表!BG9/産業連関表!AZ9)</f>
        <v>4.774200157202349E-2</v>
      </c>
    </row>
    <row r="9" spans="2:9" ht="15" customHeight="1" x14ac:dyDescent="0.2">
      <c r="B9" s="133" t="s">
        <v>150</v>
      </c>
      <c r="C9" s="99" t="s">
        <v>9</v>
      </c>
      <c r="D9" s="130">
        <f t="shared" si="0"/>
        <v>0.27100124075053833</v>
      </c>
      <c r="E9" s="134">
        <f>産業連関表!BC10</f>
        <v>0.27100124075053833</v>
      </c>
      <c r="F9" s="135">
        <v>0.32231479835110244</v>
      </c>
      <c r="G9" s="134">
        <v>0.17676551066342078</v>
      </c>
      <c r="H9" s="131">
        <f>産業連関表!AR10/産業連関表!$AR$44</f>
        <v>0.10184070464464356</v>
      </c>
      <c r="I9" s="131">
        <f>IF(産業連関表!BG10=0,0,産業連関表!BG10/産業連関表!AZ10)</f>
        <v>7.1513493265549857E-2</v>
      </c>
    </row>
    <row r="10" spans="2:9" ht="15" customHeight="1" x14ac:dyDescent="0.2">
      <c r="B10" s="129" t="s">
        <v>151</v>
      </c>
      <c r="C10" s="98" t="s">
        <v>10</v>
      </c>
      <c r="D10" s="137">
        <f t="shared" si="0"/>
        <v>0</v>
      </c>
      <c r="E10" s="131">
        <f>産業連関表!BC11</f>
        <v>0</v>
      </c>
      <c r="F10" s="138">
        <v>0</v>
      </c>
      <c r="G10" s="131">
        <v>0</v>
      </c>
      <c r="H10" s="139">
        <f>産業連関表!AR11/産業連関表!$AR$44</f>
        <v>1.5784096817801511E-2</v>
      </c>
      <c r="I10" s="139">
        <f>IF(産業連関表!BG11=0,0,産業連関表!BG11/産業連関表!AZ11)</f>
        <v>0</v>
      </c>
    </row>
    <row r="11" spans="2:9" ht="15" customHeight="1" x14ac:dyDescent="0.2">
      <c r="B11" s="129" t="s">
        <v>152</v>
      </c>
      <c r="C11" s="98" t="s">
        <v>12</v>
      </c>
      <c r="D11" s="130">
        <f t="shared" si="0"/>
        <v>0</v>
      </c>
      <c r="E11" s="131">
        <f>産業連関表!BC12</f>
        <v>0</v>
      </c>
      <c r="F11" s="132">
        <v>0</v>
      </c>
      <c r="G11" s="131">
        <v>0</v>
      </c>
      <c r="H11" s="131">
        <f>産業連関表!AR12/産業連関表!$AR$44</f>
        <v>6.0426088548864033E-4</v>
      </c>
      <c r="I11" s="131">
        <f>IF(産業連関表!BG12=0,0,産業連関表!BG12/産業連関表!AZ12)</f>
        <v>0</v>
      </c>
    </row>
    <row r="12" spans="2:9" ht="15" customHeight="1" x14ac:dyDescent="0.2">
      <c r="B12" s="129" t="s">
        <v>153</v>
      </c>
      <c r="C12" s="98" t="s">
        <v>14</v>
      </c>
      <c r="D12" s="130">
        <f t="shared" si="0"/>
        <v>0</v>
      </c>
      <c r="E12" s="131">
        <f>産業連関表!BC13</f>
        <v>0</v>
      </c>
      <c r="F12" s="132">
        <v>0</v>
      </c>
      <c r="G12" s="131">
        <v>0</v>
      </c>
      <c r="H12" s="131">
        <f>産業連関表!AR13/産業連関表!$AR$44</f>
        <v>9.5122997926573565E-3</v>
      </c>
      <c r="I12" s="131">
        <f>IF(産業連関表!BG13=0,0,産業連関表!BG13/産業連関表!AZ13)</f>
        <v>0</v>
      </c>
    </row>
    <row r="13" spans="2:9" ht="15" customHeight="1" x14ac:dyDescent="0.2">
      <c r="B13" s="129" t="s">
        <v>154</v>
      </c>
      <c r="C13" s="98" t="s">
        <v>16</v>
      </c>
      <c r="D13" s="130">
        <f t="shared" si="0"/>
        <v>0</v>
      </c>
      <c r="E13" s="131">
        <f>産業連関表!BC14</f>
        <v>0</v>
      </c>
      <c r="F13" s="132">
        <v>0</v>
      </c>
      <c r="G13" s="131">
        <v>0</v>
      </c>
      <c r="H13" s="131">
        <f>産業連関表!AR14/産業連関表!$AR$44</f>
        <v>2.7336220862100871E-2</v>
      </c>
      <c r="I13" s="131">
        <f>IF(産業連関表!BG14=0,0,産業連関表!BG14/産業連関表!AZ14)</f>
        <v>0</v>
      </c>
    </row>
    <row r="14" spans="2:9" ht="15" customHeight="1" x14ac:dyDescent="0.2">
      <c r="B14" s="133" t="s">
        <v>155</v>
      </c>
      <c r="C14" s="99" t="s">
        <v>17</v>
      </c>
      <c r="D14" s="136">
        <f t="shared" si="0"/>
        <v>0.27259525128040241</v>
      </c>
      <c r="E14" s="134">
        <f>産業連関表!BC15</f>
        <v>0.27259525128040241</v>
      </c>
      <c r="F14" s="135">
        <v>0.5370572107310293</v>
      </c>
      <c r="G14" s="134">
        <v>0.24295630266051943</v>
      </c>
      <c r="H14" s="134">
        <f>産業連関表!AR15/産業連関表!$AR$44</f>
        <v>5.113802329166059E-4</v>
      </c>
      <c r="I14" s="134">
        <f>IF(産業連関表!BG15=0,0,産業連関表!BG15/産業連関表!AZ15)</f>
        <v>9.8825778051825741E-2</v>
      </c>
    </row>
    <row r="15" spans="2:9" ht="15" customHeight="1" x14ac:dyDescent="0.2">
      <c r="B15" s="129" t="s">
        <v>156</v>
      </c>
      <c r="C15" s="98" t="s">
        <v>19</v>
      </c>
      <c r="D15" s="130">
        <f t="shared" si="0"/>
        <v>0</v>
      </c>
      <c r="E15" s="131">
        <f>産業連関表!BC16</f>
        <v>0</v>
      </c>
      <c r="F15" s="138">
        <v>0</v>
      </c>
      <c r="G15" s="131">
        <v>0</v>
      </c>
      <c r="H15" s="131">
        <f>産業連関表!AR16/産業連関表!$AR$44</f>
        <v>-1.3069339824136052E-4</v>
      </c>
      <c r="I15" s="131">
        <f>IF(産業連関表!BG16=0,0,産業連関表!BG16/産業連関表!AZ16)</f>
        <v>0</v>
      </c>
    </row>
    <row r="16" spans="2:9" ht="15" customHeight="1" x14ac:dyDescent="0.2">
      <c r="B16" s="129" t="s">
        <v>157</v>
      </c>
      <c r="C16" s="98" t="s">
        <v>21</v>
      </c>
      <c r="D16" s="130">
        <f t="shared" si="0"/>
        <v>0</v>
      </c>
      <c r="E16" s="131">
        <f>産業連関表!BC17</f>
        <v>0</v>
      </c>
      <c r="F16" s="132">
        <v>0</v>
      </c>
      <c r="G16" s="131">
        <v>0</v>
      </c>
      <c r="H16" s="131">
        <f>産業連関表!AR17/産業連関表!$AR$44</f>
        <v>6.3778048099463682E-4</v>
      </c>
      <c r="I16" s="131">
        <f>IF(産業連関表!BG17=0,0,産業連関表!BG17/産業連関表!AZ17)</f>
        <v>0</v>
      </c>
    </row>
    <row r="17" spans="2:9" ht="15" customHeight="1" x14ac:dyDescent="0.2">
      <c r="B17" s="129" t="s">
        <v>158</v>
      </c>
      <c r="C17" s="98" t="s">
        <v>23</v>
      </c>
      <c r="D17" s="130">
        <f t="shared" si="0"/>
        <v>0.18110397020883162</v>
      </c>
      <c r="E17" s="131">
        <f>産業連関表!BC18</f>
        <v>0.18110397020883162</v>
      </c>
      <c r="F17" s="132">
        <v>0.41780404978722407</v>
      </c>
      <c r="G17" s="131">
        <v>0.26626408702563825</v>
      </c>
      <c r="H17" s="131">
        <f>産業連関表!AR18/産業連関表!$AR$44</f>
        <v>1.0112845452043115E-3</v>
      </c>
      <c r="I17" s="131">
        <f>IF(産業連関表!BG18=0,0,産業連関表!BG18/産業連関表!AZ18)</f>
        <v>0.14041750317440202</v>
      </c>
    </row>
    <row r="18" spans="2:9" ht="15" customHeight="1" x14ac:dyDescent="0.2">
      <c r="B18" s="129" t="s">
        <v>159</v>
      </c>
      <c r="C18" s="98" t="s">
        <v>25</v>
      </c>
      <c r="D18" s="130">
        <f t="shared" si="0"/>
        <v>6.3997642609145533E-2</v>
      </c>
      <c r="E18" s="131">
        <f>産業連関表!BC19</f>
        <v>6.3997642609145533E-2</v>
      </c>
      <c r="F18" s="132">
        <v>0.46791058916163181</v>
      </c>
      <c r="G18" s="131">
        <v>0.30925608951532907</v>
      </c>
      <c r="H18" s="131">
        <f>産業連関表!AR19/産業連関表!$AR$44</f>
        <v>4.6134852139780323E-4</v>
      </c>
      <c r="I18" s="131">
        <f>IF(産業連関表!BG19=0,0,産業連関表!BG19/産業連関表!AZ19)</f>
        <v>0.11313627394769811</v>
      </c>
    </row>
    <row r="19" spans="2:9" ht="15" customHeight="1" x14ac:dyDescent="0.2">
      <c r="B19" s="133" t="s">
        <v>162</v>
      </c>
      <c r="C19" s="99" t="s">
        <v>27</v>
      </c>
      <c r="D19" s="130">
        <f t="shared" si="0"/>
        <v>0</v>
      </c>
      <c r="E19" s="134">
        <f>産業連関表!BC20</f>
        <v>0</v>
      </c>
      <c r="F19" s="135">
        <v>0</v>
      </c>
      <c r="G19" s="134">
        <v>0</v>
      </c>
      <c r="H19" s="131">
        <f>産業連関表!AR20/産業連関表!$AR$44</f>
        <v>5.6595277633893009E-4</v>
      </c>
      <c r="I19" s="134">
        <f>IF(産業連関表!BG20=0,0,産業連関表!BG20/産業連関表!AZ20)</f>
        <v>0</v>
      </c>
    </row>
    <row r="20" spans="2:9" ht="15" customHeight="1" x14ac:dyDescent="0.2">
      <c r="B20" s="129" t="s">
        <v>164</v>
      </c>
      <c r="C20" s="98" t="s">
        <v>30</v>
      </c>
      <c r="D20" s="137">
        <f t="shared" si="0"/>
        <v>0</v>
      </c>
      <c r="E20" s="131">
        <f>産業連関表!BC21</f>
        <v>0</v>
      </c>
      <c r="F20" s="138">
        <v>0</v>
      </c>
      <c r="G20" s="131">
        <v>0</v>
      </c>
      <c r="H20" s="139">
        <f>産業連関表!AR21/産業連関表!$AR$44</f>
        <v>1.1855699297194803E-2</v>
      </c>
      <c r="I20" s="139">
        <f>IF(産業連関表!BG21=0,0,産業連関表!BG21/産業連関表!AZ21)</f>
        <v>0</v>
      </c>
    </row>
    <row r="21" spans="2:9" ht="15" customHeight="1" x14ac:dyDescent="0.2">
      <c r="B21" s="129" t="s">
        <v>166</v>
      </c>
      <c r="C21" s="98" t="s">
        <v>32</v>
      </c>
      <c r="D21" s="130">
        <f t="shared" si="0"/>
        <v>0</v>
      </c>
      <c r="E21" s="131">
        <f>産業連関表!BC22</f>
        <v>0</v>
      </c>
      <c r="F21" s="138">
        <v>0</v>
      </c>
      <c r="G21" s="131">
        <v>0</v>
      </c>
      <c r="H21" s="131">
        <f>産業連関表!AR22/産業連関表!$AR$44</f>
        <v>2.2419325516387523E-3</v>
      </c>
      <c r="I21" s="131">
        <f>IF(産業連関表!BG22=0,0,産業連関表!BG22/産業連関表!AZ22)</f>
        <v>0</v>
      </c>
    </row>
    <row r="22" spans="2:9" ht="15" customHeight="1" x14ac:dyDescent="0.2">
      <c r="B22" s="129" t="s">
        <v>168</v>
      </c>
      <c r="C22" s="98" t="s">
        <v>34</v>
      </c>
      <c r="D22" s="130">
        <f t="shared" si="0"/>
        <v>0.12830937013393451</v>
      </c>
      <c r="E22" s="131">
        <f>産業連関表!BC23</f>
        <v>0.12830937013393451</v>
      </c>
      <c r="F22" s="138">
        <v>0.22541647210761676</v>
      </c>
      <c r="G22" s="131">
        <v>0.12068141483102561</v>
      </c>
      <c r="H22" s="131">
        <f>産業連関表!AR23/産業連関表!$AR$44</f>
        <v>1.3211178900686057E-2</v>
      </c>
      <c r="I22" s="131">
        <f>IF(産業連関表!BG23=0,0,産業連関表!BG23/産業連関表!AZ23)</f>
        <v>4.339549278413906E-2</v>
      </c>
    </row>
    <row r="23" spans="2:9" ht="15" customHeight="1" x14ac:dyDescent="0.2">
      <c r="B23" s="129" t="s">
        <v>169</v>
      </c>
      <c r="C23" s="98" t="s">
        <v>36</v>
      </c>
      <c r="D23" s="130">
        <f t="shared" si="0"/>
        <v>0</v>
      </c>
      <c r="E23" s="131">
        <f>産業連関表!BC24</f>
        <v>0</v>
      </c>
      <c r="F23" s="138">
        <v>0</v>
      </c>
      <c r="G23" s="131">
        <v>0</v>
      </c>
      <c r="H23" s="131">
        <f>産業連関表!AR24/産業連関表!$AR$44</f>
        <v>1.6223153982582023E-4</v>
      </c>
      <c r="I23" s="131">
        <f>IF(産業連関表!BG24=0,0,産業連関表!BG24/産業連関表!AZ24)</f>
        <v>0</v>
      </c>
    </row>
    <row r="24" spans="2:9" ht="15" customHeight="1" x14ac:dyDescent="0.2">
      <c r="B24" s="133" t="s">
        <v>170</v>
      </c>
      <c r="C24" s="99" t="s">
        <v>29</v>
      </c>
      <c r="D24" s="136">
        <f t="shared" si="0"/>
        <v>0.26997089989173173</v>
      </c>
      <c r="E24" s="134">
        <f>産業連関表!BC25</f>
        <v>0.26997089989173173</v>
      </c>
      <c r="F24" s="140">
        <v>0.41206796377476312</v>
      </c>
      <c r="G24" s="134">
        <v>0.18456142199563177</v>
      </c>
      <c r="H24" s="134">
        <f>産業連関表!AR25/産業連関表!$AR$44</f>
        <v>1.4598361766921902E-2</v>
      </c>
      <c r="I24" s="134">
        <f>IF(産業連関表!BG25=0,0,産業連関表!BG25/産業連関表!AZ25)</f>
        <v>0.12762229741679554</v>
      </c>
    </row>
    <row r="25" spans="2:9" ht="15" customHeight="1" x14ac:dyDescent="0.2">
      <c r="B25" s="129" t="s">
        <v>171</v>
      </c>
      <c r="C25" s="98" t="s">
        <v>39</v>
      </c>
      <c r="D25" s="130">
        <f t="shared" si="0"/>
        <v>0.21685590463536963</v>
      </c>
      <c r="E25" s="131">
        <f>産業連関表!BC26</f>
        <v>0.21685590463536963</v>
      </c>
      <c r="F25" s="138">
        <v>0.56685977645280672</v>
      </c>
      <c r="G25" s="131">
        <v>0.29676163993140936</v>
      </c>
      <c r="H25" s="131">
        <f>産業連関表!AR26/産業連関表!$AR$44</f>
        <v>1.7200753811120208E-2</v>
      </c>
      <c r="I25" s="131">
        <f>IF(産業連関表!BG26=0,0,産業連関表!BG26/産業連関表!AZ26)</f>
        <v>7.6483442070465046E-3</v>
      </c>
    </row>
    <row r="26" spans="2:9" ht="15" customHeight="1" x14ac:dyDescent="0.2">
      <c r="B26" s="129" t="s">
        <v>172</v>
      </c>
      <c r="C26" s="98" t="s">
        <v>41</v>
      </c>
      <c r="D26" s="130">
        <f t="shared" si="0"/>
        <v>0</v>
      </c>
      <c r="E26" s="131">
        <f>産業連関表!BC27</f>
        <v>0</v>
      </c>
      <c r="F26" s="132">
        <v>0</v>
      </c>
      <c r="G26" s="131">
        <v>0</v>
      </c>
      <c r="H26" s="131">
        <f>産業連関表!AR27/産業連関表!$AR$44</f>
        <v>4.0180583105562445E-3</v>
      </c>
      <c r="I26" s="131">
        <f>IF(産業連関表!BG27=0,0,産業連関表!BG27/産業連関表!AZ27)</f>
        <v>0</v>
      </c>
    </row>
    <row r="27" spans="2:9" ht="15" customHeight="1" x14ac:dyDescent="0.2">
      <c r="B27" s="129" t="s">
        <v>173</v>
      </c>
      <c r="C27" s="98" t="s">
        <v>43</v>
      </c>
      <c r="D27" s="130">
        <f t="shared" si="0"/>
        <v>0.49594325279160567</v>
      </c>
      <c r="E27" s="131">
        <f>産業連関表!BC28</f>
        <v>0.49594325279160567</v>
      </c>
      <c r="F27" s="132">
        <v>0.6604150546906008</v>
      </c>
      <c r="G27" s="131">
        <v>0.17080213035637823</v>
      </c>
      <c r="H27" s="131">
        <f>産業連関表!AR28/産業連関表!$AR$44</f>
        <v>8.857181589849274E-3</v>
      </c>
      <c r="I27" s="131">
        <f>IF(産業連関表!BG28=0,0,産業連関表!BG28/産業連関表!AZ28)</f>
        <v>2.731174105190463E-2</v>
      </c>
    </row>
    <row r="28" spans="2:9" ht="15" customHeight="1" x14ac:dyDescent="0.2">
      <c r="B28" s="129" t="s">
        <v>174</v>
      </c>
      <c r="C28" s="98" t="s">
        <v>45</v>
      </c>
      <c r="D28" s="130">
        <f t="shared" si="0"/>
        <v>1</v>
      </c>
      <c r="E28" s="131">
        <f>産業連関表!BC29</f>
        <v>1</v>
      </c>
      <c r="F28" s="132">
        <v>0.69237763588571832</v>
      </c>
      <c r="G28" s="131">
        <v>0.50474798632197693</v>
      </c>
      <c r="H28" s="131">
        <f>産業連関表!AR29/産業連関表!$AR$44</f>
        <v>2.5417925784313117E-3</v>
      </c>
      <c r="I28" s="131">
        <f>IF(産業連関表!BG29=0,0,産業連関表!BG29/産業連関表!AZ29)</f>
        <v>2.6282338750856608E-2</v>
      </c>
    </row>
    <row r="29" spans="2:9" ht="15" customHeight="1" x14ac:dyDescent="0.2">
      <c r="B29" s="133" t="s">
        <v>175</v>
      </c>
      <c r="C29" s="99" t="s">
        <v>47</v>
      </c>
      <c r="D29" s="130">
        <f t="shared" si="0"/>
        <v>0.277977520103731</v>
      </c>
      <c r="E29" s="134">
        <f>産業連関表!BC30</f>
        <v>0.277977520103731</v>
      </c>
      <c r="F29" s="135">
        <v>0.49486934368457824</v>
      </c>
      <c r="G29" s="134">
        <v>0.3757076276346431</v>
      </c>
      <c r="H29" s="131">
        <f>産業連関表!AR30/産業連関表!$AR$44</f>
        <v>0</v>
      </c>
      <c r="I29" s="134">
        <f>IF(産業連関表!BG30=0,0,産業連関表!BG30/産業連関表!AZ30)</f>
        <v>2.9758119738902078E-2</v>
      </c>
    </row>
    <row r="30" spans="2:9" ht="15" customHeight="1" x14ac:dyDescent="0.2">
      <c r="B30" s="129" t="s">
        <v>176</v>
      </c>
      <c r="C30" s="98" t="s">
        <v>49</v>
      </c>
      <c r="D30" s="137">
        <f t="shared" si="0"/>
        <v>0.33423151228428338</v>
      </c>
      <c r="E30" s="131">
        <f>産業連関表!BC31</f>
        <v>0.33423151228428338</v>
      </c>
      <c r="F30" s="138">
        <v>0.76037289342518144</v>
      </c>
      <c r="G30" s="131">
        <v>0.36616717089931161</v>
      </c>
      <c r="H30" s="139">
        <f>産業連関表!AR31/産業連関表!$AR$44</f>
        <v>5.0576570123466037E-2</v>
      </c>
      <c r="I30" s="131">
        <f>IF(産業連関表!BG31=0,0,産業連関表!BG31/産業連関表!AZ31)</f>
        <v>8.8716732435304813E-2</v>
      </c>
    </row>
    <row r="31" spans="2:9" ht="15" customHeight="1" x14ac:dyDescent="0.2">
      <c r="B31" s="129" t="s">
        <v>177</v>
      </c>
      <c r="C31" s="98" t="s">
        <v>51</v>
      </c>
      <c r="D31" s="130">
        <f t="shared" si="0"/>
        <v>0.34253197079044184</v>
      </c>
      <c r="E31" s="131">
        <f>産業連関表!BC32</f>
        <v>0.34253197079044184</v>
      </c>
      <c r="F31" s="132">
        <v>0.69520972762762523</v>
      </c>
      <c r="G31" s="131">
        <v>0.45666481288282113</v>
      </c>
      <c r="H31" s="131">
        <f>産業連関表!AR32/産業連関表!$AR$44</f>
        <v>0.14253312200978202</v>
      </c>
      <c r="I31" s="131">
        <f>IF(産業連関表!BG32=0,0,産業連関表!BG32/産業連関表!AZ32)</f>
        <v>0.16650191614945473</v>
      </c>
    </row>
    <row r="32" spans="2:9" ht="15" customHeight="1" x14ac:dyDescent="0.2">
      <c r="B32" s="129" t="s">
        <v>178</v>
      </c>
      <c r="C32" s="98" t="s">
        <v>53</v>
      </c>
      <c r="D32" s="130">
        <f t="shared" si="0"/>
        <v>0.59922321133471712</v>
      </c>
      <c r="E32" s="131">
        <f>産業連関表!BC33</f>
        <v>0.59922321133471712</v>
      </c>
      <c r="F32" s="132">
        <v>0.75831818938975126</v>
      </c>
      <c r="G32" s="131">
        <v>0.48212676468525012</v>
      </c>
      <c r="H32" s="131">
        <f>産業連関表!AR33/産業連関表!$AR$44</f>
        <v>4.8998796101621493E-2</v>
      </c>
      <c r="I32" s="131">
        <f>IF(産業連関表!BG33=0,0,産業連関表!BG33/産業連関表!AZ33)</f>
        <v>9.1166032141084041E-2</v>
      </c>
    </row>
    <row r="33" spans="2:9" ht="15" customHeight="1" x14ac:dyDescent="0.2">
      <c r="B33" s="129" t="s">
        <v>179</v>
      </c>
      <c r="C33" s="98" t="s">
        <v>55</v>
      </c>
      <c r="D33" s="130">
        <f t="shared" si="0"/>
        <v>0.78884800832006507</v>
      </c>
      <c r="E33" s="131">
        <f>産業連関表!BC34</f>
        <v>0.78884800832006507</v>
      </c>
      <c r="F33" s="132">
        <v>0.46021460943013981</v>
      </c>
      <c r="G33" s="131">
        <v>0.27099664787788302</v>
      </c>
      <c r="H33" s="131">
        <f>産業連関表!AR34/産業連関表!$AR$44</f>
        <v>4.8683910049257276E-2</v>
      </c>
      <c r="I33" s="131">
        <f>IF(産業連関表!BG34=0,0,産業連関表!BG34/産業連関表!AZ34)</f>
        <v>0.1923978667109644</v>
      </c>
    </row>
    <row r="34" spans="2:9" ht="15" customHeight="1" x14ac:dyDescent="0.2">
      <c r="B34" s="133" t="s">
        <v>180</v>
      </c>
      <c r="C34" s="99" t="s">
        <v>57</v>
      </c>
      <c r="D34" s="136">
        <f t="shared" si="0"/>
        <v>0.10479529674411969</v>
      </c>
      <c r="E34" s="134">
        <f>産業連関表!BC35</f>
        <v>0.10479529674411969</v>
      </c>
      <c r="F34" s="135">
        <v>0.46503508843006891</v>
      </c>
      <c r="G34" s="134">
        <v>0.25640002009502305</v>
      </c>
      <c r="H34" s="134">
        <f>産業連関表!AR35/産業連関表!$AR$44</f>
        <v>4.7182876143113145E-2</v>
      </c>
      <c r="I34" s="134">
        <f>IF(産業連関表!BG35=0,0,産業連関表!BG35/産業連関表!AZ35)</f>
        <v>5.3656346422857673E-2</v>
      </c>
    </row>
    <row r="35" spans="2:9" ht="15" customHeight="1" x14ac:dyDescent="0.2">
      <c r="B35" s="129" t="s">
        <v>181</v>
      </c>
      <c r="C35" s="98" t="s">
        <v>59</v>
      </c>
      <c r="D35" s="137">
        <f t="shared" si="0"/>
        <v>0.17160830829882645</v>
      </c>
      <c r="E35" s="131">
        <f>産業連関表!BC36</f>
        <v>0.17160830829882645</v>
      </c>
      <c r="F35" s="138">
        <v>0.68034961984457709</v>
      </c>
      <c r="G35" s="131">
        <v>0.30019997575680979</v>
      </c>
      <c r="H35" s="139">
        <f>産業連関表!AR36/産業連関表!$AR$44</f>
        <v>5.3340739567768927E-2</v>
      </c>
      <c r="I35" s="131">
        <f>IF(産業連関表!BG36=0,0,産業連関表!BG36/産業連関表!AZ36)</f>
        <v>5.8956044286538493E-2</v>
      </c>
    </row>
    <row r="36" spans="2:9" ht="15" customHeight="1" x14ac:dyDescent="0.2">
      <c r="B36" s="129" t="s">
        <v>182</v>
      </c>
      <c r="C36" s="98" t="s">
        <v>62</v>
      </c>
      <c r="D36" s="130">
        <f t="shared" si="0"/>
        <v>0.59192511655753488</v>
      </c>
      <c r="E36" s="131">
        <f>産業連関表!BC37</f>
        <v>0.59192511655753488</v>
      </c>
      <c r="F36" s="132">
        <v>0.86909215087976155</v>
      </c>
      <c r="G36" s="131">
        <v>3.3740099864097844E-2</v>
      </c>
      <c r="H36" s="131">
        <f>産業連関表!AR37/産業連関表!$AR$44</f>
        <v>0.19291162930167452</v>
      </c>
      <c r="I36" s="131">
        <f>IF(産業連関表!BG37=0,0,産業連関表!BG37/産業連関表!AZ37)</f>
        <v>1.8396867535995275E-3</v>
      </c>
    </row>
    <row r="37" spans="2:9" ht="15" customHeight="1" x14ac:dyDescent="0.2">
      <c r="B37" s="129" t="s">
        <v>183</v>
      </c>
      <c r="C37" s="98" t="s">
        <v>64</v>
      </c>
      <c r="D37" s="130">
        <f t="shared" si="0"/>
        <v>2.2590199802727695E-2</v>
      </c>
      <c r="E37" s="131">
        <f>産業連関表!BC38</f>
        <v>2.2590199802727695E-2</v>
      </c>
      <c r="F37" s="132">
        <v>0.66159031293449155</v>
      </c>
      <c r="G37" s="131">
        <v>0.2649101748456425</v>
      </c>
      <c r="H37" s="131">
        <f>産業連関表!AR38/産業連関表!$AR$44</f>
        <v>2.1082669725150873E-3</v>
      </c>
      <c r="I37" s="131">
        <f>IF(産業連関表!BG38=0,0,産業連関表!BG38/産業連関表!AZ38)</f>
        <v>5.630582737677612E-2</v>
      </c>
    </row>
    <row r="38" spans="2:9" ht="15" customHeight="1" x14ac:dyDescent="0.2">
      <c r="B38" s="129" t="s">
        <v>184</v>
      </c>
      <c r="C38" s="98" t="s">
        <v>66</v>
      </c>
      <c r="D38" s="130">
        <f t="shared" si="0"/>
        <v>0.7103582688985024</v>
      </c>
      <c r="E38" s="131">
        <f>産業連関表!BC39</f>
        <v>0.7103582688985024</v>
      </c>
      <c r="F38" s="132">
        <v>0.64975488869075204</v>
      </c>
      <c r="G38" s="131">
        <v>0.4322453183690117</v>
      </c>
      <c r="H38" s="131">
        <f>産業連関表!AR39/産業連関表!$AR$44</f>
        <v>5.8285292707803728E-3</v>
      </c>
      <c r="I38" s="131">
        <f>IF(産業連関表!BG39=0,0,産業連関表!BG39/産業連関表!AZ39)</f>
        <v>4.2545053866705131E-2</v>
      </c>
    </row>
    <row r="39" spans="2:9" ht="15" customHeight="1" x14ac:dyDescent="0.2">
      <c r="B39" s="133" t="s">
        <v>185</v>
      </c>
      <c r="C39" s="99" t="s">
        <v>68</v>
      </c>
      <c r="D39" s="136">
        <f t="shared" si="0"/>
        <v>0.72241793267624055</v>
      </c>
      <c r="E39" s="134">
        <f>産業連関表!BC40</f>
        <v>0.72241793267624055</v>
      </c>
      <c r="F39" s="135">
        <v>0.7451397762350509</v>
      </c>
      <c r="G39" s="134">
        <v>0.40120533641052863</v>
      </c>
      <c r="H39" s="134">
        <f>産業連関表!AR40/産業連関表!$AR$44</f>
        <v>4.5831029205144697E-3</v>
      </c>
      <c r="I39" s="134">
        <f>IF(産業連関表!BG40=0,0,産業連関表!BG40/産業連関表!AZ40)</f>
        <v>6.0190990420625645E-2</v>
      </c>
    </row>
    <row r="40" spans="2:9" ht="15" customHeight="1" x14ac:dyDescent="0.2">
      <c r="B40" s="141" t="s">
        <v>186</v>
      </c>
      <c r="C40" s="142" t="s">
        <v>70</v>
      </c>
      <c r="D40" s="137">
        <f t="shared" si="0"/>
        <v>0.6909000494497064</v>
      </c>
      <c r="E40" s="131">
        <f>産業連関表!BC41</f>
        <v>0.6909000494497064</v>
      </c>
      <c r="F40" s="132">
        <v>0.81404879816399323</v>
      </c>
      <c r="G40" s="131">
        <v>0.5725543103123174</v>
      </c>
      <c r="H40" s="139">
        <f>産業連関表!AR41/産業連関表!$AR$44</f>
        <v>1.9669315155034728E-2</v>
      </c>
      <c r="I40" s="131">
        <f>IF(産業連関表!BG41=0,0,産業連関表!BG41/産業連関表!AZ41)</f>
        <v>0.11353712398325254</v>
      </c>
    </row>
    <row r="41" spans="2:9" ht="15" customHeight="1" x14ac:dyDescent="0.2">
      <c r="B41" s="129" t="s">
        <v>187</v>
      </c>
      <c r="C41" s="98" t="s">
        <v>72</v>
      </c>
      <c r="D41" s="130">
        <f t="shared" si="0"/>
        <v>0.53097719261199949</v>
      </c>
      <c r="E41" s="131">
        <f>産業連関表!BC42</f>
        <v>0.53097719261199949</v>
      </c>
      <c r="F41" s="132">
        <v>0.739733748775106</v>
      </c>
      <c r="G41" s="131">
        <v>0.63279875397606189</v>
      </c>
      <c r="H41" s="131">
        <f>産業連関表!AR42/産業連関表!$AR$44</f>
        <v>5.7138030887233952E-2</v>
      </c>
      <c r="I41" s="131">
        <f>IF(産業連関表!BG42=0,0,産業連関表!BG42/産業連関表!AZ42)</f>
        <v>0.15941037776124073</v>
      </c>
    </row>
    <row r="42" spans="2:9" ht="15" customHeight="1" x14ac:dyDescent="0.2">
      <c r="B42" s="143" t="s">
        <v>188</v>
      </c>
      <c r="C42" s="144" t="s">
        <v>74</v>
      </c>
      <c r="D42" s="145">
        <f t="shared" si="0"/>
        <v>0.74037410018488026</v>
      </c>
      <c r="E42" s="146">
        <f>産業連関表!BC43</f>
        <v>0.74037410018488026</v>
      </c>
      <c r="F42" s="147">
        <v>0.67757355893203541</v>
      </c>
      <c r="G42" s="146">
        <v>0.32768070323403087</v>
      </c>
      <c r="H42" s="146">
        <f>産業連関表!AR43/産業連関表!$AR$44</f>
        <v>7.9957775216932037E-2</v>
      </c>
      <c r="I42" s="146">
        <f>IF(産業連関表!BG43=0,0,産業連関表!BG43/産業連関表!AZ43)</f>
        <v>0.30628630892361935</v>
      </c>
    </row>
  </sheetData>
  <mergeCells count="1">
    <mergeCell ref="B4:C4"/>
  </mergeCells>
  <phoneticPr fontId="8"/>
  <pageMargins left="0.7" right="0.7" top="0.75" bottom="0.75" header="0.3" footer="0.3"/>
  <pageSetup paperSize="9" orientation="portrait" horizontalDpi="300" verticalDpi="300" r:id="rId1"/>
  <ignoredErrors>
    <ignoredError sqref="B5:B42"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BN48"/>
  <sheetViews>
    <sheetView showGridLines="0" zoomScaleNormal="100" workbookViewId="0">
      <pane xSplit="3" ySplit="5" topLeftCell="D6" activePane="bottomRight" state="frozen"/>
      <selection activeCell="B1" sqref="B1"/>
      <selection pane="topRight" activeCell="B1" sqref="B1"/>
      <selection pane="bottomLeft" activeCell="B1" sqref="B1"/>
      <selection pane="bottomRight" activeCell="B2" sqref="B2"/>
    </sheetView>
  </sheetViews>
  <sheetFormatPr defaultColWidth="9.109375" defaultRowHeight="15" customHeight="1" x14ac:dyDescent="0.2"/>
  <cols>
    <col min="1" max="1" width="2.77734375" style="148" customWidth="1"/>
    <col min="2" max="2" width="5.5546875" style="148" customWidth="1"/>
    <col min="3" max="3" width="27.77734375" style="148" customWidth="1"/>
    <col min="4" max="43" width="10" style="148" bestFit="1" customWidth="1"/>
    <col min="44" max="16384" width="9.109375" style="148"/>
  </cols>
  <sheetData>
    <row r="2" spans="2:66" ht="15" customHeight="1" x14ac:dyDescent="0.2">
      <c r="B2" s="161" t="s">
        <v>426</v>
      </c>
      <c r="C2" s="149"/>
      <c r="D2" s="150"/>
      <c r="E2" s="150"/>
      <c r="F2" s="150"/>
      <c r="G2" s="150"/>
      <c r="H2" s="150"/>
      <c r="I2" s="150"/>
    </row>
    <row r="3" spans="2:66" ht="15" customHeight="1" x14ac:dyDescent="0.2">
      <c r="C3" s="149"/>
    </row>
    <row r="4" spans="2:66" ht="15" customHeight="1" x14ac:dyDescent="0.2">
      <c r="B4" s="292"/>
      <c r="C4" s="293"/>
      <c r="D4" s="292" t="s">
        <v>146</v>
      </c>
      <c r="E4" s="294" t="s">
        <v>147</v>
      </c>
      <c r="F4" s="294" t="s">
        <v>148</v>
      </c>
      <c r="G4" s="294" t="s">
        <v>149</v>
      </c>
      <c r="H4" s="294" t="s">
        <v>150</v>
      </c>
      <c r="I4" s="294" t="s">
        <v>151</v>
      </c>
      <c r="J4" s="294" t="s">
        <v>152</v>
      </c>
      <c r="K4" s="294" t="s">
        <v>153</v>
      </c>
      <c r="L4" s="294" t="s">
        <v>154</v>
      </c>
      <c r="M4" s="294" t="s">
        <v>155</v>
      </c>
      <c r="N4" s="294" t="s">
        <v>156</v>
      </c>
      <c r="O4" s="294" t="s">
        <v>157</v>
      </c>
      <c r="P4" s="294" t="s">
        <v>158</v>
      </c>
      <c r="Q4" s="294" t="s">
        <v>159</v>
      </c>
      <c r="R4" s="294" t="s">
        <v>162</v>
      </c>
      <c r="S4" s="294" t="s">
        <v>164</v>
      </c>
      <c r="T4" s="294" t="s">
        <v>166</v>
      </c>
      <c r="U4" s="294" t="s">
        <v>168</v>
      </c>
      <c r="V4" s="294" t="s">
        <v>169</v>
      </c>
      <c r="W4" s="295" t="s">
        <v>170</v>
      </c>
      <c r="X4" s="294" t="s">
        <v>171</v>
      </c>
      <c r="Y4" s="294" t="s">
        <v>172</v>
      </c>
      <c r="Z4" s="294" t="s">
        <v>173</v>
      </c>
      <c r="AA4" s="294" t="s">
        <v>174</v>
      </c>
      <c r="AB4" s="294" t="s">
        <v>175</v>
      </c>
      <c r="AC4" s="294" t="s">
        <v>176</v>
      </c>
      <c r="AD4" s="294" t="s">
        <v>177</v>
      </c>
      <c r="AE4" s="294" t="s">
        <v>178</v>
      </c>
      <c r="AF4" s="294" t="s">
        <v>179</v>
      </c>
      <c r="AG4" s="294" t="s">
        <v>180</v>
      </c>
      <c r="AH4" s="294" t="s">
        <v>181</v>
      </c>
      <c r="AI4" s="294" t="s">
        <v>182</v>
      </c>
      <c r="AJ4" s="294" t="s">
        <v>183</v>
      </c>
      <c r="AK4" s="294" t="s">
        <v>184</v>
      </c>
      <c r="AL4" s="294" t="s">
        <v>185</v>
      </c>
      <c r="AM4" s="294" t="s">
        <v>186</v>
      </c>
      <c r="AN4" s="294" t="s">
        <v>187</v>
      </c>
      <c r="AO4" s="294" t="s">
        <v>188</v>
      </c>
      <c r="AP4" s="292"/>
      <c r="AQ4" s="296"/>
    </row>
    <row r="5" spans="2:66" ht="52.8" x14ac:dyDescent="0.2">
      <c r="B5" s="297"/>
      <c r="C5" s="298"/>
      <c r="D5" s="299" t="s">
        <v>2</v>
      </c>
      <c r="E5" s="298" t="s">
        <v>3</v>
      </c>
      <c r="F5" s="298" t="s">
        <v>5</v>
      </c>
      <c r="G5" s="298" t="s">
        <v>7</v>
      </c>
      <c r="H5" s="298" t="s">
        <v>9</v>
      </c>
      <c r="I5" s="298" t="s">
        <v>10</v>
      </c>
      <c r="J5" s="298" t="s">
        <v>12</v>
      </c>
      <c r="K5" s="298" t="s">
        <v>14</v>
      </c>
      <c r="L5" s="298" t="s">
        <v>16</v>
      </c>
      <c r="M5" s="298" t="s">
        <v>17</v>
      </c>
      <c r="N5" s="298" t="s">
        <v>19</v>
      </c>
      <c r="O5" s="298" t="s">
        <v>21</v>
      </c>
      <c r="P5" s="298" t="s">
        <v>23</v>
      </c>
      <c r="Q5" s="298" t="s">
        <v>25</v>
      </c>
      <c r="R5" s="298" t="s">
        <v>27</v>
      </c>
      <c r="S5" s="298" t="s">
        <v>30</v>
      </c>
      <c r="T5" s="298" t="s">
        <v>32</v>
      </c>
      <c r="U5" s="298" t="s">
        <v>34</v>
      </c>
      <c r="V5" s="298" t="s">
        <v>36</v>
      </c>
      <c r="W5" s="298" t="s">
        <v>29</v>
      </c>
      <c r="X5" s="298" t="s">
        <v>39</v>
      </c>
      <c r="Y5" s="298" t="s">
        <v>41</v>
      </c>
      <c r="Z5" s="298" t="s">
        <v>43</v>
      </c>
      <c r="AA5" s="298" t="s">
        <v>45</v>
      </c>
      <c r="AB5" s="298" t="s">
        <v>47</v>
      </c>
      <c r="AC5" s="298" t="s">
        <v>49</v>
      </c>
      <c r="AD5" s="298" t="s">
        <v>51</v>
      </c>
      <c r="AE5" s="298" t="s">
        <v>53</v>
      </c>
      <c r="AF5" s="298" t="s">
        <v>55</v>
      </c>
      <c r="AG5" s="298" t="s">
        <v>57</v>
      </c>
      <c r="AH5" s="298" t="s">
        <v>59</v>
      </c>
      <c r="AI5" s="298" t="s">
        <v>62</v>
      </c>
      <c r="AJ5" s="298" t="s">
        <v>64</v>
      </c>
      <c r="AK5" s="298" t="s">
        <v>66</v>
      </c>
      <c r="AL5" s="298" t="s">
        <v>68</v>
      </c>
      <c r="AM5" s="298" t="s">
        <v>70</v>
      </c>
      <c r="AN5" s="298" t="s">
        <v>72</v>
      </c>
      <c r="AO5" s="298" t="s">
        <v>74</v>
      </c>
      <c r="AP5" s="299" t="s">
        <v>244</v>
      </c>
      <c r="AQ5" s="300" t="s">
        <v>245</v>
      </c>
      <c r="AR5" s="149"/>
      <c r="AS5" s="149"/>
      <c r="AT5" s="149"/>
      <c r="AU5" s="149"/>
      <c r="AV5" s="149"/>
      <c r="AW5" s="149"/>
      <c r="AX5" s="149"/>
      <c r="AY5" s="149"/>
      <c r="AZ5" s="149"/>
      <c r="BA5" s="149"/>
      <c r="BB5" s="149"/>
      <c r="BC5" s="149"/>
      <c r="BD5" s="149"/>
      <c r="BE5" s="149"/>
      <c r="BF5" s="149"/>
      <c r="BG5" s="149"/>
      <c r="BH5" s="149"/>
      <c r="BI5" s="149"/>
      <c r="BJ5" s="149"/>
      <c r="BK5" s="149"/>
      <c r="BL5" s="149"/>
      <c r="BM5" s="149"/>
      <c r="BN5" s="149"/>
    </row>
    <row r="6" spans="2:66" ht="15" customHeight="1" x14ac:dyDescent="0.2">
      <c r="B6" s="292" t="s">
        <v>146</v>
      </c>
      <c r="C6" s="293" t="s">
        <v>2</v>
      </c>
      <c r="D6" s="151">
        <f t="array" ref="D6:AO43">MINVERSE('I-(I-Ｍ)A 行列'!D6:AO43)</f>
        <v>1.2436594819321689</v>
      </c>
      <c r="E6" s="152">
        <v>1.57669720701667E-4</v>
      </c>
      <c r="F6" s="152">
        <v>0</v>
      </c>
      <c r="G6" s="152">
        <v>6.1702549621173985E-5</v>
      </c>
      <c r="H6" s="152">
        <v>0.29890561591378922</v>
      </c>
      <c r="I6" s="152">
        <v>0</v>
      </c>
      <c r="J6" s="152">
        <v>0</v>
      </c>
      <c r="K6" s="152">
        <v>0</v>
      </c>
      <c r="L6" s="152">
        <v>0</v>
      </c>
      <c r="M6" s="152">
        <v>2.3449397517380768E-4</v>
      </c>
      <c r="N6" s="152">
        <v>0</v>
      </c>
      <c r="O6" s="152">
        <v>0</v>
      </c>
      <c r="P6" s="152">
        <v>3.3092640700559041E-5</v>
      </c>
      <c r="Q6" s="152">
        <v>3.7626781870778457E-5</v>
      </c>
      <c r="R6" s="152">
        <v>0</v>
      </c>
      <c r="S6" s="152">
        <v>0</v>
      </c>
      <c r="T6" s="152">
        <v>0</v>
      </c>
      <c r="U6" s="152">
        <v>3.1043164983615115E-5</v>
      </c>
      <c r="V6" s="152">
        <v>0</v>
      </c>
      <c r="W6" s="152">
        <v>2.0673207451929449E-4</v>
      </c>
      <c r="X6" s="152">
        <v>1.0098240389027531E-4</v>
      </c>
      <c r="Y6" s="152">
        <v>0</v>
      </c>
      <c r="Z6" s="152">
        <v>8.4736943872875824E-5</v>
      </c>
      <c r="AA6" s="152">
        <v>8.099352024712846E-5</v>
      </c>
      <c r="AB6" s="152">
        <v>1.7020079697997984E-3</v>
      </c>
      <c r="AC6" s="152">
        <v>7.6427491769566873E-5</v>
      </c>
      <c r="AD6" s="152">
        <v>4.4478090262123322E-4</v>
      </c>
      <c r="AE6" s="152">
        <v>7.2970708000215883E-5</v>
      </c>
      <c r="AF6" s="152">
        <v>3.764876072137939E-2</v>
      </c>
      <c r="AG6" s="152">
        <v>1.8760605194200183E-4</v>
      </c>
      <c r="AH6" s="152">
        <v>1.0745294316443655E-4</v>
      </c>
      <c r="AI6" s="152">
        <v>2.0776680313272295E-5</v>
      </c>
      <c r="AJ6" s="152">
        <v>9.5176887232115357E-5</v>
      </c>
      <c r="AK6" s="152">
        <v>1.180970389261007E-3</v>
      </c>
      <c r="AL6" s="152">
        <v>1.0786117367498076E-4</v>
      </c>
      <c r="AM6" s="152">
        <v>5.8022786949372593E-4</v>
      </c>
      <c r="AN6" s="152">
        <v>7.624192171743112E-3</v>
      </c>
      <c r="AO6" s="152">
        <v>1.8921096699789127E-3</v>
      </c>
      <c r="AP6" s="151">
        <f>SUM(D6:AO6)</f>
        <v>1.5953354932519126</v>
      </c>
      <c r="AQ6" s="153">
        <f>AP6/(SUM(AP$6:AP$43)/38)</f>
        <v>1.4321273718415457</v>
      </c>
      <c r="AR6" s="154"/>
      <c r="AS6" s="154"/>
      <c r="AT6" s="154"/>
      <c r="AU6" s="154"/>
      <c r="AV6" s="154"/>
      <c r="AW6" s="154"/>
      <c r="AX6" s="154"/>
      <c r="AY6" s="154"/>
      <c r="AZ6" s="154"/>
      <c r="BA6" s="154"/>
      <c r="BB6" s="154"/>
      <c r="BC6" s="154"/>
      <c r="BD6" s="154"/>
      <c r="BE6" s="154"/>
      <c r="BF6" s="154"/>
      <c r="BG6" s="154"/>
      <c r="BH6" s="154"/>
      <c r="BI6" s="154"/>
      <c r="BJ6" s="154"/>
      <c r="BK6" s="154"/>
      <c r="BL6" s="154"/>
      <c r="BN6" s="154"/>
    </row>
    <row r="7" spans="2:66" ht="15" customHeight="1" x14ac:dyDescent="0.2">
      <c r="B7" s="301" t="s">
        <v>147</v>
      </c>
      <c r="C7" s="302" t="s">
        <v>3</v>
      </c>
      <c r="D7" s="151">
        <v>7.0291788936997779E-4</v>
      </c>
      <c r="E7" s="152">
        <v>1.0217299680302721</v>
      </c>
      <c r="F7" s="152">
        <v>0</v>
      </c>
      <c r="G7" s="152">
        <v>6.7284928310241228E-4</v>
      </c>
      <c r="H7" s="152">
        <v>1.7597356127401979E-3</v>
      </c>
      <c r="I7" s="152">
        <v>0</v>
      </c>
      <c r="J7" s="152">
        <v>0</v>
      </c>
      <c r="K7" s="152">
        <v>0</v>
      </c>
      <c r="L7" s="152">
        <v>0</v>
      </c>
      <c r="M7" s="152">
        <v>4.4261194526718878E-4</v>
      </c>
      <c r="N7" s="152">
        <v>0</v>
      </c>
      <c r="O7" s="152">
        <v>0</v>
      </c>
      <c r="P7" s="152">
        <v>2.8483807786326644E-4</v>
      </c>
      <c r="Q7" s="152">
        <v>3.513898225785172E-4</v>
      </c>
      <c r="R7" s="152">
        <v>0</v>
      </c>
      <c r="S7" s="152">
        <v>0</v>
      </c>
      <c r="T7" s="152">
        <v>0</v>
      </c>
      <c r="U7" s="152">
        <v>1.5769294136542794E-3</v>
      </c>
      <c r="V7" s="152">
        <v>0</v>
      </c>
      <c r="W7" s="152">
        <v>0.13292113196912753</v>
      </c>
      <c r="X7" s="152">
        <v>3.2403005984089624E-4</v>
      </c>
      <c r="Y7" s="152">
        <v>0</v>
      </c>
      <c r="Z7" s="152">
        <v>1.0668339204007555E-3</v>
      </c>
      <c r="AA7" s="152">
        <v>7.526641067411282E-4</v>
      </c>
      <c r="AB7" s="152">
        <v>1.8589017228617904E-3</v>
      </c>
      <c r="AC7" s="152">
        <v>2.0319611585998981E-4</v>
      </c>
      <c r="AD7" s="152">
        <v>5.0262629357223298E-4</v>
      </c>
      <c r="AE7" s="152">
        <v>1.6213572657747016E-4</v>
      </c>
      <c r="AF7" s="152">
        <v>1.9370945348805002E-3</v>
      </c>
      <c r="AG7" s="152">
        <v>9.0973185284033134E-4</v>
      </c>
      <c r="AH7" s="152">
        <v>2.6214746518540241E-4</v>
      </c>
      <c r="AI7" s="152">
        <v>4.9795519456151142E-5</v>
      </c>
      <c r="AJ7" s="152">
        <v>1.248575342415734E-4</v>
      </c>
      <c r="AK7" s="152">
        <v>7.4497735614681047E-4</v>
      </c>
      <c r="AL7" s="152">
        <v>2.4561961623746392E-4</v>
      </c>
      <c r="AM7" s="152">
        <v>2.7539036425404601E-4</v>
      </c>
      <c r="AN7" s="152">
        <v>5.7234879587450506E-4</v>
      </c>
      <c r="AO7" s="152">
        <v>1.2176416785227905E-3</v>
      </c>
      <c r="AP7" s="151">
        <f t="shared" ref="AP7:AP43" si="0">SUM(D7:AO7)</f>
        <v>1.171652364707469</v>
      </c>
      <c r="AQ7" s="153">
        <f t="shared" ref="AQ7:AQ43" si="1">AP7/(SUM(AP$6:AP$43)/38)</f>
        <v>1.0517884350207214</v>
      </c>
      <c r="AR7" s="154"/>
      <c r="AS7" s="154"/>
      <c r="AT7" s="154"/>
      <c r="AU7" s="154"/>
      <c r="AV7" s="154"/>
      <c r="AW7" s="154"/>
      <c r="AX7" s="154"/>
      <c r="AY7" s="154"/>
      <c r="AZ7" s="154"/>
      <c r="BA7" s="154"/>
      <c r="BB7" s="154"/>
      <c r="BC7" s="154"/>
      <c r="BD7" s="154"/>
      <c r="BE7" s="154"/>
      <c r="BF7" s="154"/>
      <c r="BG7" s="154"/>
      <c r="BH7" s="154"/>
      <c r="BI7" s="154"/>
      <c r="BJ7" s="154"/>
      <c r="BK7" s="154"/>
      <c r="BL7" s="154"/>
      <c r="BN7" s="154"/>
    </row>
    <row r="8" spans="2:66" ht="15" customHeight="1" x14ac:dyDescent="0.2">
      <c r="B8" s="301" t="s">
        <v>148</v>
      </c>
      <c r="C8" s="302" t="s">
        <v>5</v>
      </c>
      <c r="D8" s="151">
        <v>0</v>
      </c>
      <c r="E8" s="152">
        <v>0</v>
      </c>
      <c r="F8" s="152">
        <v>1</v>
      </c>
      <c r="G8" s="152">
        <v>0</v>
      </c>
      <c r="H8" s="152">
        <v>0</v>
      </c>
      <c r="I8" s="152">
        <v>0</v>
      </c>
      <c r="J8" s="152">
        <v>0</v>
      </c>
      <c r="K8" s="152">
        <v>0</v>
      </c>
      <c r="L8" s="152">
        <v>0</v>
      </c>
      <c r="M8" s="152">
        <v>0</v>
      </c>
      <c r="N8" s="152">
        <v>0</v>
      </c>
      <c r="O8" s="152">
        <v>0</v>
      </c>
      <c r="P8" s="152">
        <v>0</v>
      </c>
      <c r="Q8" s="152">
        <v>0</v>
      </c>
      <c r="R8" s="152">
        <v>0</v>
      </c>
      <c r="S8" s="152">
        <v>0</v>
      </c>
      <c r="T8" s="152">
        <v>0</v>
      </c>
      <c r="U8" s="152">
        <v>0</v>
      </c>
      <c r="V8" s="152">
        <v>0</v>
      </c>
      <c r="W8" s="152">
        <v>0</v>
      </c>
      <c r="X8" s="152">
        <v>0</v>
      </c>
      <c r="Y8" s="152">
        <v>0</v>
      </c>
      <c r="Z8" s="152">
        <v>0</v>
      </c>
      <c r="AA8" s="152">
        <v>0</v>
      </c>
      <c r="AB8" s="152">
        <v>0</v>
      </c>
      <c r="AC8" s="152">
        <v>0</v>
      </c>
      <c r="AD8" s="152">
        <v>0</v>
      </c>
      <c r="AE8" s="152">
        <v>0</v>
      </c>
      <c r="AF8" s="152">
        <v>0</v>
      </c>
      <c r="AG8" s="152">
        <v>0</v>
      </c>
      <c r="AH8" s="152">
        <v>0</v>
      </c>
      <c r="AI8" s="152">
        <v>0</v>
      </c>
      <c r="AJ8" s="152">
        <v>0</v>
      </c>
      <c r="AK8" s="152">
        <v>0</v>
      </c>
      <c r="AL8" s="152">
        <v>0</v>
      </c>
      <c r="AM8" s="152">
        <v>0</v>
      </c>
      <c r="AN8" s="152">
        <v>0</v>
      </c>
      <c r="AO8" s="152">
        <v>0</v>
      </c>
      <c r="AP8" s="151">
        <f t="shared" si="0"/>
        <v>1</v>
      </c>
      <c r="AQ8" s="153">
        <f t="shared" si="1"/>
        <v>0.89769667753226912</v>
      </c>
      <c r="AR8" s="154"/>
      <c r="AS8" s="154"/>
      <c r="AT8" s="154"/>
      <c r="AU8" s="154"/>
      <c r="AV8" s="154"/>
      <c r="AW8" s="154"/>
      <c r="AX8" s="154"/>
      <c r="AY8" s="154"/>
      <c r="AZ8" s="154"/>
      <c r="BA8" s="154"/>
      <c r="BB8" s="154"/>
      <c r="BC8" s="154"/>
      <c r="BD8" s="154"/>
      <c r="BE8" s="154"/>
      <c r="BF8" s="154"/>
      <c r="BG8" s="154"/>
      <c r="BH8" s="154"/>
      <c r="BI8" s="154"/>
      <c r="BJ8" s="154"/>
      <c r="BK8" s="154"/>
      <c r="BL8" s="154"/>
      <c r="BN8" s="154"/>
    </row>
    <row r="9" spans="2:66" ht="15" customHeight="1" x14ac:dyDescent="0.2">
      <c r="B9" s="301" t="s">
        <v>149</v>
      </c>
      <c r="C9" s="302" t="s">
        <v>7</v>
      </c>
      <c r="D9" s="151">
        <v>8.795583935290453E-5</v>
      </c>
      <c r="E9" s="152">
        <v>1.4090586359504859E-4</v>
      </c>
      <c r="F9" s="152">
        <v>0</v>
      </c>
      <c r="G9" s="152">
        <v>1.0004361504082793</v>
      </c>
      <c r="H9" s="152">
        <v>1.18377785411297E-4</v>
      </c>
      <c r="I9" s="152">
        <v>0</v>
      </c>
      <c r="J9" s="152">
        <v>0</v>
      </c>
      <c r="K9" s="152">
        <v>0</v>
      </c>
      <c r="L9" s="152">
        <v>0</v>
      </c>
      <c r="M9" s="152">
        <v>1.4873280963073294E-2</v>
      </c>
      <c r="N9" s="152">
        <v>0</v>
      </c>
      <c r="O9" s="152">
        <v>0</v>
      </c>
      <c r="P9" s="152">
        <v>9.0939559244569874E-5</v>
      </c>
      <c r="Q9" s="152">
        <v>1.021652997292104E-4</v>
      </c>
      <c r="R9" s="152">
        <v>0</v>
      </c>
      <c r="S9" s="152">
        <v>0</v>
      </c>
      <c r="T9" s="152">
        <v>0</v>
      </c>
      <c r="U9" s="152">
        <v>8.7592082187829009E-5</v>
      </c>
      <c r="V9" s="152">
        <v>0</v>
      </c>
      <c r="W9" s="152">
        <v>1.1155810943583495E-4</v>
      </c>
      <c r="X9" s="152">
        <v>2.0232469549099085E-2</v>
      </c>
      <c r="Y9" s="152">
        <v>0</v>
      </c>
      <c r="Z9" s="152">
        <v>8.7525418848681243E-5</v>
      </c>
      <c r="AA9" s="152">
        <v>2.4580464835345542E-4</v>
      </c>
      <c r="AB9" s="152">
        <v>2.0408057771620029E-3</v>
      </c>
      <c r="AC9" s="152">
        <v>3.0112247273643797E-5</v>
      </c>
      <c r="AD9" s="152">
        <v>1.5543600838333258E-4</v>
      </c>
      <c r="AE9" s="152">
        <v>5.295758262210122E-5</v>
      </c>
      <c r="AF9" s="152">
        <v>1.5538476640812178E-4</v>
      </c>
      <c r="AG9" s="152">
        <v>4.3636721312683642E-5</v>
      </c>
      <c r="AH9" s="152">
        <v>3.3372774554263045E-5</v>
      </c>
      <c r="AI9" s="152">
        <v>2.5812427414385446E-5</v>
      </c>
      <c r="AJ9" s="152">
        <v>4.4810521238428273E-5</v>
      </c>
      <c r="AK9" s="152">
        <v>5.9525204133577653E-5</v>
      </c>
      <c r="AL9" s="152">
        <v>6.1123584301624694E-5</v>
      </c>
      <c r="AM9" s="152">
        <v>1.1584821148095365E-4</v>
      </c>
      <c r="AN9" s="152">
        <v>6.3945692726209821E-5</v>
      </c>
      <c r="AO9" s="152">
        <v>1.110960409795541E-4</v>
      </c>
      <c r="AP9" s="151">
        <f t="shared" si="0"/>
        <v>1.0396085930866015</v>
      </c>
      <c r="AQ9" s="153">
        <f t="shared" si="1"/>
        <v>0.93325317994783885</v>
      </c>
      <c r="AR9" s="154"/>
      <c r="AS9" s="154"/>
      <c r="AT9" s="154"/>
      <c r="AU9" s="154"/>
      <c r="AV9" s="154"/>
      <c r="AW9" s="154"/>
      <c r="AX9" s="154"/>
      <c r="AY9" s="154"/>
      <c r="AZ9" s="154"/>
      <c r="BA9" s="154"/>
      <c r="BB9" s="154"/>
      <c r="BC9" s="154"/>
      <c r="BD9" s="154"/>
      <c r="BE9" s="154"/>
      <c r="BF9" s="154"/>
      <c r="BG9" s="154"/>
      <c r="BH9" s="154"/>
      <c r="BI9" s="154"/>
      <c r="BJ9" s="154"/>
      <c r="BK9" s="154"/>
      <c r="BL9" s="154"/>
      <c r="BN9" s="154"/>
    </row>
    <row r="10" spans="2:66" ht="15" customHeight="1" x14ac:dyDescent="0.2">
      <c r="B10" s="301" t="s">
        <v>150</v>
      </c>
      <c r="C10" s="302" t="s">
        <v>9</v>
      </c>
      <c r="D10" s="151">
        <v>8.8905977391615917E-2</v>
      </c>
      <c r="E10" s="152">
        <v>3.2254795608213269E-5</v>
      </c>
      <c r="F10" s="152">
        <v>0</v>
      </c>
      <c r="G10" s="152">
        <v>1.936405828794252E-5</v>
      </c>
      <c r="H10" s="152">
        <v>1.0769037963251571</v>
      </c>
      <c r="I10" s="152">
        <v>0</v>
      </c>
      <c r="J10" s="152">
        <v>0</v>
      </c>
      <c r="K10" s="152">
        <v>0</v>
      </c>
      <c r="L10" s="152">
        <v>0</v>
      </c>
      <c r="M10" s="152">
        <v>5.1531393206009088E-4</v>
      </c>
      <c r="N10" s="152">
        <v>0</v>
      </c>
      <c r="O10" s="152">
        <v>0</v>
      </c>
      <c r="P10" s="152">
        <v>1.1101266071044899E-5</v>
      </c>
      <c r="Q10" s="152">
        <v>1.3537168321462492E-5</v>
      </c>
      <c r="R10" s="152">
        <v>0</v>
      </c>
      <c r="S10" s="152">
        <v>0</v>
      </c>
      <c r="T10" s="152">
        <v>0</v>
      </c>
      <c r="U10" s="152">
        <v>1.3883894871429012E-5</v>
      </c>
      <c r="V10" s="152">
        <v>0</v>
      </c>
      <c r="W10" s="152">
        <v>3.5089391148172919E-4</v>
      </c>
      <c r="X10" s="152">
        <v>3.3062681488688828E-5</v>
      </c>
      <c r="Y10" s="152">
        <v>0</v>
      </c>
      <c r="Z10" s="152">
        <v>2.6080581694054122E-5</v>
      </c>
      <c r="AA10" s="152">
        <v>2.5340009837080601E-5</v>
      </c>
      <c r="AB10" s="152">
        <v>1.7269453728105695E-4</v>
      </c>
      <c r="AC10" s="152">
        <v>6.1289121181406519E-5</v>
      </c>
      <c r="AD10" s="152">
        <v>1.0017587381061797E-4</v>
      </c>
      <c r="AE10" s="152">
        <v>2.1465125723140844E-5</v>
      </c>
      <c r="AF10" s="152">
        <v>4.5653959803605648E-2</v>
      </c>
      <c r="AG10" s="152">
        <v>5.8876429712164096E-5</v>
      </c>
      <c r="AH10" s="152">
        <v>3.3144606381410789E-5</v>
      </c>
      <c r="AI10" s="152">
        <v>4.7128686589285453E-6</v>
      </c>
      <c r="AJ10" s="152">
        <v>2.8366707720066184E-5</v>
      </c>
      <c r="AK10" s="152">
        <v>3.5951108549242241E-4</v>
      </c>
      <c r="AL10" s="152">
        <v>7.4369892858558578E-5</v>
      </c>
      <c r="AM10" s="152">
        <v>3.9613787208155017E-4</v>
      </c>
      <c r="AN10" s="152">
        <v>5.8987566714571041E-3</v>
      </c>
      <c r="AO10" s="152">
        <v>5.3236893011569363E-4</v>
      </c>
      <c r="AP10" s="151">
        <f t="shared" si="0"/>
        <v>1.2202464355425744</v>
      </c>
      <c r="AQ10" s="153">
        <f t="shared" si="1"/>
        <v>1.0954111709571632</v>
      </c>
      <c r="AR10" s="154"/>
      <c r="AS10" s="154"/>
      <c r="AT10" s="154"/>
      <c r="AU10" s="154"/>
      <c r="AV10" s="154"/>
      <c r="AW10" s="154"/>
      <c r="AX10" s="154"/>
      <c r="AY10" s="154"/>
      <c r="AZ10" s="154"/>
      <c r="BA10" s="154"/>
      <c r="BB10" s="154"/>
      <c r="BC10" s="154"/>
      <c r="BD10" s="154"/>
      <c r="BE10" s="154"/>
      <c r="BF10" s="154"/>
      <c r="BG10" s="154"/>
      <c r="BH10" s="154"/>
      <c r="BI10" s="154"/>
      <c r="BJ10" s="154"/>
      <c r="BK10" s="154"/>
      <c r="BL10" s="154"/>
      <c r="BN10" s="154"/>
    </row>
    <row r="11" spans="2:66" ht="15" customHeight="1" x14ac:dyDescent="0.2">
      <c r="B11" s="301" t="s">
        <v>151</v>
      </c>
      <c r="C11" s="302" t="s">
        <v>10</v>
      </c>
      <c r="D11" s="151">
        <v>0</v>
      </c>
      <c r="E11" s="152">
        <v>0</v>
      </c>
      <c r="F11" s="152">
        <v>0</v>
      </c>
      <c r="G11" s="152">
        <v>0</v>
      </c>
      <c r="H11" s="152">
        <v>0</v>
      </c>
      <c r="I11" s="152">
        <v>1</v>
      </c>
      <c r="J11" s="152">
        <v>0</v>
      </c>
      <c r="K11" s="152">
        <v>0</v>
      </c>
      <c r="L11" s="152">
        <v>0</v>
      </c>
      <c r="M11" s="152">
        <v>0</v>
      </c>
      <c r="N11" s="152">
        <v>0</v>
      </c>
      <c r="O11" s="152">
        <v>0</v>
      </c>
      <c r="P11" s="152">
        <v>0</v>
      </c>
      <c r="Q11" s="152">
        <v>0</v>
      </c>
      <c r="R11" s="152">
        <v>0</v>
      </c>
      <c r="S11" s="152">
        <v>0</v>
      </c>
      <c r="T11" s="152">
        <v>0</v>
      </c>
      <c r="U11" s="152">
        <v>0</v>
      </c>
      <c r="V11" s="152">
        <v>0</v>
      </c>
      <c r="W11" s="152">
        <v>0</v>
      </c>
      <c r="X11" s="152">
        <v>0</v>
      </c>
      <c r="Y11" s="152">
        <v>0</v>
      </c>
      <c r="Z11" s="152">
        <v>0</v>
      </c>
      <c r="AA11" s="152">
        <v>0</v>
      </c>
      <c r="AB11" s="152">
        <v>0</v>
      </c>
      <c r="AC11" s="152">
        <v>0</v>
      </c>
      <c r="AD11" s="152">
        <v>0</v>
      </c>
      <c r="AE11" s="152">
        <v>0</v>
      </c>
      <c r="AF11" s="152">
        <v>0</v>
      </c>
      <c r="AG11" s="152">
        <v>0</v>
      </c>
      <c r="AH11" s="152">
        <v>0</v>
      </c>
      <c r="AI11" s="152">
        <v>0</v>
      </c>
      <c r="AJ11" s="152">
        <v>0</v>
      </c>
      <c r="AK11" s="152">
        <v>0</v>
      </c>
      <c r="AL11" s="152">
        <v>0</v>
      </c>
      <c r="AM11" s="152">
        <v>0</v>
      </c>
      <c r="AN11" s="152">
        <v>0</v>
      </c>
      <c r="AO11" s="152">
        <v>0</v>
      </c>
      <c r="AP11" s="151">
        <f t="shared" si="0"/>
        <v>1</v>
      </c>
      <c r="AQ11" s="153">
        <f t="shared" si="1"/>
        <v>0.89769667753226912</v>
      </c>
      <c r="AR11" s="154"/>
      <c r="AS11" s="154"/>
      <c r="AT11" s="154"/>
      <c r="AU11" s="154"/>
      <c r="AV11" s="154"/>
      <c r="AW11" s="154"/>
      <c r="AX11" s="154"/>
      <c r="AY11" s="154"/>
      <c r="AZ11" s="154"/>
      <c r="BA11" s="154"/>
      <c r="BB11" s="154"/>
      <c r="BC11" s="154"/>
      <c r="BD11" s="154"/>
      <c r="BE11" s="154"/>
      <c r="BF11" s="154"/>
      <c r="BG11" s="154"/>
      <c r="BH11" s="154"/>
      <c r="BI11" s="154"/>
      <c r="BJ11" s="154"/>
      <c r="BK11" s="154"/>
      <c r="BL11" s="154"/>
      <c r="BN11" s="154"/>
    </row>
    <row r="12" spans="2:66" ht="15" customHeight="1" x14ac:dyDescent="0.2">
      <c r="B12" s="301" t="s">
        <v>152</v>
      </c>
      <c r="C12" s="302" t="s">
        <v>12</v>
      </c>
      <c r="D12" s="151">
        <v>0</v>
      </c>
      <c r="E12" s="152">
        <v>0</v>
      </c>
      <c r="F12" s="152">
        <v>0</v>
      </c>
      <c r="G12" s="152">
        <v>0</v>
      </c>
      <c r="H12" s="152">
        <v>0</v>
      </c>
      <c r="I12" s="152">
        <v>0</v>
      </c>
      <c r="J12" s="152">
        <v>1</v>
      </c>
      <c r="K12" s="152">
        <v>0</v>
      </c>
      <c r="L12" s="152">
        <v>0</v>
      </c>
      <c r="M12" s="152">
        <v>0</v>
      </c>
      <c r="N12" s="152">
        <v>0</v>
      </c>
      <c r="O12" s="152">
        <v>0</v>
      </c>
      <c r="P12" s="152">
        <v>0</v>
      </c>
      <c r="Q12" s="152">
        <v>0</v>
      </c>
      <c r="R12" s="152">
        <v>0</v>
      </c>
      <c r="S12" s="152">
        <v>0</v>
      </c>
      <c r="T12" s="152">
        <v>0</v>
      </c>
      <c r="U12" s="152">
        <v>0</v>
      </c>
      <c r="V12" s="152">
        <v>0</v>
      </c>
      <c r="W12" s="152">
        <v>0</v>
      </c>
      <c r="X12" s="152">
        <v>0</v>
      </c>
      <c r="Y12" s="152">
        <v>0</v>
      </c>
      <c r="Z12" s="152">
        <v>0</v>
      </c>
      <c r="AA12" s="152">
        <v>0</v>
      </c>
      <c r="AB12" s="152">
        <v>0</v>
      </c>
      <c r="AC12" s="152">
        <v>0</v>
      </c>
      <c r="AD12" s="152">
        <v>0</v>
      </c>
      <c r="AE12" s="152">
        <v>0</v>
      </c>
      <c r="AF12" s="152">
        <v>0</v>
      </c>
      <c r="AG12" s="152">
        <v>0</v>
      </c>
      <c r="AH12" s="152">
        <v>0</v>
      </c>
      <c r="AI12" s="152">
        <v>0</v>
      </c>
      <c r="AJ12" s="152">
        <v>0</v>
      </c>
      <c r="AK12" s="152">
        <v>0</v>
      </c>
      <c r="AL12" s="152">
        <v>0</v>
      </c>
      <c r="AM12" s="152">
        <v>0</v>
      </c>
      <c r="AN12" s="152">
        <v>0</v>
      </c>
      <c r="AO12" s="152">
        <v>0</v>
      </c>
      <c r="AP12" s="151">
        <f t="shared" si="0"/>
        <v>1</v>
      </c>
      <c r="AQ12" s="153">
        <f t="shared" si="1"/>
        <v>0.89769667753226912</v>
      </c>
      <c r="AR12" s="154"/>
      <c r="AS12" s="154"/>
      <c r="AT12" s="154"/>
      <c r="AU12" s="154"/>
      <c r="AV12" s="154"/>
      <c r="AW12" s="154"/>
      <c r="AX12" s="154"/>
      <c r="AY12" s="154"/>
      <c r="AZ12" s="154"/>
      <c r="BA12" s="154"/>
      <c r="BB12" s="154"/>
      <c r="BC12" s="154"/>
      <c r="BD12" s="154"/>
      <c r="BE12" s="154"/>
      <c r="BF12" s="154"/>
      <c r="BG12" s="154"/>
      <c r="BH12" s="154"/>
      <c r="BI12" s="154"/>
      <c r="BJ12" s="154"/>
      <c r="BK12" s="154"/>
      <c r="BL12" s="154"/>
      <c r="BN12" s="154"/>
    </row>
    <row r="13" spans="2:66" ht="15" customHeight="1" x14ac:dyDescent="0.2">
      <c r="B13" s="301" t="s">
        <v>153</v>
      </c>
      <c r="C13" s="302" t="s">
        <v>14</v>
      </c>
      <c r="D13" s="151">
        <v>0</v>
      </c>
      <c r="E13" s="152">
        <v>0</v>
      </c>
      <c r="F13" s="152">
        <v>0</v>
      </c>
      <c r="G13" s="152">
        <v>0</v>
      </c>
      <c r="H13" s="152">
        <v>0</v>
      </c>
      <c r="I13" s="152">
        <v>0</v>
      </c>
      <c r="J13" s="152">
        <v>0</v>
      </c>
      <c r="K13" s="152">
        <v>1</v>
      </c>
      <c r="L13" s="152">
        <v>0</v>
      </c>
      <c r="M13" s="152">
        <v>0</v>
      </c>
      <c r="N13" s="152">
        <v>0</v>
      </c>
      <c r="O13" s="152">
        <v>0</v>
      </c>
      <c r="P13" s="152">
        <v>0</v>
      </c>
      <c r="Q13" s="152">
        <v>0</v>
      </c>
      <c r="R13" s="152">
        <v>0</v>
      </c>
      <c r="S13" s="152">
        <v>0</v>
      </c>
      <c r="T13" s="152">
        <v>0</v>
      </c>
      <c r="U13" s="152">
        <v>0</v>
      </c>
      <c r="V13" s="152">
        <v>0</v>
      </c>
      <c r="W13" s="152">
        <v>0</v>
      </c>
      <c r="X13" s="152">
        <v>0</v>
      </c>
      <c r="Y13" s="152">
        <v>0</v>
      </c>
      <c r="Z13" s="152">
        <v>0</v>
      </c>
      <c r="AA13" s="152">
        <v>0</v>
      </c>
      <c r="AB13" s="152">
        <v>0</v>
      </c>
      <c r="AC13" s="152">
        <v>0</v>
      </c>
      <c r="AD13" s="152">
        <v>0</v>
      </c>
      <c r="AE13" s="152">
        <v>0</v>
      </c>
      <c r="AF13" s="152">
        <v>0</v>
      </c>
      <c r="AG13" s="152">
        <v>0</v>
      </c>
      <c r="AH13" s="152">
        <v>0</v>
      </c>
      <c r="AI13" s="152">
        <v>0</v>
      </c>
      <c r="AJ13" s="152">
        <v>0</v>
      </c>
      <c r="AK13" s="152">
        <v>0</v>
      </c>
      <c r="AL13" s="152">
        <v>0</v>
      </c>
      <c r="AM13" s="152">
        <v>0</v>
      </c>
      <c r="AN13" s="152">
        <v>0</v>
      </c>
      <c r="AO13" s="152">
        <v>0</v>
      </c>
      <c r="AP13" s="151">
        <f t="shared" si="0"/>
        <v>1</v>
      </c>
      <c r="AQ13" s="153">
        <f t="shared" si="1"/>
        <v>0.89769667753226912</v>
      </c>
      <c r="AR13" s="154"/>
      <c r="AS13" s="154"/>
      <c r="AT13" s="154"/>
      <c r="AU13" s="154"/>
      <c r="AV13" s="154"/>
      <c r="AW13" s="154"/>
      <c r="AX13" s="154"/>
      <c r="AY13" s="154"/>
      <c r="AZ13" s="154"/>
      <c r="BA13" s="154"/>
      <c r="BB13" s="154"/>
      <c r="BC13" s="154"/>
      <c r="BD13" s="154"/>
      <c r="BE13" s="154"/>
      <c r="BF13" s="154"/>
      <c r="BG13" s="154"/>
      <c r="BH13" s="154"/>
      <c r="BI13" s="154"/>
      <c r="BJ13" s="154"/>
      <c r="BK13" s="154"/>
      <c r="BL13" s="154"/>
      <c r="BN13" s="154"/>
    </row>
    <row r="14" spans="2:66" ht="15" customHeight="1" x14ac:dyDescent="0.2">
      <c r="B14" s="301" t="s">
        <v>154</v>
      </c>
      <c r="C14" s="302" t="s">
        <v>16</v>
      </c>
      <c r="D14" s="151">
        <v>0</v>
      </c>
      <c r="E14" s="152">
        <v>0</v>
      </c>
      <c r="F14" s="152">
        <v>0</v>
      </c>
      <c r="G14" s="152">
        <v>0</v>
      </c>
      <c r="H14" s="152">
        <v>0</v>
      </c>
      <c r="I14" s="152">
        <v>0</v>
      </c>
      <c r="J14" s="152">
        <v>0</v>
      </c>
      <c r="K14" s="152">
        <v>0</v>
      </c>
      <c r="L14" s="152">
        <v>1</v>
      </c>
      <c r="M14" s="152">
        <v>0</v>
      </c>
      <c r="N14" s="152">
        <v>0</v>
      </c>
      <c r="O14" s="152">
        <v>0</v>
      </c>
      <c r="P14" s="152">
        <v>0</v>
      </c>
      <c r="Q14" s="152">
        <v>0</v>
      </c>
      <c r="R14" s="152">
        <v>0</v>
      </c>
      <c r="S14" s="152">
        <v>0</v>
      </c>
      <c r="T14" s="152">
        <v>0</v>
      </c>
      <c r="U14" s="152">
        <v>0</v>
      </c>
      <c r="V14" s="152">
        <v>0</v>
      </c>
      <c r="W14" s="152">
        <v>0</v>
      </c>
      <c r="X14" s="152">
        <v>0</v>
      </c>
      <c r="Y14" s="152">
        <v>0</v>
      </c>
      <c r="Z14" s="152">
        <v>0</v>
      </c>
      <c r="AA14" s="152">
        <v>0</v>
      </c>
      <c r="AB14" s="152">
        <v>0</v>
      </c>
      <c r="AC14" s="152">
        <v>0</v>
      </c>
      <c r="AD14" s="152">
        <v>0</v>
      </c>
      <c r="AE14" s="152">
        <v>0</v>
      </c>
      <c r="AF14" s="152">
        <v>0</v>
      </c>
      <c r="AG14" s="152">
        <v>0</v>
      </c>
      <c r="AH14" s="152">
        <v>0</v>
      </c>
      <c r="AI14" s="152">
        <v>0</v>
      </c>
      <c r="AJ14" s="152">
        <v>0</v>
      </c>
      <c r="AK14" s="152">
        <v>0</v>
      </c>
      <c r="AL14" s="152">
        <v>0</v>
      </c>
      <c r="AM14" s="152">
        <v>0</v>
      </c>
      <c r="AN14" s="152">
        <v>0</v>
      </c>
      <c r="AO14" s="152">
        <v>0</v>
      </c>
      <c r="AP14" s="151">
        <f t="shared" si="0"/>
        <v>1</v>
      </c>
      <c r="AQ14" s="153">
        <f t="shared" si="1"/>
        <v>0.89769667753226912</v>
      </c>
      <c r="AR14" s="154"/>
      <c r="AS14" s="154"/>
      <c r="AT14" s="154"/>
      <c r="AU14" s="154"/>
      <c r="AV14" s="154"/>
      <c r="AW14" s="154"/>
      <c r="AX14" s="154"/>
      <c r="AY14" s="154"/>
      <c r="AZ14" s="154"/>
      <c r="BA14" s="154"/>
      <c r="BB14" s="154"/>
      <c r="BC14" s="154"/>
      <c r="BD14" s="154"/>
      <c r="BE14" s="154"/>
      <c r="BF14" s="154"/>
      <c r="BG14" s="154"/>
      <c r="BH14" s="154"/>
      <c r="BI14" s="154"/>
      <c r="BJ14" s="154"/>
      <c r="BK14" s="154"/>
      <c r="BL14" s="154"/>
      <c r="BN14" s="154"/>
    </row>
    <row r="15" spans="2:66" ht="15" customHeight="1" x14ac:dyDescent="0.2">
      <c r="B15" s="301" t="s">
        <v>155</v>
      </c>
      <c r="C15" s="302" t="s">
        <v>17</v>
      </c>
      <c r="D15" s="151">
        <v>8.1941286972399903E-4</v>
      </c>
      <c r="E15" s="152">
        <v>5.4906475162971713E-5</v>
      </c>
      <c r="F15" s="152">
        <v>0</v>
      </c>
      <c r="G15" s="152">
        <v>3.0579157917987406E-4</v>
      </c>
      <c r="H15" s="152">
        <v>9.1001317283740985E-4</v>
      </c>
      <c r="I15" s="152">
        <v>0</v>
      </c>
      <c r="J15" s="152">
        <v>0</v>
      </c>
      <c r="K15" s="152">
        <v>0</v>
      </c>
      <c r="L15" s="152">
        <v>0</v>
      </c>
      <c r="M15" s="152">
        <v>1.0188426731529832</v>
      </c>
      <c r="N15" s="152">
        <v>0</v>
      </c>
      <c r="O15" s="152">
        <v>0</v>
      </c>
      <c r="P15" s="152">
        <v>1.0943286780484621E-3</v>
      </c>
      <c r="Q15" s="152">
        <v>2.7521920898207907E-3</v>
      </c>
      <c r="R15" s="152">
        <v>0</v>
      </c>
      <c r="S15" s="152">
        <v>0</v>
      </c>
      <c r="T15" s="152">
        <v>0</v>
      </c>
      <c r="U15" s="152">
        <v>1.6967665893152766E-3</v>
      </c>
      <c r="V15" s="152">
        <v>0</v>
      </c>
      <c r="W15" s="152">
        <v>2.184375273781854E-4</v>
      </c>
      <c r="X15" s="152">
        <v>1.1050944032425877E-4</v>
      </c>
      <c r="Y15" s="152">
        <v>0</v>
      </c>
      <c r="Z15" s="152">
        <v>8.408486743806679E-4</v>
      </c>
      <c r="AA15" s="152">
        <v>2.0638711789886758E-4</v>
      </c>
      <c r="AB15" s="152">
        <v>1.5962683907407484E-2</v>
      </c>
      <c r="AC15" s="152">
        <v>7.8941380061059883E-5</v>
      </c>
      <c r="AD15" s="152">
        <v>1.4634904011122423E-4</v>
      </c>
      <c r="AE15" s="152">
        <v>5.7493319896784138E-5</v>
      </c>
      <c r="AF15" s="152">
        <v>6.1127767296927332E-4</v>
      </c>
      <c r="AG15" s="152">
        <v>1.3234573529185816E-4</v>
      </c>
      <c r="AH15" s="152">
        <v>6.1872191483919751E-5</v>
      </c>
      <c r="AI15" s="152">
        <v>7.3504644684975725E-5</v>
      </c>
      <c r="AJ15" s="152">
        <v>6.7893509742719519E-5</v>
      </c>
      <c r="AK15" s="152">
        <v>5.1580531759531424E-4</v>
      </c>
      <c r="AL15" s="152">
        <v>1.7134921685380456E-4</v>
      </c>
      <c r="AM15" s="152">
        <v>4.7046208328912483E-4</v>
      </c>
      <c r="AN15" s="152">
        <v>3.892097837545303E-4</v>
      </c>
      <c r="AO15" s="152">
        <v>6.9957269053235447E-4</v>
      </c>
      <c r="AP15" s="151">
        <f t="shared" si="0"/>
        <v>1.0472910278607279</v>
      </c>
      <c r="AQ15" s="153">
        <f t="shared" si="1"/>
        <v>0.9401496761199305</v>
      </c>
      <c r="AR15" s="154"/>
      <c r="AS15" s="154"/>
      <c r="AT15" s="154"/>
      <c r="AU15" s="154"/>
      <c r="AV15" s="154"/>
      <c r="AW15" s="154"/>
      <c r="AX15" s="154"/>
      <c r="AY15" s="154"/>
      <c r="AZ15" s="154"/>
      <c r="BA15" s="154"/>
      <c r="BB15" s="154"/>
      <c r="BC15" s="154"/>
      <c r="BD15" s="154"/>
      <c r="BE15" s="154"/>
      <c r="BF15" s="154"/>
      <c r="BG15" s="154"/>
      <c r="BH15" s="154"/>
      <c r="BI15" s="154"/>
      <c r="BJ15" s="154"/>
      <c r="BK15" s="154"/>
      <c r="BL15" s="154"/>
      <c r="BN15" s="154"/>
    </row>
    <row r="16" spans="2:66" ht="15" customHeight="1" x14ac:dyDescent="0.2">
      <c r="B16" s="301" t="s">
        <v>156</v>
      </c>
      <c r="C16" s="302" t="s">
        <v>19</v>
      </c>
      <c r="D16" s="151">
        <v>0</v>
      </c>
      <c r="E16" s="152">
        <v>0</v>
      </c>
      <c r="F16" s="152">
        <v>0</v>
      </c>
      <c r="G16" s="152">
        <v>0</v>
      </c>
      <c r="H16" s="152">
        <v>0</v>
      </c>
      <c r="I16" s="152">
        <v>0</v>
      </c>
      <c r="J16" s="152">
        <v>0</v>
      </c>
      <c r="K16" s="152">
        <v>0</v>
      </c>
      <c r="L16" s="152">
        <v>0</v>
      </c>
      <c r="M16" s="152">
        <v>0</v>
      </c>
      <c r="N16" s="152">
        <v>1</v>
      </c>
      <c r="O16" s="152">
        <v>0</v>
      </c>
      <c r="P16" s="152">
        <v>0</v>
      </c>
      <c r="Q16" s="152">
        <v>0</v>
      </c>
      <c r="R16" s="152">
        <v>0</v>
      </c>
      <c r="S16" s="152">
        <v>0</v>
      </c>
      <c r="T16" s="152">
        <v>0</v>
      </c>
      <c r="U16" s="152">
        <v>0</v>
      </c>
      <c r="V16" s="152">
        <v>0</v>
      </c>
      <c r="W16" s="152">
        <v>0</v>
      </c>
      <c r="X16" s="152">
        <v>0</v>
      </c>
      <c r="Y16" s="152">
        <v>0</v>
      </c>
      <c r="Z16" s="152">
        <v>0</v>
      </c>
      <c r="AA16" s="152">
        <v>0</v>
      </c>
      <c r="AB16" s="152">
        <v>0</v>
      </c>
      <c r="AC16" s="152">
        <v>0</v>
      </c>
      <c r="AD16" s="152">
        <v>0</v>
      </c>
      <c r="AE16" s="152">
        <v>0</v>
      </c>
      <c r="AF16" s="152">
        <v>0</v>
      </c>
      <c r="AG16" s="152">
        <v>0</v>
      </c>
      <c r="AH16" s="152">
        <v>0</v>
      </c>
      <c r="AI16" s="152">
        <v>0</v>
      </c>
      <c r="AJ16" s="152">
        <v>0</v>
      </c>
      <c r="AK16" s="152">
        <v>0</v>
      </c>
      <c r="AL16" s="152">
        <v>0</v>
      </c>
      <c r="AM16" s="152">
        <v>0</v>
      </c>
      <c r="AN16" s="152">
        <v>0</v>
      </c>
      <c r="AO16" s="152">
        <v>0</v>
      </c>
      <c r="AP16" s="151">
        <f t="shared" si="0"/>
        <v>1</v>
      </c>
      <c r="AQ16" s="153">
        <f t="shared" si="1"/>
        <v>0.89769667753226912</v>
      </c>
      <c r="AR16" s="154"/>
      <c r="AS16" s="154"/>
      <c r="AT16" s="154"/>
      <c r="AU16" s="154"/>
      <c r="AV16" s="154"/>
      <c r="AW16" s="154"/>
      <c r="AX16" s="154"/>
      <c r="AY16" s="154"/>
      <c r="AZ16" s="154"/>
      <c r="BA16" s="154"/>
      <c r="BB16" s="154"/>
      <c r="BC16" s="154"/>
      <c r="BD16" s="154"/>
      <c r="BE16" s="154"/>
      <c r="BF16" s="154"/>
      <c r="BG16" s="154"/>
      <c r="BH16" s="154"/>
      <c r="BI16" s="154"/>
      <c r="BJ16" s="154"/>
      <c r="BK16" s="154"/>
      <c r="BL16" s="154"/>
      <c r="BN16" s="154"/>
    </row>
    <row r="17" spans="2:66" ht="15" customHeight="1" x14ac:dyDescent="0.2">
      <c r="B17" s="301" t="s">
        <v>157</v>
      </c>
      <c r="C17" s="302" t="s">
        <v>21</v>
      </c>
      <c r="D17" s="151">
        <v>0</v>
      </c>
      <c r="E17" s="152">
        <v>0</v>
      </c>
      <c r="F17" s="152">
        <v>0</v>
      </c>
      <c r="G17" s="152">
        <v>0</v>
      </c>
      <c r="H17" s="152">
        <v>0</v>
      </c>
      <c r="I17" s="152">
        <v>0</v>
      </c>
      <c r="J17" s="152">
        <v>0</v>
      </c>
      <c r="K17" s="152">
        <v>0</v>
      </c>
      <c r="L17" s="152">
        <v>0</v>
      </c>
      <c r="M17" s="152">
        <v>0</v>
      </c>
      <c r="N17" s="152">
        <v>0</v>
      </c>
      <c r="O17" s="152">
        <v>1</v>
      </c>
      <c r="P17" s="152">
        <v>0</v>
      </c>
      <c r="Q17" s="152">
        <v>0</v>
      </c>
      <c r="R17" s="152">
        <v>0</v>
      </c>
      <c r="S17" s="152">
        <v>0</v>
      </c>
      <c r="T17" s="152">
        <v>0</v>
      </c>
      <c r="U17" s="152">
        <v>0</v>
      </c>
      <c r="V17" s="152">
        <v>0</v>
      </c>
      <c r="W17" s="152">
        <v>0</v>
      </c>
      <c r="X17" s="152">
        <v>0</v>
      </c>
      <c r="Y17" s="152">
        <v>0</v>
      </c>
      <c r="Z17" s="152">
        <v>0</v>
      </c>
      <c r="AA17" s="152">
        <v>0</v>
      </c>
      <c r="AB17" s="152">
        <v>0</v>
      </c>
      <c r="AC17" s="152">
        <v>0</v>
      </c>
      <c r="AD17" s="152">
        <v>0</v>
      </c>
      <c r="AE17" s="152">
        <v>0</v>
      </c>
      <c r="AF17" s="152">
        <v>0</v>
      </c>
      <c r="AG17" s="152">
        <v>0</v>
      </c>
      <c r="AH17" s="152">
        <v>0</v>
      </c>
      <c r="AI17" s="152">
        <v>0</v>
      </c>
      <c r="AJ17" s="152">
        <v>0</v>
      </c>
      <c r="AK17" s="152">
        <v>0</v>
      </c>
      <c r="AL17" s="152">
        <v>0</v>
      </c>
      <c r="AM17" s="152">
        <v>0</v>
      </c>
      <c r="AN17" s="152">
        <v>0</v>
      </c>
      <c r="AO17" s="152">
        <v>0</v>
      </c>
      <c r="AP17" s="151">
        <f t="shared" si="0"/>
        <v>1</v>
      </c>
      <c r="AQ17" s="153">
        <f t="shared" si="1"/>
        <v>0.89769667753226912</v>
      </c>
      <c r="AR17" s="154"/>
      <c r="AS17" s="154"/>
      <c r="AT17" s="154"/>
      <c r="AU17" s="154"/>
      <c r="AV17" s="154"/>
      <c r="AW17" s="154"/>
      <c r="AX17" s="154"/>
      <c r="AY17" s="154"/>
      <c r="AZ17" s="154"/>
      <c r="BA17" s="154"/>
      <c r="BB17" s="154"/>
      <c r="BC17" s="154"/>
      <c r="BD17" s="154"/>
      <c r="BE17" s="154"/>
      <c r="BF17" s="154"/>
      <c r="BG17" s="154"/>
      <c r="BH17" s="154"/>
      <c r="BI17" s="154"/>
      <c r="BJ17" s="154"/>
      <c r="BK17" s="154"/>
      <c r="BL17" s="154"/>
      <c r="BN17" s="154"/>
    </row>
    <row r="18" spans="2:66" ht="15" customHeight="1" x14ac:dyDescent="0.2">
      <c r="B18" s="301" t="s">
        <v>158</v>
      </c>
      <c r="C18" s="302" t="s">
        <v>23</v>
      </c>
      <c r="D18" s="151">
        <v>4.6600006410373821E-4</v>
      </c>
      <c r="E18" s="152">
        <v>1.8104782731694863E-4</v>
      </c>
      <c r="F18" s="152">
        <v>0</v>
      </c>
      <c r="G18" s="152">
        <v>5.8048902161435371E-3</v>
      </c>
      <c r="H18" s="152">
        <v>1.7449611008411154E-3</v>
      </c>
      <c r="I18" s="152">
        <v>0</v>
      </c>
      <c r="J18" s="152">
        <v>0</v>
      </c>
      <c r="K18" s="152">
        <v>0</v>
      </c>
      <c r="L18" s="152">
        <v>0</v>
      </c>
      <c r="M18" s="152">
        <v>2.4135120324512917E-3</v>
      </c>
      <c r="N18" s="152">
        <v>0</v>
      </c>
      <c r="O18" s="152">
        <v>0</v>
      </c>
      <c r="P18" s="152">
        <v>1.011369458913328</v>
      </c>
      <c r="Q18" s="152">
        <v>5.8834328903931187E-3</v>
      </c>
      <c r="R18" s="152">
        <v>0</v>
      </c>
      <c r="S18" s="152">
        <v>0</v>
      </c>
      <c r="T18" s="152">
        <v>0</v>
      </c>
      <c r="U18" s="152">
        <v>1.6215214622542066E-3</v>
      </c>
      <c r="V18" s="152">
        <v>0</v>
      </c>
      <c r="W18" s="152">
        <v>1.8648035427705745E-3</v>
      </c>
      <c r="X18" s="152">
        <v>2.4307638222851552E-4</v>
      </c>
      <c r="Y18" s="152">
        <v>0</v>
      </c>
      <c r="Z18" s="152">
        <v>3.3936637167623787E-4</v>
      </c>
      <c r="AA18" s="152">
        <v>9.1442900282028556E-5</v>
      </c>
      <c r="AB18" s="152">
        <v>1.510720605605499E-2</v>
      </c>
      <c r="AC18" s="152">
        <v>7.6946569165757398E-4</v>
      </c>
      <c r="AD18" s="152">
        <v>4.1139536394417086E-4</v>
      </c>
      <c r="AE18" s="152">
        <v>2.5685802370309716E-4</v>
      </c>
      <c r="AF18" s="152">
        <v>4.516495292793032E-4</v>
      </c>
      <c r="AG18" s="152">
        <v>1.5792736831709553E-4</v>
      </c>
      <c r="AH18" s="152">
        <v>6.7572278289342955E-5</v>
      </c>
      <c r="AI18" s="152">
        <v>1.1405312949814542E-4</v>
      </c>
      <c r="AJ18" s="152">
        <v>7.1919044188578131E-5</v>
      </c>
      <c r="AK18" s="152">
        <v>3.1347638808419887E-4</v>
      </c>
      <c r="AL18" s="152">
        <v>3.7769537964990146E-4</v>
      </c>
      <c r="AM18" s="152">
        <v>8.6186911836148232E-5</v>
      </c>
      <c r="AN18" s="152">
        <v>1.5501226637699156E-4</v>
      </c>
      <c r="AO18" s="152">
        <v>5.5196328177973479E-4</v>
      </c>
      <c r="AP18" s="151">
        <f t="shared" si="0"/>
        <v>1.0509158944164481</v>
      </c>
      <c r="AQ18" s="153">
        <f t="shared" si="1"/>
        <v>0.94340370678349839</v>
      </c>
      <c r="AR18" s="154"/>
      <c r="AS18" s="154"/>
      <c r="AT18" s="154"/>
      <c r="AU18" s="154"/>
      <c r="AV18" s="154"/>
      <c r="AW18" s="154"/>
      <c r="AX18" s="154"/>
      <c r="AY18" s="154"/>
      <c r="AZ18" s="154"/>
      <c r="BA18" s="154"/>
      <c r="BB18" s="154"/>
      <c r="BC18" s="154"/>
      <c r="BD18" s="154"/>
      <c r="BE18" s="154"/>
      <c r="BF18" s="154"/>
      <c r="BG18" s="154"/>
      <c r="BH18" s="154"/>
      <c r="BI18" s="154"/>
      <c r="BJ18" s="154"/>
      <c r="BK18" s="154"/>
      <c r="BL18" s="154"/>
      <c r="BN18" s="154"/>
    </row>
    <row r="19" spans="2:66" ht="15" customHeight="1" x14ac:dyDescent="0.2">
      <c r="B19" s="301" t="s">
        <v>159</v>
      </c>
      <c r="C19" s="302" t="s">
        <v>25</v>
      </c>
      <c r="D19" s="151">
        <v>1.6504452213932828E-5</v>
      </c>
      <c r="E19" s="152">
        <v>1.2227964373403303E-5</v>
      </c>
      <c r="F19" s="152">
        <v>0</v>
      </c>
      <c r="G19" s="152">
        <v>3.6149685290786819E-4</v>
      </c>
      <c r="H19" s="152">
        <v>1.2154394983927595E-5</v>
      </c>
      <c r="I19" s="152">
        <v>0</v>
      </c>
      <c r="J19" s="152">
        <v>0</v>
      </c>
      <c r="K19" s="152">
        <v>0</v>
      </c>
      <c r="L19" s="152">
        <v>0</v>
      </c>
      <c r="M19" s="152">
        <v>1.6895912415275786E-4</v>
      </c>
      <c r="N19" s="152">
        <v>0</v>
      </c>
      <c r="O19" s="152">
        <v>0</v>
      </c>
      <c r="P19" s="152">
        <v>7.3572642101816141E-5</v>
      </c>
      <c r="Q19" s="152">
        <v>1.0104406038296767</v>
      </c>
      <c r="R19" s="152">
        <v>0</v>
      </c>
      <c r="S19" s="152">
        <v>0</v>
      </c>
      <c r="T19" s="152">
        <v>0</v>
      </c>
      <c r="U19" s="152">
        <v>5.0329214886020142E-4</v>
      </c>
      <c r="V19" s="152">
        <v>0</v>
      </c>
      <c r="W19" s="152">
        <v>3.1557729601299511E-5</v>
      </c>
      <c r="X19" s="152">
        <v>2.7809522716455858E-5</v>
      </c>
      <c r="Y19" s="152">
        <v>0</v>
      </c>
      <c r="Z19" s="152">
        <v>6.5043484598525608E-5</v>
      </c>
      <c r="AA19" s="152">
        <v>1.6392121106930269E-5</v>
      </c>
      <c r="AB19" s="152">
        <v>4.6698819355585163E-4</v>
      </c>
      <c r="AC19" s="152">
        <v>1.2515925536759102E-4</v>
      </c>
      <c r="AD19" s="152">
        <v>2.5730084597346089E-5</v>
      </c>
      <c r="AE19" s="152">
        <v>2.2923106331856396E-5</v>
      </c>
      <c r="AF19" s="152">
        <v>1.524767553996278E-5</v>
      </c>
      <c r="AG19" s="152">
        <v>1.8493021535810245E-4</v>
      </c>
      <c r="AH19" s="152">
        <v>6.60327580781532E-6</v>
      </c>
      <c r="AI19" s="152">
        <v>2.0062065474300641E-6</v>
      </c>
      <c r="AJ19" s="152">
        <v>4.6060866321441214E-6</v>
      </c>
      <c r="AK19" s="152">
        <v>2.3200689167925362E-5</v>
      </c>
      <c r="AL19" s="152">
        <v>4.0651744203752498E-5</v>
      </c>
      <c r="AM19" s="152">
        <v>5.9909549868793319E-6</v>
      </c>
      <c r="AN19" s="152">
        <v>2.9764182298388456E-4</v>
      </c>
      <c r="AO19" s="152">
        <v>6.8376595920913532E-4</v>
      </c>
      <c r="AP19" s="151">
        <f t="shared" si="0"/>
        <v>1.0136350595375834</v>
      </c>
      <c r="AQ19" s="153">
        <f t="shared" si="1"/>
        <v>0.90993682517711238</v>
      </c>
      <c r="AR19" s="154"/>
      <c r="AS19" s="154"/>
      <c r="AT19" s="154"/>
      <c r="AU19" s="154"/>
      <c r="AV19" s="154"/>
      <c r="AW19" s="154"/>
      <c r="AX19" s="154"/>
      <c r="AY19" s="154"/>
      <c r="AZ19" s="154"/>
      <c r="BA19" s="154"/>
      <c r="BB19" s="154"/>
      <c r="BC19" s="154"/>
      <c r="BD19" s="154"/>
      <c r="BE19" s="154"/>
      <c r="BF19" s="154"/>
      <c r="BG19" s="154"/>
      <c r="BH19" s="154"/>
      <c r="BI19" s="154"/>
      <c r="BJ19" s="154"/>
      <c r="BK19" s="154"/>
      <c r="BL19" s="154"/>
      <c r="BN19" s="154"/>
    </row>
    <row r="20" spans="2:66" ht="15" customHeight="1" x14ac:dyDescent="0.2">
      <c r="B20" s="301" t="s">
        <v>162</v>
      </c>
      <c r="C20" s="302" t="s">
        <v>27</v>
      </c>
      <c r="D20" s="151">
        <v>0</v>
      </c>
      <c r="E20" s="152">
        <v>0</v>
      </c>
      <c r="F20" s="152">
        <v>0</v>
      </c>
      <c r="G20" s="152">
        <v>0</v>
      </c>
      <c r="H20" s="152">
        <v>0</v>
      </c>
      <c r="I20" s="152">
        <v>0</v>
      </c>
      <c r="J20" s="152">
        <v>0</v>
      </c>
      <c r="K20" s="152">
        <v>0</v>
      </c>
      <c r="L20" s="152">
        <v>0</v>
      </c>
      <c r="M20" s="152">
        <v>0</v>
      </c>
      <c r="N20" s="152">
        <v>0</v>
      </c>
      <c r="O20" s="152">
        <v>0</v>
      </c>
      <c r="P20" s="152">
        <v>0</v>
      </c>
      <c r="Q20" s="152">
        <v>0</v>
      </c>
      <c r="R20" s="152">
        <v>1</v>
      </c>
      <c r="S20" s="152">
        <v>0</v>
      </c>
      <c r="T20" s="152">
        <v>0</v>
      </c>
      <c r="U20" s="152">
        <v>0</v>
      </c>
      <c r="V20" s="152">
        <v>0</v>
      </c>
      <c r="W20" s="152">
        <v>0</v>
      </c>
      <c r="X20" s="152">
        <v>0</v>
      </c>
      <c r="Y20" s="152">
        <v>0</v>
      </c>
      <c r="Z20" s="152">
        <v>0</v>
      </c>
      <c r="AA20" s="152">
        <v>0</v>
      </c>
      <c r="AB20" s="152">
        <v>0</v>
      </c>
      <c r="AC20" s="152">
        <v>0</v>
      </c>
      <c r="AD20" s="152">
        <v>0</v>
      </c>
      <c r="AE20" s="152">
        <v>0</v>
      </c>
      <c r="AF20" s="152">
        <v>0</v>
      </c>
      <c r="AG20" s="152">
        <v>0</v>
      </c>
      <c r="AH20" s="152">
        <v>0</v>
      </c>
      <c r="AI20" s="152">
        <v>0</v>
      </c>
      <c r="AJ20" s="152">
        <v>0</v>
      </c>
      <c r="AK20" s="152">
        <v>0</v>
      </c>
      <c r="AL20" s="152">
        <v>0</v>
      </c>
      <c r="AM20" s="152">
        <v>0</v>
      </c>
      <c r="AN20" s="152">
        <v>0</v>
      </c>
      <c r="AO20" s="152">
        <v>0</v>
      </c>
      <c r="AP20" s="151">
        <f t="shared" si="0"/>
        <v>1</v>
      </c>
      <c r="AQ20" s="153">
        <f t="shared" si="1"/>
        <v>0.89769667753226912</v>
      </c>
      <c r="AR20" s="154"/>
      <c r="AS20" s="154"/>
      <c r="AT20" s="154"/>
      <c r="AU20" s="154"/>
      <c r="AV20" s="154"/>
      <c r="AW20" s="154"/>
      <c r="AX20" s="154"/>
      <c r="AY20" s="154"/>
      <c r="AZ20" s="154"/>
      <c r="BA20" s="154"/>
      <c r="BB20" s="154"/>
      <c r="BC20" s="154"/>
      <c r="BD20" s="154"/>
      <c r="BE20" s="154"/>
      <c r="BF20" s="154"/>
      <c r="BG20" s="154"/>
      <c r="BH20" s="154"/>
      <c r="BI20" s="154"/>
      <c r="BJ20" s="154"/>
      <c r="BK20" s="154"/>
      <c r="BL20" s="154"/>
      <c r="BN20" s="154"/>
    </row>
    <row r="21" spans="2:66" ht="15" customHeight="1" x14ac:dyDescent="0.2">
      <c r="B21" s="301" t="s">
        <v>164</v>
      </c>
      <c r="C21" s="302" t="s">
        <v>30</v>
      </c>
      <c r="D21" s="151">
        <v>0</v>
      </c>
      <c r="E21" s="152">
        <v>0</v>
      </c>
      <c r="F21" s="152">
        <v>0</v>
      </c>
      <c r="G21" s="152">
        <v>0</v>
      </c>
      <c r="H21" s="152">
        <v>0</v>
      </c>
      <c r="I21" s="152">
        <v>0</v>
      </c>
      <c r="J21" s="152">
        <v>0</v>
      </c>
      <c r="K21" s="152">
        <v>0</v>
      </c>
      <c r="L21" s="152">
        <v>0</v>
      </c>
      <c r="M21" s="152">
        <v>0</v>
      </c>
      <c r="N21" s="152">
        <v>0</v>
      </c>
      <c r="O21" s="152">
        <v>0</v>
      </c>
      <c r="P21" s="152">
        <v>0</v>
      </c>
      <c r="Q21" s="152">
        <v>0</v>
      </c>
      <c r="R21" s="152">
        <v>0</v>
      </c>
      <c r="S21" s="152">
        <v>1</v>
      </c>
      <c r="T21" s="152">
        <v>0</v>
      </c>
      <c r="U21" s="152">
        <v>0</v>
      </c>
      <c r="V21" s="152">
        <v>0</v>
      </c>
      <c r="W21" s="152">
        <v>0</v>
      </c>
      <c r="X21" s="152">
        <v>0</v>
      </c>
      <c r="Y21" s="152">
        <v>0</v>
      </c>
      <c r="Z21" s="152">
        <v>0</v>
      </c>
      <c r="AA21" s="152">
        <v>0</v>
      </c>
      <c r="AB21" s="152">
        <v>0</v>
      </c>
      <c r="AC21" s="152">
        <v>0</v>
      </c>
      <c r="AD21" s="152">
        <v>0</v>
      </c>
      <c r="AE21" s="152">
        <v>0</v>
      </c>
      <c r="AF21" s="152">
        <v>0</v>
      </c>
      <c r="AG21" s="152">
        <v>0</v>
      </c>
      <c r="AH21" s="152">
        <v>0</v>
      </c>
      <c r="AI21" s="152">
        <v>0</v>
      </c>
      <c r="AJ21" s="152">
        <v>0</v>
      </c>
      <c r="AK21" s="152">
        <v>0</v>
      </c>
      <c r="AL21" s="152">
        <v>0</v>
      </c>
      <c r="AM21" s="152">
        <v>0</v>
      </c>
      <c r="AN21" s="152">
        <v>0</v>
      </c>
      <c r="AO21" s="152">
        <v>0</v>
      </c>
      <c r="AP21" s="151">
        <f t="shared" si="0"/>
        <v>1</v>
      </c>
      <c r="AQ21" s="153">
        <f t="shared" si="1"/>
        <v>0.89769667753226912</v>
      </c>
      <c r="AR21" s="154"/>
      <c r="AS21" s="154"/>
      <c r="AT21" s="154"/>
      <c r="AU21" s="154"/>
      <c r="AV21" s="154"/>
      <c r="AW21" s="154"/>
      <c r="AX21" s="154"/>
      <c r="AY21" s="154"/>
      <c r="AZ21" s="154"/>
      <c r="BA21" s="154"/>
      <c r="BB21" s="154"/>
      <c r="BC21" s="154"/>
      <c r="BD21" s="154"/>
      <c r="BE21" s="154"/>
      <c r="BF21" s="154"/>
      <c r="BG21" s="154"/>
      <c r="BH21" s="154"/>
      <c r="BI21" s="154"/>
      <c r="BJ21" s="154"/>
      <c r="BK21" s="154"/>
      <c r="BL21" s="154"/>
      <c r="BN21" s="154"/>
    </row>
    <row r="22" spans="2:66" ht="15" customHeight="1" x14ac:dyDescent="0.2">
      <c r="B22" s="301" t="s">
        <v>166</v>
      </c>
      <c r="C22" s="302" t="s">
        <v>32</v>
      </c>
      <c r="D22" s="151">
        <v>0</v>
      </c>
      <c r="E22" s="152">
        <v>0</v>
      </c>
      <c r="F22" s="152">
        <v>0</v>
      </c>
      <c r="G22" s="152">
        <v>0</v>
      </c>
      <c r="H22" s="152">
        <v>0</v>
      </c>
      <c r="I22" s="152">
        <v>0</v>
      </c>
      <c r="J22" s="152">
        <v>0</v>
      </c>
      <c r="K22" s="152">
        <v>0</v>
      </c>
      <c r="L22" s="152">
        <v>0</v>
      </c>
      <c r="M22" s="152">
        <v>0</v>
      </c>
      <c r="N22" s="152">
        <v>0</v>
      </c>
      <c r="O22" s="152">
        <v>0</v>
      </c>
      <c r="P22" s="152">
        <v>0</v>
      </c>
      <c r="Q22" s="152">
        <v>0</v>
      </c>
      <c r="R22" s="152">
        <v>0</v>
      </c>
      <c r="S22" s="152">
        <v>0</v>
      </c>
      <c r="T22" s="152">
        <v>1</v>
      </c>
      <c r="U22" s="152">
        <v>0</v>
      </c>
      <c r="V22" s="152">
        <v>0</v>
      </c>
      <c r="W22" s="152">
        <v>0</v>
      </c>
      <c r="X22" s="152">
        <v>0</v>
      </c>
      <c r="Y22" s="152">
        <v>0</v>
      </c>
      <c r="Z22" s="152">
        <v>0</v>
      </c>
      <c r="AA22" s="152">
        <v>0</v>
      </c>
      <c r="AB22" s="152">
        <v>0</v>
      </c>
      <c r="AC22" s="152">
        <v>0</v>
      </c>
      <c r="AD22" s="152">
        <v>0</v>
      </c>
      <c r="AE22" s="152">
        <v>0</v>
      </c>
      <c r="AF22" s="152">
        <v>0</v>
      </c>
      <c r="AG22" s="152">
        <v>0</v>
      </c>
      <c r="AH22" s="152">
        <v>0</v>
      </c>
      <c r="AI22" s="152">
        <v>0</v>
      </c>
      <c r="AJ22" s="152">
        <v>0</v>
      </c>
      <c r="AK22" s="152">
        <v>0</v>
      </c>
      <c r="AL22" s="152">
        <v>0</v>
      </c>
      <c r="AM22" s="152">
        <v>0</v>
      </c>
      <c r="AN22" s="152">
        <v>0</v>
      </c>
      <c r="AO22" s="152">
        <v>0</v>
      </c>
      <c r="AP22" s="151">
        <f t="shared" si="0"/>
        <v>1</v>
      </c>
      <c r="AQ22" s="153">
        <f t="shared" si="1"/>
        <v>0.89769667753226912</v>
      </c>
      <c r="AR22" s="154"/>
      <c r="AS22" s="154"/>
      <c r="AT22" s="154"/>
      <c r="AU22" s="154"/>
      <c r="AV22" s="154"/>
      <c r="AW22" s="154"/>
      <c r="AX22" s="154"/>
      <c r="AY22" s="154"/>
      <c r="AZ22" s="154"/>
      <c r="BA22" s="154"/>
      <c r="BB22" s="154"/>
      <c r="BC22" s="154"/>
      <c r="BD22" s="154"/>
      <c r="BE22" s="154"/>
      <c r="BF22" s="154"/>
      <c r="BG22" s="154"/>
      <c r="BH22" s="154"/>
      <c r="BI22" s="154"/>
      <c r="BJ22" s="154"/>
      <c r="BK22" s="154"/>
      <c r="BL22" s="154"/>
      <c r="BN22" s="154"/>
    </row>
    <row r="23" spans="2:66" ht="15" customHeight="1" x14ac:dyDescent="0.2">
      <c r="B23" s="301" t="s">
        <v>168</v>
      </c>
      <c r="C23" s="302" t="s">
        <v>34</v>
      </c>
      <c r="D23" s="151">
        <v>1.8654929548828162E-4</v>
      </c>
      <c r="E23" s="152">
        <v>6.8373599160947694E-5</v>
      </c>
      <c r="F23" s="152">
        <v>0</v>
      </c>
      <c r="G23" s="152">
        <v>1.6490786607055314E-4</v>
      </c>
      <c r="H23" s="152">
        <v>1.0693126910636513E-4</v>
      </c>
      <c r="I23" s="152">
        <v>0</v>
      </c>
      <c r="J23" s="152">
        <v>0</v>
      </c>
      <c r="K23" s="152">
        <v>0</v>
      </c>
      <c r="L23" s="152">
        <v>0</v>
      </c>
      <c r="M23" s="152">
        <v>1.6372468726577803E-4</v>
      </c>
      <c r="N23" s="152">
        <v>0</v>
      </c>
      <c r="O23" s="152">
        <v>0</v>
      </c>
      <c r="P23" s="152">
        <v>7.7144133326660292E-5</v>
      </c>
      <c r="Q23" s="152">
        <v>4.8765538223513689E-5</v>
      </c>
      <c r="R23" s="152">
        <v>0</v>
      </c>
      <c r="S23" s="152">
        <v>0</v>
      </c>
      <c r="T23" s="152">
        <v>0</v>
      </c>
      <c r="U23" s="152">
        <v>1.0652344784379324</v>
      </c>
      <c r="V23" s="152">
        <v>0</v>
      </c>
      <c r="W23" s="152">
        <v>1.8052442808922923E-4</v>
      </c>
      <c r="X23" s="152">
        <v>5.562936588195405E-4</v>
      </c>
      <c r="Y23" s="152">
        <v>0</v>
      </c>
      <c r="Z23" s="152">
        <v>7.7916415542151989E-5</v>
      </c>
      <c r="AA23" s="152">
        <v>1.9901861370580801E-4</v>
      </c>
      <c r="AB23" s="152">
        <v>8.9922395096883891E-5</v>
      </c>
      <c r="AC23" s="152">
        <v>4.5349354063779491E-5</v>
      </c>
      <c r="AD23" s="152">
        <v>3.6644971148933857E-5</v>
      </c>
      <c r="AE23" s="152">
        <v>1.4475377787056781E-3</v>
      </c>
      <c r="AF23" s="152">
        <v>1.7141223431702498E-4</v>
      </c>
      <c r="AG23" s="152">
        <v>4.9388679497769188E-4</v>
      </c>
      <c r="AH23" s="152">
        <v>5.7673602731406114E-5</v>
      </c>
      <c r="AI23" s="152">
        <v>7.3939333411590654E-6</v>
      </c>
      <c r="AJ23" s="152">
        <v>3.6744767277915803E-5</v>
      </c>
      <c r="AK23" s="152">
        <v>1.1881986627469739E-4</v>
      </c>
      <c r="AL23" s="152">
        <v>2.4024319375131847E-4</v>
      </c>
      <c r="AM23" s="152">
        <v>6.0774319930669465E-5</v>
      </c>
      <c r="AN23" s="152">
        <v>1.1022797713901413E-4</v>
      </c>
      <c r="AO23" s="152">
        <v>9.1321181492501138E-3</v>
      </c>
      <c r="AP23" s="151">
        <f t="shared" si="0"/>
        <v>1.0791133772807375</v>
      </c>
      <c r="AQ23" s="153">
        <f t="shared" si="1"/>
        <v>0.96871649346554412</v>
      </c>
      <c r="AR23" s="154"/>
      <c r="AS23" s="154"/>
      <c r="AT23" s="154"/>
      <c r="AU23" s="154"/>
      <c r="AV23" s="154"/>
      <c r="AW23" s="154"/>
      <c r="AX23" s="154"/>
      <c r="AY23" s="154"/>
      <c r="AZ23" s="154"/>
      <c r="BA23" s="154"/>
      <c r="BB23" s="154"/>
      <c r="BC23" s="154"/>
      <c r="BD23" s="154"/>
      <c r="BE23" s="154"/>
      <c r="BF23" s="154"/>
      <c r="BG23" s="154"/>
      <c r="BH23" s="154"/>
      <c r="BI23" s="154"/>
      <c r="BJ23" s="154"/>
      <c r="BK23" s="154"/>
      <c r="BL23" s="154"/>
      <c r="BN23" s="154"/>
    </row>
    <row r="24" spans="2:66" ht="15" customHeight="1" x14ac:dyDescent="0.2">
      <c r="B24" s="301" t="s">
        <v>169</v>
      </c>
      <c r="C24" s="302" t="s">
        <v>36</v>
      </c>
      <c r="D24" s="151">
        <v>0</v>
      </c>
      <c r="E24" s="152">
        <v>0</v>
      </c>
      <c r="F24" s="152">
        <v>0</v>
      </c>
      <c r="G24" s="152">
        <v>0</v>
      </c>
      <c r="H24" s="152">
        <v>0</v>
      </c>
      <c r="I24" s="152">
        <v>0</v>
      </c>
      <c r="J24" s="152">
        <v>0</v>
      </c>
      <c r="K24" s="152">
        <v>0</v>
      </c>
      <c r="L24" s="152">
        <v>0</v>
      </c>
      <c r="M24" s="152">
        <v>0</v>
      </c>
      <c r="N24" s="152">
        <v>0</v>
      </c>
      <c r="O24" s="152">
        <v>0</v>
      </c>
      <c r="P24" s="152">
        <v>0</v>
      </c>
      <c r="Q24" s="152">
        <v>0</v>
      </c>
      <c r="R24" s="152">
        <v>0</v>
      </c>
      <c r="S24" s="152">
        <v>0</v>
      </c>
      <c r="T24" s="152">
        <v>0</v>
      </c>
      <c r="U24" s="152">
        <v>0</v>
      </c>
      <c r="V24" s="152">
        <v>1</v>
      </c>
      <c r="W24" s="152">
        <v>0</v>
      </c>
      <c r="X24" s="152">
        <v>0</v>
      </c>
      <c r="Y24" s="152">
        <v>0</v>
      </c>
      <c r="Z24" s="152">
        <v>0</v>
      </c>
      <c r="AA24" s="152">
        <v>0</v>
      </c>
      <c r="AB24" s="152">
        <v>0</v>
      </c>
      <c r="AC24" s="152">
        <v>0</v>
      </c>
      <c r="AD24" s="152">
        <v>0</v>
      </c>
      <c r="AE24" s="152">
        <v>0</v>
      </c>
      <c r="AF24" s="152">
        <v>0</v>
      </c>
      <c r="AG24" s="152">
        <v>0</v>
      </c>
      <c r="AH24" s="152">
        <v>0</v>
      </c>
      <c r="AI24" s="152">
        <v>0</v>
      </c>
      <c r="AJ24" s="152">
        <v>0</v>
      </c>
      <c r="AK24" s="152">
        <v>0</v>
      </c>
      <c r="AL24" s="152">
        <v>0</v>
      </c>
      <c r="AM24" s="152">
        <v>0</v>
      </c>
      <c r="AN24" s="152">
        <v>0</v>
      </c>
      <c r="AO24" s="152">
        <v>0</v>
      </c>
      <c r="AP24" s="151">
        <f t="shared" si="0"/>
        <v>1</v>
      </c>
      <c r="AQ24" s="153">
        <f t="shared" si="1"/>
        <v>0.89769667753226912</v>
      </c>
      <c r="AR24" s="154"/>
      <c r="AS24" s="154"/>
      <c r="AT24" s="154"/>
      <c r="AU24" s="154"/>
      <c r="AV24" s="154"/>
      <c r="AW24" s="154"/>
      <c r="AX24" s="154"/>
      <c r="AY24" s="154"/>
      <c r="AZ24" s="154"/>
      <c r="BA24" s="154"/>
      <c r="BB24" s="154"/>
      <c r="BC24" s="154"/>
      <c r="BD24" s="154"/>
      <c r="BE24" s="154"/>
      <c r="BF24" s="154"/>
      <c r="BG24" s="154"/>
      <c r="BH24" s="154"/>
      <c r="BI24" s="154"/>
      <c r="BJ24" s="154"/>
      <c r="BK24" s="154"/>
      <c r="BL24" s="154"/>
      <c r="BN24" s="154"/>
    </row>
    <row r="25" spans="2:66" ht="15" customHeight="1" x14ac:dyDescent="0.2">
      <c r="B25" s="303" t="s">
        <v>170</v>
      </c>
      <c r="C25" s="302" t="s">
        <v>29</v>
      </c>
      <c r="D25" s="151">
        <v>4.1966291856637434E-3</v>
      </c>
      <c r="E25" s="152">
        <v>1.2012367127672871E-3</v>
      </c>
      <c r="F25" s="152">
        <v>0</v>
      </c>
      <c r="G25" s="152">
        <v>4.4155592536530225E-3</v>
      </c>
      <c r="H25" s="152">
        <v>6.2826993071973432E-3</v>
      </c>
      <c r="I25" s="152">
        <v>0</v>
      </c>
      <c r="J25" s="152">
        <v>0</v>
      </c>
      <c r="K25" s="152">
        <v>0</v>
      </c>
      <c r="L25" s="152">
        <v>0</v>
      </c>
      <c r="M25" s="152">
        <v>3.4692951195164322E-3</v>
      </c>
      <c r="N25" s="152">
        <v>0</v>
      </c>
      <c r="O25" s="152">
        <v>0</v>
      </c>
      <c r="P25" s="152">
        <v>2.2434848470500443E-3</v>
      </c>
      <c r="Q25" s="152">
        <v>2.7687176757649448E-3</v>
      </c>
      <c r="R25" s="152">
        <v>0</v>
      </c>
      <c r="S25" s="152">
        <v>0</v>
      </c>
      <c r="T25" s="152">
        <v>0</v>
      </c>
      <c r="U25" s="152">
        <v>1.2428854012600639E-2</v>
      </c>
      <c r="V25" s="152">
        <v>0</v>
      </c>
      <c r="W25" s="152">
        <v>1.0477019384465633</v>
      </c>
      <c r="X25" s="152">
        <v>2.5314827287332494E-3</v>
      </c>
      <c r="Y25" s="152">
        <v>0</v>
      </c>
      <c r="Z25" s="152">
        <v>8.4030082516285028E-3</v>
      </c>
      <c r="AA25" s="152">
        <v>5.9293024081673472E-3</v>
      </c>
      <c r="AB25" s="152">
        <v>1.4169585925519231E-2</v>
      </c>
      <c r="AC25" s="152">
        <v>1.6004348784450641E-3</v>
      </c>
      <c r="AD25" s="152">
        <v>3.9597733724582168E-3</v>
      </c>
      <c r="AE25" s="152">
        <v>1.2740595971228001E-3</v>
      </c>
      <c r="AF25" s="152">
        <v>3.3590170789292045E-3</v>
      </c>
      <c r="AG25" s="152">
        <v>7.1620698785376958E-3</v>
      </c>
      <c r="AH25" s="152">
        <v>2.0649703073233054E-3</v>
      </c>
      <c r="AI25" s="152">
        <v>3.9100942743912592E-4</v>
      </c>
      <c r="AJ25" s="152">
        <v>9.8254501883301482E-4</v>
      </c>
      <c r="AK25" s="152">
        <v>5.8670596035472339E-3</v>
      </c>
      <c r="AL25" s="152">
        <v>1.9316879277313525E-3</v>
      </c>
      <c r="AM25" s="152">
        <v>2.1657165692142637E-3</v>
      </c>
      <c r="AN25" s="152">
        <v>3.0383141043490015E-3</v>
      </c>
      <c r="AO25" s="152">
        <v>9.4551870513707708E-3</v>
      </c>
      <c r="AP25" s="151">
        <f t="shared" si="0"/>
        <v>1.1589936386901261</v>
      </c>
      <c r="AQ25" s="153">
        <f t="shared" si="1"/>
        <v>1.0404247387331613</v>
      </c>
      <c r="AR25" s="154"/>
      <c r="AS25" s="154"/>
      <c r="AT25" s="154"/>
      <c r="AU25" s="154"/>
      <c r="AV25" s="154"/>
      <c r="AW25" s="154"/>
      <c r="AX25" s="154"/>
      <c r="AY25" s="154"/>
      <c r="AZ25" s="154"/>
      <c r="BA25" s="154"/>
      <c r="BB25" s="154"/>
      <c r="BC25" s="154"/>
      <c r="BD25" s="154"/>
      <c r="BE25" s="154"/>
      <c r="BF25" s="154"/>
      <c r="BG25" s="154"/>
      <c r="BH25" s="154"/>
      <c r="BI25" s="154"/>
      <c r="BJ25" s="154"/>
      <c r="BK25" s="154"/>
      <c r="BL25" s="154"/>
      <c r="BN25" s="154"/>
    </row>
    <row r="26" spans="2:66" ht="15" customHeight="1" x14ac:dyDescent="0.2">
      <c r="B26" s="301" t="s">
        <v>171</v>
      </c>
      <c r="C26" s="302" t="s">
        <v>39</v>
      </c>
      <c r="D26" s="151">
        <v>3.3313671842224949E-3</v>
      </c>
      <c r="E26" s="152">
        <v>4.4430728360738829E-4</v>
      </c>
      <c r="F26" s="152">
        <v>0</v>
      </c>
      <c r="G26" s="152">
        <v>1.1227332040745421E-2</v>
      </c>
      <c r="H26" s="152">
        <v>3.3749274974624963E-3</v>
      </c>
      <c r="I26" s="152">
        <v>0</v>
      </c>
      <c r="J26" s="152">
        <v>0</v>
      </c>
      <c r="K26" s="152">
        <v>0</v>
      </c>
      <c r="L26" s="152">
        <v>0</v>
      </c>
      <c r="M26" s="152">
        <v>6.7253769151435138E-3</v>
      </c>
      <c r="N26" s="152">
        <v>0</v>
      </c>
      <c r="O26" s="152">
        <v>0</v>
      </c>
      <c r="P26" s="152">
        <v>2.3768000961604209E-3</v>
      </c>
      <c r="Q26" s="152">
        <v>2.1334539342573091E-3</v>
      </c>
      <c r="R26" s="152">
        <v>0</v>
      </c>
      <c r="S26" s="152">
        <v>0</v>
      </c>
      <c r="T26" s="152">
        <v>0</v>
      </c>
      <c r="U26" s="152">
        <v>1.9643760748016626E-3</v>
      </c>
      <c r="V26" s="152">
        <v>0</v>
      </c>
      <c r="W26" s="152">
        <v>4.0661094915220106E-3</v>
      </c>
      <c r="X26" s="152">
        <v>1.0099578456900147</v>
      </c>
      <c r="Y26" s="152">
        <v>0</v>
      </c>
      <c r="Z26" s="152">
        <v>2.9376443583659039E-3</v>
      </c>
      <c r="AA26" s="152">
        <v>1.1954906845917138E-2</v>
      </c>
      <c r="AB26" s="152">
        <v>1.2069344855739044E-3</v>
      </c>
      <c r="AC26" s="152">
        <v>1.3313959931468503E-3</v>
      </c>
      <c r="AD26" s="152">
        <v>7.4679188101576368E-3</v>
      </c>
      <c r="AE26" s="152">
        <v>2.4300763815977323E-3</v>
      </c>
      <c r="AF26" s="152">
        <v>7.0225156213933925E-3</v>
      </c>
      <c r="AG26" s="152">
        <v>1.8239826769704992E-3</v>
      </c>
      <c r="AH26" s="152">
        <v>1.4915834056320582E-3</v>
      </c>
      <c r="AI26" s="152">
        <v>9.8239543131439311E-4</v>
      </c>
      <c r="AJ26" s="152">
        <v>1.9398447567793569E-3</v>
      </c>
      <c r="AK26" s="152">
        <v>2.0273280619006722E-3</v>
      </c>
      <c r="AL26" s="152">
        <v>2.5619183325377107E-3</v>
      </c>
      <c r="AM26" s="152">
        <v>5.182201841266814E-3</v>
      </c>
      <c r="AN26" s="152">
        <v>2.6852549028317193E-3</v>
      </c>
      <c r="AO26" s="152">
        <v>3.4124022067622026E-3</v>
      </c>
      <c r="AP26" s="151">
        <f t="shared" si="0"/>
        <v>1.1020602003200857</v>
      </c>
      <c r="AQ26" s="153">
        <f t="shared" si="1"/>
        <v>0.9893157802678878</v>
      </c>
      <c r="AR26" s="154"/>
      <c r="AS26" s="154"/>
      <c r="AT26" s="154"/>
      <c r="AU26" s="154"/>
      <c r="AV26" s="154"/>
      <c r="AW26" s="154"/>
      <c r="AX26" s="154"/>
      <c r="AY26" s="154"/>
      <c r="AZ26" s="154"/>
      <c r="BA26" s="154"/>
      <c r="BB26" s="154"/>
      <c r="BC26" s="154"/>
      <c r="BD26" s="154"/>
      <c r="BE26" s="154"/>
      <c r="BF26" s="154"/>
      <c r="BG26" s="154"/>
      <c r="BH26" s="154"/>
      <c r="BI26" s="154"/>
      <c r="BJ26" s="154"/>
      <c r="BK26" s="154"/>
      <c r="BL26" s="154"/>
      <c r="BN26" s="154"/>
    </row>
    <row r="27" spans="2:66" ht="15" customHeight="1" x14ac:dyDescent="0.2">
      <c r="B27" s="301" t="s">
        <v>172</v>
      </c>
      <c r="C27" s="302" t="s">
        <v>41</v>
      </c>
      <c r="D27" s="151">
        <v>0</v>
      </c>
      <c r="E27" s="152">
        <v>0</v>
      </c>
      <c r="F27" s="152">
        <v>0</v>
      </c>
      <c r="G27" s="152">
        <v>0</v>
      </c>
      <c r="H27" s="152">
        <v>0</v>
      </c>
      <c r="I27" s="152">
        <v>0</v>
      </c>
      <c r="J27" s="152">
        <v>0</v>
      </c>
      <c r="K27" s="152">
        <v>0</v>
      </c>
      <c r="L27" s="152">
        <v>0</v>
      </c>
      <c r="M27" s="152">
        <v>0</v>
      </c>
      <c r="N27" s="152">
        <v>0</v>
      </c>
      <c r="O27" s="152">
        <v>0</v>
      </c>
      <c r="P27" s="152">
        <v>0</v>
      </c>
      <c r="Q27" s="152">
        <v>0</v>
      </c>
      <c r="R27" s="152">
        <v>0</v>
      </c>
      <c r="S27" s="152">
        <v>0</v>
      </c>
      <c r="T27" s="152">
        <v>0</v>
      </c>
      <c r="U27" s="152">
        <v>0</v>
      </c>
      <c r="V27" s="152">
        <v>0</v>
      </c>
      <c r="W27" s="152">
        <v>0</v>
      </c>
      <c r="X27" s="152">
        <v>0</v>
      </c>
      <c r="Y27" s="152">
        <v>1</v>
      </c>
      <c r="Z27" s="152">
        <v>0</v>
      </c>
      <c r="AA27" s="152">
        <v>0</v>
      </c>
      <c r="AB27" s="152">
        <v>0</v>
      </c>
      <c r="AC27" s="152">
        <v>0</v>
      </c>
      <c r="AD27" s="152">
        <v>0</v>
      </c>
      <c r="AE27" s="152">
        <v>0</v>
      </c>
      <c r="AF27" s="152">
        <v>0</v>
      </c>
      <c r="AG27" s="152">
        <v>0</v>
      </c>
      <c r="AH27" s="152">
        <v>0</v>
      </c>
      <c r="AI27" s="152">
        <v>0</v>
      </c>
      <c r="AJ27" s="152">
        <v>0</v>
      </c>
      <c r="AK27" s="152">
        <v>0</v>
      </c>
      <c r="AL27" s="152">
        <v>0</v>
      </c>
      <c r="AM27" s="152">
        <v>0</v>
      </c>
      <c r="AN27" s="152">
        <v>0</v>
      </c>
      <c r="AO27" s="152">
        <v>0</v>
      </c>
      <c r="AP27" s="151">
        <f t="shared" si="0"/>
        <v>1</v>
      </c>
      <c r="AQ27" s="153">
        <f t="shared" si="1"/>
        <v>0.89769667753226912</v>
      </c>
      <c r="AR27" s="154"/>
      <c r="AS27" s="154"/>
      <c r="AT27" s="154"/>
      <c r="AU27" s="154"/>
      <c r="AV27" s="154"/>
      <c r="AW27" s="154"/>
      <c r="AX27" s="154"/>
      <c r="AY27" s="154"/>
      <c r="AZ27" s="154"/>
      <c r="BA27" s="154"/>
      <c r="BB27" s="154"/>
      <c r="BC27" s="154"/>
      <c r="BD27" s="154"/>
      <c r="BE27" s="154"/>
      <c r="BF27" s="154"/>
      <c r="BG27" s="154"/>
      <c r="BH27" s="154"/>
      <c r="BI27" s="154"/>
      <c r="BJ27" s="154"/>
      <c r="BK27" s="154"/>
      <c r="BL27" s="154"/>
      <c r="BN27" s="154"/>
    </row>
    <row r="28" spans="2:66" ht="15" customHeight="1" x14ac:dyDescent="0.2">
      <c r="B28" s="301" t="s">
        <v>173</v>
      </c>
      <c r="C28" s="302" t="s">
        <v>43</v>
      </c>
      <c r="D28" s="151">
        <v>9.3254585980806796E-4</v>
      </c>
      <c r="E28" s="152">
        <v>6.5243370427869475E-5</v>
      </c>
      <c r="F28" s="152">
        <v>0</v>
      </c>
      <c r="G28" s="152">
        <v>2.4740331242496961E-3</v>
      </c>
      <c r="H28" s="152">
        <v>1.606609565171015E-3</v>
      </c>
      <c r="I28" s="152">
        <v>0</v>
      </c>
      <c r="J28" s="152">
        <v>0</v>
      </c>
      <c r="K28" s="152">
        <v>0</v>
      </c>
      <c r="L28" s="152">
        <v>0</v>
      </c>
      <c r="M28" s="152">
        <v>7.9715612378318643E-4</v>
      </c>
      <c r="N28" s="152">
        <v>0</v>
      </c>
      <c r="O28" s="152">
        <v>0</v>
      </c>
      <c r="P28" s="152">
        <v>3.7945119431994473E-4</v>
      </c>
      <c r="Q28" s="152">
        <v>5.8075254586730147E-4</v>
      </c>
      <c r="R28" s="152">
        <v>0</v>
      </c>
      <c r="S28" s="152">
        <v>0</v>
      </c>
      <c r="T28" s="152">
        <v>0</v>
      </c>
      <c r="U28" s="152">
        <v>2.7141710348704931E-4</v>
      </c>
      <c r="V28" s="152">
        <v>0</v>
      </c>
      <c r="W28" s="152">
        <v>7.2804414528289006E-4</v>
      </c>
      <c r="X28" s="152">
        <v>8.6169633416921174E-4</v>
      </c>
      <c r="Y28" s="152">
        <v>0</v>
      </c>
      <c r="Z28" s="152">
        <v>1.0771307139459341</v>
      </c>
      <c r="AA28" s="152">
        <v>5.6922689807480985E-3</v>
      </c>
      <c r="AB28" s="152">
        <v>6.9029508973154864E-4</v>
      </c>
      <c r="AC28" s="152">
        <v>5.2571030279094778E-4</v>
      </c>
      <c r="AD28" s="152">
        <v>2.5931644328648072E-3</v>
      </c>
      <c r="AE28" s="152">
        <v>1.2875270761310074E-3</v>
      </c>
      <c r="AF28" s="152">
        <v>6.3277703631707304E-3</v>
      </c>
      <c r="AG28" s="152">
        <v>9.1885413617986912E-4</v>
      </c>
      <c r="AH28" s="152">
        <v>9.5283838731519881E-4</v>
      </c>
      <c r="AI28" s="152">
        <v>7.1563167393270963E-5</v>
      </c>
      <c r="AJ28" s="152">
        <v>6.8433617998245528E-4</v>
      </c>
      <c r="AK28" s="152">
        <v>2.9954033631738675E-3</v>
      </c>
      <c r="AL28" s="152">
        <v>2.8944099850233235E-3</v>
      </c>
      <c r="AM28" s="152">
        <v>5.0923749908929191E-3</v>
      </c>
      <c r="AN28" s="152">
        <v>3.6899995417323766E-3</v>
      </c>
      <c r="AO28" s="152">
        <v>2.3903090661365513E-3</v>
      </c>
      <c r="AP28" s="151">
        <f t="shared" si="0"/>
        <v>1.1226344883757671</v>
      </c>
      <c r="AQ28" s="153">
        <f t="shared" si="1"/>
        <v>1.0077852502980649</v>
      </c>
      <c r="AR28" s="154"/>
      <c r="AS28" s="154"/>
      <c r="AT28" s="154"/>
      <c r="AU28" s="154"/>
      <c r="AV28" s="154"/>
      <c r="AW28" s="154"/>
      <c r="AX28" s="154"/>
      <c r="AY28" s="154"/>
      <c r="AZ28" s="154"/>
      <c r="BA28" s="154"/>
      <c r="BB28" s="154"/>
      <c r="BC28" s="154"/>
      <c r="BD28" s="154"/>
      <c r="BE28" s="154"/>
      <c r="BF28" s="154"/>
      <c r="BG28" s="154"/>
      <c r="BH28" s="154"/>
      <c r="BI28" s="154"/>
      <c r="BJ28" s="154"/>
      <c r="BK28" s="154"/>
      <c r="BL28" s="154"/>
      <c r="BN28" s="154"/>
    </row>
    <row r="29" spans="2:66" ht="15" customHeight="1" x14ac:dyDescent="0.2">
      <c r="B29" s="301" t="s">
        <v>174</v>
      </c>
      <c r="C29" s="302" t="s">
        <v>45</v>
      </c>
      <c r="D29" s="151">
        <v>1.4732005150239562E-3</v>
      </c>
      <c r="E29" s="152">
        <v>1.8358794008688573E-4</v>
      </c>
      <c r="F29" s="152">
        <v>0</v>
      </c>
      <c r="G29" s="152">
        <v>3.168281644743311E-3</v>
      </c>
      <c r="H29" s="152">
        <v>1.3992715402871524E-3</v>
      </c>
      <c r="I29" s="152">
        <v>0</v>
      </c>
      <c r="J29" s="152">
        <v>0</v>
      </c>
      <c r="K29" s="152">
        <v>0</v>
      </c>
      <c r="L29" s="152">
        <v>0</v>
      </c>
      <c r="M29" s="152">
        <v>5.4292309711125638E-3</v>
      </c>
      <c r="N29" s="152">
        <v>0</v>
      </c>
      <c r="O29" s="152">
        <v>0</v>
      </c>
      <c r="P29" s="152">
        <v>3.5847235910332334E-4</v>
      </c>
      <c r="Q29" s="152">
        <v>3.2095784138937985E-4</v>
      </c>
      <c r="R29" s="152">
        <v>0</v>
      </c>
      <c r="S29" s="152">
        <v>0</v>
      </c>
      <c r="T29" s="152">
        <v>0</v>
      </c>
      <c r="U29" s="152">
        <v>2.376249164150408E-4</v>
      </c>
      <c r="V29" s="152">
        <v>0</v>
      </c>
      <c r="W29" s="152">
        <v>9.8266169764166743E-4</v>
      </c>
      <c r="X29" s="152">
        <v>8.8199463052383766E-3</v>
      </c>
      <c r="Y29" s="152">
        <v>0</v>
      </c>
      <c r="Z29" s="152">
        <v>3.760528968071344E-3</v>
      </c>
      <c r="AA29" s="152">
        <v>1.000605965049584</v>
      </c>
      <c r="AB29" s="152">
        <v>3.6540270917539406E-3</v>
      </c>
      <c r="AC29" s="152">
        <v>1.396619736864148E-3</v>
      </c>
      <c r="AD29" s="152">
        <v>1.9678555900029811E-3</v>
      </c>
      <c r="AE29" s="152">
        <v>6.8070556442777789E-3</v>
      </c>
      <c r="AF29" s="152">
        <v>3.588962515679589E-2</v>
      </c>
      <c r="AG29" s="152">
        <v>2.5953598295363014E-3</v>
      </c>
      <c r="AH29" s="152">
        <v>3.3509441711291766E-3</v>
      </c>
      <c r="AI29" s="152">
        <v>8.2861743189431537E-5</v>
      </c>
      <c r="AJ29" s="152">
        <v>3.5680634514554603E-4</v>
      </c>
      <c r="AK29" s="152">
        <v>1.6337549773624228E-3</v>
      </c>
      <c r="AL29" s="152">
        <v>4.1634176667290579E-2</v>
      </c>
      <c r="AM29" s="152">
        <v>5.7356280103189891E-3</v>
      </c>
      <c r="AN29" s="152">
        <v>4.05811193859379E-3</v>
      </c>
      <c r="AO29" s="152">
        <v>1.2119002293791334E-2</v>
      </c>
      <c r="AP29" s="151">
        <f t="shared" si="0"/>
        <v>1.1480215589447496</v>
      </c>
      <c r="AQ29" s="153">
        <f t="shared" si="1"/>
        <v>1.0305751392001177</v>
      </c>
      <c r="AR29" s="154"/>
      <c r="AS29" s="154"/>
      <c r="AT29" s="154"/>
      <c r="AU29" s="154"/>
      <c r="AV29" s="154"/>
      <c r="AW29" s="154"/>
      <c r="AX29" s="154"/>
      <c r="AY29" s="154"/>
      <c r="AZ29" s="154"/>
      <c r="BA29" s="154"/>
      <c r="BB29" s="154"/>
      <c r="BC29" s="154"/>
      <c r="BD29" s="154"/>
      <c r="BE29" s="154"/>
      <c r="BF29" s="154"/>
      <c r="BG29" s="154"/>
      <c r="BH29" s="154"/>
      <c r="BI29" s="154"/>
      <c r="BJ29" s="154"/>
      <c r="BK29" s="154"/>
      <c r="BL29" s="154"/>
      <c r="BN29" s="154"/>
    </row>
    <row r="30" spans="2:66" ht="15" customHeight="1" x14ac:dyDescent="0.2">
      <c r="B30" s="301" t="s">
        <v>175</v>
      </c>
      <c r="C30" s="302" t="s">
        <v>47</v>
      </c>
      <c r="D30" s="151">
        <v>8.6526745766487667E-4</v>
      </c>
      <c r="E30" s="152">
        <v>1.0835489036827547E-4</v>
      </c>
      <c r="F30" s="152">
        <v>0</v>
      </c>
      <c r="G30" s="152">
        <v>8.9333424041865143E-4</v>
      </c>
      <c r="H30" s="152">
        <v>4.8232769391707479E-4</v>
      </c>
      <c r="I30" s="152">
        <v>0</v>
      </c>
      <c r="J30" s="152">
        <v>0</v>
      </c>
      <c r="K30" s="152">
        <v>0</v>
      </c>
      <c r="L30" s="152">
        <v>0</v>
      </c>
      <c r="M30" s="152">
        <v>1.8377977011309061E-3</v>
      </c>
      <c r="N30" s="152">
        <v>0</v>
      </c>
      <c r="O30" s="152">
        <v>0</v>
      </c>
      <c r="P30" s="152">
        <v>1.2839847924225201E-3</v>
      </c>
      <c r="Q30" s="152">
        <v>6.0081121354572736E-4</v>
      </c>
      <c r="R30" s="152">
        <v>0</v>
      </c>
      <c r="S30" s="152">
        <v>0</v>
      </c>
      <c r="T30" s="152">
        <v>0</v>
      </c>
      <c r="U30" s="152">
        <v>1.916035339653309E-4</v>
      </c>
      <c r="V30" s="152">
        <v>0</v>
      </c>
      <c r="W30" s="152">
        <v>3.9671004756550832E-4</v>
      </c>
      <c r="X30" s="152">
        <v>3.6479887972804743E-3</v>
      </c>
      <c r="Y30" s="152">
        <v>0</v>
      </c>
      <c r="Z30" s="152">
        <v>8.7754898324164648E-3</v>
      </c>
      <c r="AA30" s="152">
        <v>1.0699669791114073E-3</v>
      </c>
      <c r="AB30" s="152">
        <v>1.0003111529976643</v>
      </c>
      <c r="AC30" s="152">
        <v>7.7631159190552515E-4</v>
      </c>
      <c r="AD30" s="152">
        <v>1.1516626769711047E-3</v>
      </c>
      <c r="AE30" s="152">
        <v>1.0068014671242567E-3</v>
      </c>
      <c r="AF30" s="152">
        <v>6.8484087118614941E-4</v>
      </c>
      <c r="AG30" s="152">
        <v>1.2780121819512648E-3</v>
      </c>
      <c r="AH30" s="152">
        <v>7.4856509996705436E-4</v>
      </c>
      <c r="AI30" s="152">
        <v>2.7720200928992309E-3</v>
      </c>
      <c r="AJ30" s="152">
        <v>1.7907828645788223E-3</v>
      </c>
      <c r="AK30" s="152">
        <v>8.5519387175311823E-4</v>
      </c>
      <c r="AL30" s="152">
        <v>3.5164601773474999E-3</v>
      </c>
      <c r="AM30" s="152">
        <v>2.1790407776539106E-3</v>
      </c>
      <c r="AN30" s="152">
        <v>9.6317277749005334E-4</v>
      </c>
      <c r="AO30" s="152">
        <v>8.0195492209641573E-4</v>
      </c>
      <c r="AP30" s="151">
        <f t="shared" si="0"/>
        <v>1.0389896095503961</v>
      </c>
      <c r="AQ30" s="153">
        <f t="shared" si="1"/>
        <v>0.93269752048394006</v>
      </c>
      <c r="AR30" s="154"/>
      <c r="AS30" s="154"/>
      <c r="AT30" s="154"/>
      <c r="AU30" s="154"/>
      <c r="AV30" s="154"/>
      <c r="AW30" s="154"/>
      <c r="AX30" s="154"/>
      <c r="AY30" s="154"/>
      <c r="AZ30" s="154"/>
      <c r="BA30" s="154"/>
      <c r="BB30" s="154"/>
      <c r="BC30" s="154"/>
      <c r="BD30" s="154"/>
      <c r="BE30" s="154"/>
      <c r="BF30" s="154"/>
      <c r="BG30" s="154"/>
      <c r="BH30" s="154"/>
      <c r="BI30" s="154"/>
      <c r="BJ30" s="154"/>
      <c r="BK30" s="154"/>
      <c r="BL30" s="154"/>
      <c r="BN30" s="154"/>
    </row>
    <row r="31" spans="2:66" ht="15" customHeight="1" x14ac:dyDescent="0.2">
      <c r="B31" s="301" t="s">
        <v>176</v>
      </c>
      <c r="C31" s="302" t="s">
        <v>49</v>
      </c>
      <c r="D31" s="151">
        <v>1.6853877414728456E-2</v>
      </c>
      <c r="E31" s="152">
        <v>9.7528630805255451E-4</v>
      </c>
      <c r="F31" s="152">
        <v>0</v>
      </c>
      <c r="G31" s="152">
        <v>8.0807269866931958E-3</v>
      </c>
      <c r="H31" s="152">
        <v>3.7639637747343628E-2</v>
      </c>
      <c r="I31" s="152">
        <v>0</v>
      </c>
      <c r="J31" s="152">
        <v>0</v>
      </c>
      <c r="K31" s="152">
        <v>0</v>
      </c>
      <c r="L31" s="152">
        <v>0</v>
      </c>
      <c r="M31" s="152">
        <v>1.1258019026949378E-2</v>
      </c>
      <c r="N31" s="152">
        <v>0</v>
      </c>
      <c r="O31" s="152">
        <v>0</v>
      </c>
      <c r="P31" s="152">
        <v>1.6000822499697032E-2</v>
      </c>
      <c r="Q31" s="152">
        <v>1.3326991497150956E-2</v>
      </c>
      <c r="R31" s="152">
        <v>0</v>
      </c>
      <c r="S31" s="152">
        <v>0</v>
      </c>
      <c r="T31" s="152">
        <v>0</v>
      </c>
      <c r="U31" s="152">
        <v>1.3573049540083306E-2</v>
      </c>
      <c r="V31" s="152">
        <v>0</v>
      </c>
      <c r="W31" s="152">
        <v>1.8985991395051961E-2</v>
      </c>
      <c r="X31" s="152">
        <v>5.1819930375927494E-3</v>
      </c>
      <c r="Y31" s="152">
        <v>0</v>
      </c>
      <c r="Z31" s="152">
        <v>3.4423354794824875E-3</v>
      </c>
      <c r="AA31" s="152">
        <v>4.6370714583437393E-3</v>
      </c>
      <c r="AB31" s="152">
        <v>1.7025693124760592E-2</v>
      </c>
      <c r="AC31" s="152">
        <v>1.0032451846422745</v>
      </c>
      <c r="AD31" s="152">
        <v>3.0920964026713692E-3</v>
      </c>
      <c r="AE31" s="152">
        <v>2.9308127092328102E-3</v>
      </c>
      <c r="AF31" s="152">
        <v>2.0652028742387658E-2</v>
      </c>
      <c r="AG31" s="152">
        <v>8.4785685340769273E-3</v>
      </c>
      <c r="AH31" s="152">
        <v>1.8257004109989785E-3</v>
      </c>
      <c r="AI31" s="152">
        <v>2.7747915332786512E-4</v>
      </c>
      <c r="AJ31" s="152">
        <v>8.9922830973796744E-4</v>
      </c>
      <c r="AK31" s="152">
        <v>5.8091467823220755E-3</v>
      </c>
      <c r="AL31" s="152">
        <v>2.3069414616935799E-3</v>
      </c>
      <c r="AM31" s="152">
        <v>2.2558341256390924E-3</v>
      </c>
      <c r="AN31" s="152">
        <v>8.9533341325259679E-3</v>
      </c>
      <c r="AO31" s="152">
        <v>8.7595590703549667E-3</v>
      </c>
      <c r="AP31" s="151">
        <f t="shared" si="0"/>
        <v>1.2364674099931736</v>
      </c>
      <c r="AQ31" s="153">
        <f t="shared" si="1"/>
        <v>1.1099726858278018</v>
      </c>
      <c r="AR31" s="154"/>
      <c r="AS31" s="154"/>
      <c r="AT31" s="154"/>
      <c r="AU31" s="154"/>
      <c r="AV31" s="154"/>
      <c r="AW31" s="154"/>
      <c r="AX31" s="154"/>
      <c r="AY31" s="154"/>
      <c r="AZ31" s="154"/>
      <c r="BA31" s="154"/>
      <c r="BB31" s="154"/>
      <c r="BC31" s="154"/>
      <c r="BD31" s="154"/>
      <c r="BE31" s="154"/>
      <c r="BF31" s="154"/>
      <c r="BG31" s="154"/>
      <c r="BH31" s="154"/>
      <c r="BI31" s="154"/>
      <c r="BJ31" s="154"/>
      <c r="BK31" s="154"/>
      <c r="BL31" s="154"/>
      <c r="BN31" s="154"/>
    </row>
    <row r="32" spans="2:66" ht="15" customHeight="1" x14ac:dyDescent="0.2">
      <c r="B32" s="301" t="s">
        <v>177</v>
      </c>
      <c r="C32" s="302" t="s">
        <v>51</v>
      </c>
      <c r="D32" s="151">
        <v>1.3396459211671773E-2</v>
      </c>
      <c r="E32" s="152">
        <v>4.9286753489678758E-4</v>
      </c>
      <c r="F32" s="152">
        <v>0</v>
      </c>
      <c r="G32" s="152">
        <v>2.2299526910939003E-3</v>
      </c>
      <c r="H32" s="152">
        <v>5.7730787305640217E-3</v>
      </c>
      <c r="I32" s="152">
        <v>0</v>
      </c>
      <c r="J32" s="152">
        <v>0</v>
      </c>
      <c r="K32" s="152">
        <v>0</v>
      </c>
      <c r="L32" s="152">
        <v>0</v>
      </c>
      <c r="M32" s="152">
        <v>9.391828675258335E-4</v>
      </c>
      <c r="N32" s="152">
        <v>0</v>
      </c>
      <c r="O32" s="152">
        <v>0</v>
      </c>
      <c r="P32" s="152">
        <v>4.7573656855601459E-4</v>
      </c>
      <c r="Q32" s="152">
        <v>1.3571570191842164E-3</v>
      </c>
      <c r="R32" s="152">
        <v>0</v>
      </c>
      <c r="S32" s="152">
        <v>0</v>
      </c>
      <c r="T32" s="152">
        <v>0</v>
      </c>
      <c r="U32" s="152">
        <v>6.1969267845906121E-4</v>
      </c>
      <c r="V32" s="152">
        <v>0</v>
      </c>
      <c r="W32" s="152">
        <v>1.0555366073391175E-3</v>
      </c>
      <c r="X32" s="152">
        <v>5.5159153124536263E-4</v>
      </c>
      <c r="Y32" s="152">
        <v>0</v>
      </c>
      <c r="Z32" s="152">
        <v>5.5187406723294463E-4</v>
      </c>
      <c r="AA32" s="152">
        <v>1.9524409267198614E-3</v>
      </c>
      <c r="AB32" s="152">
        <v>1.8924949044640657E-3</v>
      </c>
      <c r="AC32" s="152">
        <v>1.4684785151636104E-3</v>
      </c>
      <c r="AD32" s="152">
        <v>1.0016044843442484</v>
      </c>
      <c r="AE32" s="152">
        <v>1.6234803930262509E-3</v>
      </c>
      <c r="AF32" s="152">
        <v>1.1382901654520267E-2</v>
      </c>
      <c r="AG32" s="152">
        <v>1.8348337063376918E-3</v>
      </c>
      <c r="AH32" s="152">
        <v>1.0286611569129908E-3</v>
      </c>
      <c r="AI32" s="152">
        <v>3.2502413384294994E-4</v>
      </c>
      <c r="AJ32" s="152">
        <v>7.02134816433285E-4</v>
      </c>
      <c r="AK32" s="152">
        <v>4.3464934008888385E-3</v>
      </c>
      <c r="AL32" s="152">
        <v>1.9355811664584165E-3</v>
      </c>
      <c r="AM32" s="152">
        <v>1.6207281265225579E-3</v>
      </c>
      <c r="AN32" s="152">
        <v>3.1449065778010534E-3</v>
      </c>
      <c r="AO32" s="152">
        <v>4.0551689324130544E-3</v>
      </c>
      <c r="AP32" s="151">
        <f t="shared" si="0"/>
        <v>1.0663609422635223</v>
      </c>
      <c r="AQ32" s="153">
        <f t="shared" si="1"/>
        <v>0.95726867492014378</v>
      </c>
      <c r="AR32" s="154"/>
      <c r="AS32" s="154"/>
      <c r="AT32" s="154"/>
      <c r="AU32" s="154"/>
      <c r="AV32" s="154"/>
      <c r="AW32" s="154"/>
      <c r="AX32" s="154"/>
      <c r="AY32" s="154"/>
      <c r="AZ32" s="154"/>
      <c r="BA32" s="154"/>
      <c r="BB32" s="154"/>
      <c r="BC32" s="154"/>
      <c r="BD32" s="154"/>
      <c r="BE32" s="154"/>
      <c r="BF32" s="154"/>
      <c r="BG32" s="154"/>
      <c r="BH32" s="154"/>
      <c r="BI32" s="154"/>
      <c r="BJ32" s="154"/>
      <c r="BK32" s="154"/>
      <c r="BL32" s="154"/>
      <c r="BN32" s="154"/>
    </row>
    <row r="33" spans="2:66" ht="15" customHeight="1" x14ac:dyDescent="0.2">
      <c r="B33" s="301" t="s">
        <v>178</v>
      </c>
      <c r="C33" s="302" t="s">
        <v>53</v>
      </c>
      <c r="D33" s="151">
        <v>3.6734311388064586E-2</v>
      </c>
      <c r="E33" s="152">
        <v>1.4955101138352841E-2</v>
      </c>
      <c r="F33" s="152">
        <v>0</v>
      </c>
      <c r="G33" s="152">
        <v>1.7448456647925326E-2</v>
      </c>
      <c r="H33" s="152">
        <v>2.6739863673713074E-2</v>
      </c>
      <c r="I33" s="152">
        <v>0</v>
      </c>
      <c r="J33" s="152">
        <v>0</v>
      </c>
      <c r="K33" s="152">
        <v>0</v>
      </c>
      <c r="L33" s="152">
        <v>0</v>
      </c>
      <c r="M33" s="152">
        <v>3.8917296927805135E-2</v>
      </c>
      <c r="N33" s="152">
        <v>0</v>
      </c>
      <c r="O33" s="152">
        <v>0</v>
      </c>
      <c r="P33" s="152">
        <v>1.559285101601967E-2</v>
      </c>
      <c r="Q33" s="152">
        <v>1.2136899809179385E-2</v>
      </c>
      <c r="R33" s="152">
        <v>0</v>
      </c>
      <c r="S33" s="152">
        <v>0</v>
      </c>
      <c r="T33" s="152">
        <v>0</v>
      </c>
      <c r="U33" s="152">
        <v>1.1554409402259762E-2</v>
      </c>
      <c r="V33" s="152">
        <v>0</v>
      </c>
      <c r="W33" s="152">
        <v>7.5600392162501737E-2</v>
      </c>
      <c r="X33" s="152">
        <v>2.6866319742576885E-2</v>
      </c>
      <c r="Y33" s="152">
        <v>0</v>
      </c>
      <c r="Z33" s="152">
        <v>5.2183690643967853E-3</v>
      </c>
      <c r="AA33" s="152">
        <v>3.1162520130407968E-2</v>
      </c>
      <c r="AB33" s="152">
        <v>2.0595983896928689E-2</v>
      </c>
      <c r="AC33" s="152">
        <v>2.0051757471596744E-2</v>
      </c>
      <c r="AD33" s="152">
        <v>8.9467023452737167E-3</v>
      </c>
      <c r="AE33" s="152">
        <v>1.0272338393403297</v>
      </c>
      <c r="AF33" s="152">
        <v>4.0436550803341909E-2</v>
      </c>
      <c r="AG33" s="152">
        <v>2.2844533926158244E-2</v>
      </c>
      <c r="AH33" s="152">
        <v>1.8222375727596943E-2</v>
      </c>
      <c r="AI33" s="152">
        <v>7.5450036586394186E-4</v>
      </c>
      <c r="AJ33" s="152">
        <v>5.2011115268694409E-3</v>
      </c>
      <c r="AK33" s="152">
        <v>1.8168010545217265E-2</v>
      </c>
      <c r="AL33" s="152">
        <v>1.3076905637782082E-2</v>
      </c>
      <c r="AM33" s="152">
        <v>9.701199230438844E-3</v>
      </c>
      <c r="AN33" s="152">
        <v>6.6240120647051877E-3</v>
      </c>
      <c r="AO33" s="152">
        <v>1.0509525620556433E-2</v>
      </c>
      <c r="AP33" s="151">
        <f t="shared" si="0"/>
        <v>1.5352937996058629</v>
      </c>
      <c r="AQ33" s="153">
        <f t="shared" si="1"/>
        <v>1.3782281429420764</v>
      </c>
      <c r="AR33" s="154"/>
      <c r="AS33" s="154"/>
      <c r="AT33" s="154"/>
      <c r="AU33" s="154"/>
      <c r="AV33" s="154"/>
      <c r="AW33" s="154"/>
      <c r="AX33" s="154"/>
      <c r="AY33" s="154"/>
      <c r="AZ33" s="154"/>
      <c r="BA33" s="154"/>
      <c r="BB33" s="154"/>
      <c r="BC33" s="154"/>
      <c r="BD33" s="154"/>
      <c r="BE33" s="154"/>
      <c r="BF33" s="154"/>
      <c r="BG33" s="154"/>
      <c r="BH33" s="154"/>
      <c r="BI33" s="154"/>
      <c r="BJ33" s="154"/>
      <c r="BK33" s="154"/>
      <c r="BL33" s="154"/>
      <c r="BN33" s="154"/>
    </row>
    <row r="34" spans="2:66" ht="15" customHeight="1" x14ac:dyDescent="0.2">
      <c r="B34" s="301" t="s">
        <v>179</v>
      </c>
      <c r="C34" s="302" t="s">
        <v>55</v>
      </c>
      <c r="D34" s="151">
        <v>2.4224147479217883E-4</v>
      </c>
      <c r="E34" s="152">
        <v>1.0125557562716549E-7</v>
      </c>
      <c r="F34" s="152">
        <v>0</v>
      </c>
      <c r="G34" s="152">
        <v>3.5793392706255882E-7</v>
      </c>
      <c r="H34" s="152">
        <v>2.93319441845224E-3</v>
      </c>
      <c r="I34" s="152">
        <v>0</v>
      </c>
      <c r="J34" s="152">
        <v>0</v>
      </c>
      <c r="K34" s="152">
        <v>0</v>
      </c>
      <c r="L34" s="152">
        <v>0</v>
      </c>
      <c r="M34" s="152">
        <v>1.5882968185830314E-6</v>
      </c>
      <c r="N34" s="152">
        <v>0</v>
      </c>
      <c r="O34" s="152">
        <v>0</v>
      </c>
      <c r="P34" s="152">
        <v>9.701684168150297E-8</v>
      </c>
      <c r="Q34" s="152">
        <v>9.7373557906975461E-8</v>
      </c>
      <c r="R34" s="152">
        <v>0</v>
      </c>
      <c r="S34" s="152">
        <v>0</v>
      </c>
      <c r="T34" s="152">
        <v>0</v>
      </c>
      <c r="U34" s="152">
        <v>9.2659772391399966E-8</v>
      </c>
      <c r="V34" s="152">
        <v>0</v>
      </c>
      <c r="W34" s="152">
        <v>1.0697500182666456E-6</v>
      </c>
      <c r="X34" s="152">
        <v>2.6887059674195718E-5</v>
      </c>
      <c r="Y34" s="152">
        <v>0</v>
      </c>
      <c r="Z34" s="152">
        <v>9.1615772148453351E-7</v>
      </c>
      <c r="AA34" s="152">
        <v>3.9670939186430906E-7</v>
      </c>
      <c r="AB34" s="152">
        <v>5.1287179765165439E-7</v>
      </c>
      <c r="AC34" s="152">
        <v>2.4137685276323579E-7</v>
      </c>
      <c r="AD34" s="152">
        <v>5.3193325393033977E-7</v>
      </c>
      <c r="AE34" s="152">
        <v>1.591652103666979E-7</v>
      </c>
      <c r="AF34" s="152">
        <v>1.0095567838439208</v>
      </c>
      <c r="AG34" s="152">
        <v>1.0249559545300491E-6</v>
      </c>
      <c r="AH34" s="152">
        <v>3.6462552741662541E-7</v>
      </c>
      <c r="AI34" s="152">
        <v>4.8229413929957305E-8</v>
      </c>
      <c r="AJ34" s="152">
        <v>1.6336037649419474E-7</v>
      </c>
      <c r="AK34" s="152">
        <v>1.0947391567243021E-6</v>
      </c>
      <c r="AL34" s="152">
        <v>3.05571895977355E-7</v>
      </c>
      <c r="AM34" s="152">
        <v>1.357998284440699E-6</v>
      </c>
      <c r="AN34" s="152">
        <v>2.7655097964687679E-3</v>
      </c>
      <c r="AO34" s="152">
        <v>1.5923689322844995E-6</v>
      </c>
      <c r="AP34" s="151">
        <f t="shared" si="0"/>
        <v>1.0155367309435896</v>
      </c>
      <c r="AQ34" s="153">
        <f t="shared" si="1"/>
        <v>0.91164394928004233</v>
      </c>
      <c r="AR34" s="154"/>
      <c r="AS34" s="154"/>
      <c r="AT34" s="154"/>
      <c r="AU34" s="154"/>
      <c r="AV34" s="154"/>
      <c r="AW34" s="154"/>
      <c r="AX34" s="154"/>
      <c r="AY34" s="154"/>
      <c r="AZ34" s="154"/>
      <c r="BA34" s="154"/>
      <c r="BB34" s="154"/>
      <c r="BC34" s="154"/>
      <c r="BD34" s="154"/>
      <c r="BE34" s="154"/>
      <c r="BF34" s="154"/>
      <c r="BG34" s="154"/>
      <c r="BH34" s="154"/>
      <c r="BI34" s="154"/>
      <c r="BJ34" s="154"/>
      <c r="BK34" s="154"/>
      <c r="BL34" s="154"/>
      <c r="BN34" s="154"/>
    </row>
    <row r="35" spans="2:66" ht="15" customHeight="1" x14ac:dyDescent="0.2">
      <c r="B35" s="301" t="s">
        <v>180</v>
      </c>
      <c r="C35" s="302" t="s">
        <v>57</v>
      </c>
      <c r="D35" s="151">
        <v>8.118988411907358E-4</v>
      </c>
      <c r="E35" s="152">
        <v>2.2970044401746554E-4</v>
      </c>
      <c r="F35" s="152">
        <v>0</v>
      </c>
      <c r="G35" s="152">
        <v>1.4059796534893415E-3</v>
      </c>
      <c r="H35" s="152">
        <v>1.0445413194973367E-3</v>
      </c>
      <c r="I35" s="152">
        <v>0</v>
      </c>
      <c r="J35" s="152">
        <v>0</v>
      </c>
      <c r="K35" s="152">
        <v>0</v>
      </c>
      <c r="L35" s="152">
        <v>0</v>
      </c>
      <c r="M35" s="152">
        <v>1.2642639304873641E-3</v>
      </c>
      <c r="N35" s="152">
        <v>0</v>
      </c>
      <c r="O35" s="152">
        <v>0</v>
      </c>
      <c r="P35" s="152">
        <v>9.2481464061157945E-4</v>
      </c>
      <c r="Q35" s="152">
        <v>1.0011506251466796E-3</v>
      </c>
      <c r="R35" s="152">
        <v>0</v>
      </c>
      <c r="S35" s="152">
        <v>0</v>
      </c>
      <c r="T35" s="152">
        <v>0</v>
      </c>
      <c r="U35" s="152">
        <v>5.0666529826045702E-4</v>
      </c>
      <c r="V35" s="152">
        <v>0</v>
      </c>
      <c r="W35" s="152">
        <v>7.9772690396188713E-4</v>
      </c>
      <c r="X35" s="152">
        <v>4.1588401603463998E-3</v>
      </c>
      <c r="Y35" s="152">
        <v>0</v>
      </c>
      <c r="Z35" s="152">
        <v>2.5863715458739065E-3</v>
      </c>
      <c r="AA35" s="152">
        <v>1.5885986131824593E-3</v>
      </c>
      <c r="AB35" s="152">
        <v>1.6214709241614874E-3</v>
      </c>
      <c r="AC35" s="152">
        <v>3.9523873984706106E-3</v>
      </c>
      <c r="AD35" s="152">
        <v>5.4109668952014977E-3</v>
      </c>
      <c r="AE35" s="152">
        <v>1.3066561573845982E-3</v>
      </c>
      <c r="AF35" s="152">
        <v>2.8888778830214886E-3</v>
      </c>
      <c r="AG35" s="152">
        <v>1.017597881574857</v>
      </c>
      <c r="AH35" s="152">
        <v>6.7077558000814127E-3</v>
      </c>
      <c r="AI35" s="152">
        <v>3.5244221420198781E-4</v>
      </c>
      <c r="AJ35" s="152">
        <v>2.1069550610879075E-3</v>
      </c>
      <c r="AK35" s="152">
        <v>6.0711657264225279E-3</v>
      </c>
      <c r="AL35" s="152">
        <v>3.4161463198531011E-3</v>
      </c>
      <c r="AM35" s="152">
        <v>1.5217067100452251E-3</v>
      </c>
      <c r="AN35" s="152">
        <v>1.2851860133800729E-3</v>
      </c>
      <c r="AO35" s="152">
        <v>1.8795578398285344E-3</v>
      </c>
      <c r="AP35" s="151">
        <f t="shared" si="0"/>
        <v>1.0724397084940631</v>
      </c>
      <c r="AQ35" s="153">
        <f t="shared" si="1"/>
        <v>0.96272556316879565</v>
      </c>
      <c r="AR35" s="154"/>
      <c r="AS35" s="154"/>
      <c r="AT35" s="154"/>
      <c r="AU35" s="154"/>
      <c r="AV35" s="154"/>
      <c r="AW35" s="154"/>
      <c r="AX35" s="154"/>
      <c r="AY35" s="154"/>
      <c r="AZ35" s="154"/>
      <c r="BA35" s="154"/>
      <c r="BB35" s="154"/>
      <c r="BC35" s="154"/>
      <c r="BD35" s="154"/>
      <c r="BE35" s="154"/>
      <c r="BF35" s="154"/>
      <c r="BG35" s="154"/>
      <c r="BH35" s="154"/>
      <c r="BI35" s="154"/>
      <c r="BJ35" s="154"/>
      <c r="BK35" s="154"/>
      <c r="BL35" s="154"/>
      <c r="BN35" s="154"/>
    </row>
    <row r="36" spans="2:66" ht="15" customHeight="1" x14ac:dyDescent="0.2">
      <c r="B36" s="301" t="s">
        <v>181</v>
      </c>
      <c r="C36" s="302" t="s">
        <v>59</v>
      </c>
      <c r="D36" s="151">
        <v>1.430264128083144E-3</v>
      </c>
      <c r="E36" s="152">
        <v>2.3265896371767705E-3</v>
      </c>
      <c r="F36" s="152">
        <v>0</v>
      </c>
      <c r="G36" s="152">
        <v>6.9498823825248669E-3</v>
      </c>
      <c r="H36" s="152">
        <v>1.7195190305461538E-3</v>
      </c>
      <c r="I36" s="152">
        <v>0</v>
      </c>
      <c r="J36" s="152">
        <v>0</v>
      </c>
      <c r="K36" s="152">
        <v>0</v>
      </c>
      <c r="L36" s="152">
        <v>0</v>
      </c>
      <c r="M36" s="152">
        <v>2.4504927509722695E-3</v>
      </c>
      <c r="N36" s="152">
        <v>0</v>
      </c>
      <c r="O36" s="152">
        <v>0</v>
      </c>
      <c r="P36" s="152">
        <v>2.489414898851515E-3</v>
      </c>
      <c r="Q36" s="152">
        <v>1.6051261853286408E-3</v>
      </c>
      <c r="R36" s="152">
        <v>0</v>
      </c>
      <c r="S36" s="152">
        <v>0</v>
      </c>
      <c r="T36" s="152">
        <v>0</v>
      </c>
      <c r="U36" s="152">
        <v>7.8635631752338952E-4</v>
      </c>
      <c r="V36" s="152">
        <v>0</v>
      </c>
      <c r="W36" s="152">
        <v>1.9876282670798018E-3</v>
      </c>
      <c r="X36" s="152">
        <v>3.6260464634447144E-3</v>
      </c>
      <c r="Y36" s="152">
        <v>0</v>
      </c>
      <c r="Z36" s="152">
        <v>1.7115742907272415E-3</v>
      </c>
      <c r="AA36" s="152">
        <v>5.5850532382935442E-3</v>
      </c>
      <c r="AB36" s="152">
        <v>2.8675394506513094E-3</v>
      </c>
      <c r="AC36" s="152">
        <v>3.7242242320282754E-3</v>
      </c>
      <c r="AD36" s="152">
        <v>2.8718452891701423E-3</v>
      </c>
      <c r="AE36" s="152">
        <v>3.3078815697583463E-3</v>
      </c>
      <c r="AF36" s="152">
        <v>3.1176115671158128E-3</v>
      </c>
      <c r="AG36" s="152">
        <v>1.1549783680349093E-3</v>
      </c>
      <c r="AH36" s="152">
        <v>1.0104228448247512</v>
      </c>
      <c r="AI36" s="152">
        <v>1.2402300945435004E-2</v>
      </c>
      <c r="AJ36" s="152">
        <v>2.1034855661859524E-2</v>
      </c>
      <c r="AK36" s="152">
        <v>1.7350954460945104E-3</v>
      </c>
      <c r="AL36" s="152">
        <v>3.4302131368793959E-3</v>
      </c>
      <c r="AM36" s="152">
        <v>2.5765526642572158E-3</v>
      </c>
      <c r="AN36" s="152">
        <v>2.5510359755123047E-3</v>
      </c>
      <c r="AO36" s="152">
        <v>1.4781348153195379E-3</v>
      </c>
      <c r="AP36" s="151">
        <f t="shared" si="0"/>
        <v>1.1053430615374193</v>
      </c>
      <c r="AQ36" s="153">
        <f t="shared" si="1"/>
        <v>0.99226279387548777</v>
      </c>
      <c r="AR36" s="154"/>
      <c r="AS36" s="154"/>
      <c r="AT36" s="154"/>
      <c r="AU36" s="154"/>
      <c r="AV36" s="154"/>
      <c r="AW36" s="154"/>
      <c r="AX36" s="154"/>
      <c r="AY36" s="154"/>
      <c r="AZ36" s="154"/>
      <c r="BA36" s="154"/>
      <c r="BB36" s="154"/>
      <c r="BC36" s="154"/>
      <c r="BD36" s="154"/>
      <c r="BE36" s="154"/>
      <c r="BF36" s="154"/>
      <c r="BG36" s="154"/>
      <c r="BH36" s="154"/>
      <c r="BI36" s="154"/>
      <c r="BJ36" s="154"/>
      <c r="BK36" s="154"/>
      <c r="BL36" s="154"/>
      <c r="BN36" s="154"/>
    </row>
    <row r="37" spans="2:66" ht="15" customHeight="1" x14ac:dyDescent="0.2">
      <c r="B37" s="301" t="s">
        <v>182</v>
      </c>
      <c r="C37" s="302" t="s">
        <v>62</v>
      </c>
      <c r="D37" s="151">
        <v>4.439136534323209E-5</v>
      </c>
      <c r="E37" s="152">
        <v>5.9205142695424131E-6</v>
      </c>
      <c r="F37" s="152">
        <v>0</v>
      </c>
      <c r="G37" s="152">
        <v>1.4960722456861986E-4</v>
      </c>
      <c r="H37" s="152">
        <v>4.497181825417528E-5</v>
      </c>
      <c r="I37" s="152">
        <v>0</v>
      </c>
      <c r="J37" s="152">
        <v>0</v>
      </c>
      <c r="K37" s="152">
        <v>0</v>
      </c>
      <c r="L37" s="152">
        <v>0</v>
      </c>
      <c r="M37" s="152">
        <v>8.961745949981578E-5</v>
      </c>
      <c r="N37" s="152">
        <v>0</v>
      </c>
      <c r="O37" s="152">
        <v>0</v>
      </c>
      <c r="P37" s="152">
        <v>3.167150169341394E-5</v>
      </c>
      <c r="Q37" s="152">
        <v>2.8428848518142447E-5</v>
      </c>
      <c r="R37" s="152">
        <v>0</v>
      </c>
      <c r="S37" s="152">
        <v>0</v>
      </c>
      <c r="T37" s="152">
        <v>0</v>
      </c>
      <c r="U37" s="152">
        <v>2.6175840484055399E-5</v>
      </c>
      <c r="V37" s="152">
        <v>0</v>
      </c>
      <c r="W37" s="152">
        <v>5.4182004559147382E-5</v>
      </c>
      <c r="X37" s="152">
        <v>1.3457960419860681E-2</v>
      </c>
      <c r="Y37" s="152">
        <v>0</v>
      </c>
      <c r="Z37" s="152">
        <v>3.9144902602845557E-5</v>
      </c>
      <c r="AA37" s="152">
        <v>1.5930235488744918E-4</v>
      </c>
      <c r="AB37" s="152">
        <v>1.6082727220284326E-5</v>
      </c>
      <c r="AC37" s="152">
        <v>1.7741210343972046E-5</v>
      </c>
      <c r="AD37" s="152">
        <v>9.9512030323572326E-5</v>
      </c>
      <c r="AE37" s="152">
        <v>3.2381422551786686E-5</v>
      </c>
      <c r="AF37" s="152">
        <v>9.3576912822530915E-5</v>
      </c>
      <c r="AG37" s="152">
        <v>2.4305060629941109E-5</v>
      </c>
      <c r="AH37" s="152">
        <v>1.9875750776709579E-5</v>
      </c>
      <c r="AI37" s="152">
        <v>1.0000130906838218</v>
      </c>
      <c r="AJ37" s="152">
        <v>2.5848954061616988E-5</v>
      </c>
      <c r="AK37" s="152">
        <v>2.7014692674120054E-5</v>
      </c>
      <c r="AL37" s="152">
        <v>3.4138252071948693E-5</v>
      </c>
      <c r="AM37" s="152">
        <v>6.9054235842734116E-5</v>
      </c>
      <c r="AN37" s="152">
        <v>3.5781745103288126E-5</v>
      </c>
      <c r="AO37" s="152">
        <v>4.547117885289083E-5</v>
      </c>
      <c r="AP37" s="151">
        <f t="shared" si="0"/>
        <v>1.0146852491116385</v>
      </c>
      <c r="AQ37" s="153">
        <f t="shared" si="1"/>
        <v>0.91087957686852072</v>
      </c>
      <c r="AR37" s="154"/>
      <c r="AS37" s="154"/>
      <c r="AT37" s="154"/>
      <c r="AU37" s="154"/>
      <c r="AV37" s="154"/>
      <c r="AW37" s="154"/>
      <c r="AX37" s="154"/>
      <c r="AY37" s="154"/>
      <c r="AZ37" s="154"/>
      <c r="BA37" s="154"/>
      <c r="BB37" s="154"/>
      <c r="BC37" s="154"/>
      <c r="BD37" s="154"/>
      <c r="BE37" s="154"/>
      <c r="BF37" s="154"/>
      <c r="BG37" s="154"/>
      <c r="BH37" s="154"/>
      <c r="BI37" s="154"/>
      <c r="BJ37" s="154"/>
      <c r="BK37" s="154"/>
      <c r="BL37" s="154"/>
      <c r="BN37" s="154"/>
    </row>
    <row r="38" spans="2:66" ht="15" customHeight="1" x14ac:dyDescent="0.2">
      <c r="B38" s="301" t="s">
        <v>183</v>
      </c>
      <c r="C38" s="302" t="s">
        <v>64</v>
      </c>
      <c r="D38" s="151">
        <v>4.8945860260216245E-5</v>
      </c>
      <c r="E38" s="152">
        <v>1.2028265632444627E-5</v>
      </c>
      <c r="F38" s="152">
        <v>0</v>
      </c>
      <c r="G38" s="152">
        <v>3.0892984847856751E-4</v>
      </c>
      <c r="H38" s="152">
        <v>1.0734210244453372E-4</v>
      </c>
      <c r="I38" s="152">
        <v>0</v>
      </c>
      <c r="J38" s="152">
        <v>0</v>
      </c>
      <c r="K38" s="152">
        <v>0</v>
      </c>
      <c r="L38" s="152">
        <v>0</v>
      </c>
      <c r="M38" s="152">
        <v>1.0086394353215619E-4</v>
      </c>
      <c r="N38" s="152">
        <v>0</v>
      </c>
      <c r="O38" s="152">
        <v>0</v>
      </c>
      <c r="P38" s="152">
        <v>1.6009313198292837E-4</v>
      </c>
      <c r="Q38" s="152">
        <v>1.2395492198021701E-4</v>
      </c>
      <c r="R38" s="152">
        <v>0</v>
      </c>
      <c r="S38" s="152">
        <v>0</v>
      </c>
      <c r="T38" s="152">
        <v>0</v>
      </c>
      <c r="U38" s="152">
        <v>3.7477939050203381E-5</v>
      </c>
      <c r="V38" s="152">
        <v>0</v>
      </c>
      <c r="W38" s="152">
        <v>8.2779585086072908E-5</v>
      </c>
      <c r="X38" s="152">
        <v>9.2971482949597795E-5</v>
      </c>
      <c r="Y38" s="152">
        <v>0</v>
      </c>
      <c r="Z38" s="152">
        <v>7.0596218698005194E-5</v>
      </c>
      <c r="AA38" s="152">
        <v>7.7689096518950568E-5</v>
      </c>
      <c r="AB38" s="152">
        <v>1.3338773150360059E-4</v>
      </c>
      <c r="AC38" s="152">
        <v>8.4297419396142268E-4</v>
      </c>
      <c r="AD38" s="152">
        <v>5.1170704786027111E-4</v>
      </c>
      <c r="AE38" s="152">
        <v>2.4687372681772389E-4</v>
      </c>
      <c r="AF38" s="152">
        <v>2.9297359448048977E-4</v>
      </c>
      <c r="AG38" s="152">
        <v>6.7842170935219516E-4</v>
      </c>
      <c r="AH38" s="152">
        <v>3.9718687245493902E-4</v>
      </c>
      <c r="AI38" s="152">
        <v>6.2473802753682667E-4</v>
      </c>
      <c r="AJ38" s="152">
        <v>1.0016853605850031</v>
      </c>
      <c r="AK38" s="152">
        <v>2.7755752373795123E-4</v>
      </c>
      <c r="AL38" s="152">
        <v>4.2211518993036291E-5</v>
      </c>
      <c r="AM38" s="152">
        <v>5.6332141165061515E-5</v>
      </c>
      <c r="AN38" s="152">
        <v>2.4234996238377729E-4</v>
      </c>
      <c r="AO38" s="152">
        <v>2.7424777040264921E-4</v>
      </c>
      <c r="AP38" s="151">
        <f t="shared" si="0"/>
        <v>1.0075299948022671</v>
      </c>
      <c r="AQ38" s="153">
        <f t="shared" si="1"/>
        <v>0.90445632884809957</v>
      </c>
      <c r="AR38" s="154"/>
      <c r="AS38" s="154"/>
      <c r="AT38" s="154"/>
      <c r="AU38" s="154"/>
      <c r="AV38" s="154"/>
      <c r="AW38" s="154"/>
      <c r="AX38" s="154"/>
      <c r="AY38" s="154"/>
      <c r="AZ38" s="154"/>
      <c r="BA38" s="154"/>
      <c r="BB38" s="154"/>
      <c r="BC38" s="154"/>
      <c r="BD38" s="154"/>
      <c r="BE38" s="154"/>
      <c r="BF38" s="154"/>
      <c r="BG38" s="154"/>
      <c r="BH38" s="154"/>
      <c r="BI38" s="154"/>
      <c r="BJ38" s="154"/>
      <c r="BK38" s="154"/>
      <c r="BL38" s="154"/>
      <c r="BN38" s="154"/>
    </row>
    <row r="39" spans="2:66" ht="15" customHeight="1" x14ac:dyDescent="0.2">
      <c r="B39" s="301" t="s">
        <v>184</v>
      </c>
      <c r="C39" s="302" t="s">
        <v>66</v>
      </c>
      <c r="D39" s="151">
        <v>1.205781489605043E-2</v>
      </c>
      <c r="E39" s="152">
        <v>2.3595718011674804E-3</v>
      </c>
      <c r="F39" s="152">
        <v>0</v>
      </c>
      <c r="G39" s="152">
        <v>2.9194435992731617E-2</v>
      </c>
      <c r="H39" s="152">
        <v>2.7822728411598212E-2</v>
      </c>
      <c r="I39" s="152">
        <v>0</v>
      </c>
      <c r="J39" s="152">
        <v>0</v>
      </c>
      <c r="K39" s="152">
        <v>0</v>
      </c>
      <c r="L39" s="152">
        <v>0</v>
      </c>
      <c r="M39" s="152">
        <v>4.3752585564683297E-2</v>
      </c>
      <c r="N39" s="152">
        <v>0</v>
      </c>
      <c r="O39" s="152">
        <v>0</v>
      </c>
      <c r="P39" s="152">
        <v>1.7425442245493191E-2</v>
      </c>
      <c r="Q39" s="152">
        <v>2.6956965218382496E-2</v>
      </c>
      <c r="R39" s="152">
        <v>0</v>
      </c>
      <c r="S39" s="152">
        <v>0</v>
      </c>
      <c r="T39" s="152">
        <v>0</v>
      </c>
      <c r="U39" s="152">
        <v>2.066188254754087E-2</v>
      </c>
      <c r="V39" s="152">
        <v>0</v>
      </c>
      <c r="W39" s="152">
        <v>2.5383327662800881E-2</v>
      </c>
      <c r="X39" s="152">
        <v>6.0914287860377385E-2</v>
      </c>
      <c r="Y39" s="152">
        <v>0</v>
      </c>
      <c r="Z39" s="152">
        <v>5.0201382717163893E-2</v>
      </c>
      <c r="AA39" s="152">
        <v>4.3541370964774902E-2</v>
      </c>
      <c r="AB39" s="152">
        <v>8.4898173629326459E-2</v>
      </c>
      <c r="AC39" s="152">
        <v>5.5864880527748718E-2</v>
      </c>
      <c r="AD39" s="152">
        <v>8.9279316189029942E-2</v>
      </c>
      <c r="AE39" s="152">
        <v>2.5709833652136152E-2</v>
      </c>
      <c r="AF39" s="152">
        <v>2.9102036776621275E-2</v>
      </c>
      <c r="AG39" s="152">
        <v>8.1933327672409739E-2</v>
      </c>
      <c r="AH39" s="152">
        <v>9.3234529765019822E-2</v>
      </c>
      <c r="AI39" s="152">
        <v>1.1209926642668991E-2</v>
      </c>
      <c r="AJ39" s="152">
        <v>8.1476504160127444E-2</v>
      </c>
      <c r="AK39" s="152">
        <v>1.1047614676494757</v>
      </c>
      <c r="AL39" s="152">
        <v>5.8303806522490696E-2</v>
      </c>
      <c r="AM39" s="152">
        <v>4.8402753729145161E-2</v>
      </c>
      <c r="AN39" s="152">
        <v>3.7211498753497607E-2</v>
      </c>
      <c r="AO39" s="152">
        <v>3.4930356759008262E-2</v>
      </c>
      <c r="AP39" s="151">
        <f t="shared" si="0"/>
        <v>2.1965902083114703</v>
      </c>
      <c r="AQ39" s="153">
        <f t="shared" si="1"/>
        <v>1.9718717319011219</v>
      </c>
      <c r="AR39" s="154"/>
      <c r="AS39" s="154"/>
      <c r="AT39" s="154"/>
      <c r="AU39" s="154"/>
      <c r="AV39" s="154"/>
      <c r="AW39" s="154"/>
      <c r="AX39" s="154"/>
      <c r="AY39" s="154"/>
      <c r="AZ39" s="154"/>
      <c r="BA39" s="154"/>
      <c r="BB39" s="154"/>
      <c r="BC39" s="154"/>
      <c r="BD39" s="154"/>
      <c r="BE39" s="154"/>
      <c r="BF39" s="154"/>
      <c r="BG39" s="154"/>
      <c r="BH39" s="154"/>
      <c r="BI39" s="154"/>
      <c r="BJ39" s="154"/>
      <c r="BK39" s="154"/>
      <c r="BL39" s="154"/>
      <c r="BN39" s="154"/>
    </row>
    <row r="40" spans="2:66" ht="15" customHeight="1" x14ac:dyDescent="0.2">
      <c r="B40" s="301" t="s">
        <v>185</v>
      </c>
      <c r="C40" s="302" t="s">
        <v>68</v>
      </c>
      <c r="D40" s="151">
        <v>0</v>
      </c>
      <c r="E40" s="152">
        <v>0</v>
      </c>
      <c r="F40" s="152">
        <v>0</v>
      </c>
      <c r="G40" s="152">
        <v>0</v>
      </c>
      <c r="H40" s="152">
        <v>0</v>
      </c>
      <c r="I40" s="152">
        <v>0</v>
      </c>
      <c r="J40" s="152">
        <v>0</v>
      </c>
      <c r="K40" s="152">
        <v>0</v>
      </c>
      <c r="L40" s="152">
        <v>0</v>
      </c>
      <c r="M40" s="152">
        <v>0</v>
      </c>
      <c r="N40" s="152">
        <v>0</v>
      </c>
      <c r="O40" s="152">
        <v>0</v>
      </c>
      <c r="P40" s="152">
        <v>0</v>
      </c>
      <c r="Q40" s="152">
        <v>0</v>
      </c>
      <c r="R40" s="152">
        <v>0</v>
      </c>
      <c r="S40" s="152">
        <v>0</v>
      </c>
      <c r="T40" s="152">
        <v>0</v>
      </c>
      <c r="U40" s="152">
        <v>0</v>
      </c>
      <c r="V40" s="152">
        <v>0</v>
      </c>
      <c r="W40" s="152">
        <v>0</v>
      </c>
      <c r="X40" s="152">
        <v>0</v>
      </c>
      <c r="Y40" s="152">
        <v>0</v>
      </c>
      <c r="Z40" s="152">
        <v>0</v>
      </c>
      <c r="AA40" s="152">
        <v>0</v>
      </c>
      <c r="AB40" s="152">
        <v>0</v>
      </c>
      <c r="AC40" s="152">
        <v>0</v>
      </c>
      <c r="AD40" s="152">
        <v>0</v>
      </c>
      <c r="AE40" s="152">
        <v>0</v>
      </c>
      <c r="AF40" s="152">
        <v>0</v>
      </c>
      <c r="AG40" s="152">
        <v>0</v>
      </c>
      <c r="AH40" s="152">
        <v>0</v>
      </c>
      <c r="AI40" s="152">
        <v>0</v>
      </c>
      <c r="AJ40" s="152">
        <v>0</v>
      </c>
      <c r="AK40" s="152">
        <v>0</v>
      </c>
      <c r="AL40" s="152">
        <v>1</v>
      </c>
      <c r="AM40" s="152">
        <v>0</v>
      </c>
      <c r="AN40" s="152">
        <v>0</v>
      </c>
      <c r="AO40" s="152">
        <v>0</v>
      </c>
      <c r="AP40" s="151">
        <f t="shared" si="0"/>
        <v>1</v>
      </c>
      <c r="AQ40" s="153">
        <f t="shared" si="1"/>
        <v>0.89769667753226912</v>
      </c>
      <c r="AR40" s="154"/>
      <c r="AS40" s="154"/>
      <c r="AT40" s="154"/>
      <c r="AU40" s="154"/>
      <c r="AV40" s="154"/>
      <c r="AW40" s="154"/>
      <c r="AX40" s="154"/>
      <c r="AY40" s="154"/>
      <c r="AZ40" s="154"/>
      <c r="BA40" s="154"/>
      <c r="BB40" s="154"/>
      <c r="BC40" s="154"/>
      <c r="BD40" s="154"/>
      <c r="BE40" s="154"/>
      <c r="BF40" s="154"/>
      <c r="BG40" s="154"/>
      <c r="BH40" s="154"/>
      <c r="BI40" s="154"/>
      <c r="BJ40" s="154"/>
      <c r="BK40" s="154"/>
      <c r="BL40" s="154"/>
      <c r="BN40" s="154"/>
    </row>
    <row r="41" spans="2:66" ht="15" customHeight="1" x14ac:dyDescent="0.2">
      <c r="B41" s="301" t="s">
        <v>186</v>
      </c>
      <c r="C41" s="302" t="s">
        <v>70</v>
      </c>
      <c r="D41" s="151">
        <v>9.6260433224109029E-5</v>
      </c>
      <c r="E41" s="152">
        <v>4.4364450246832003E-5</v>
      </c>
      <c r="F41" s="152">
        <v>0</v>
      </c>
      <c r="G41" s="152">
        <v>8.6367698975041375E-5</v>
      </c>
      <c r="H41" s="152">
        <v>5.6823680467151525E-4</v>
      </c>
      <c r="I41" s="152">
        <v>0</v>
      </c>
      <c r="J41" s="152">
        <v>0</v>
      </c>
      <c r="K41" s="152">
        <v>0</v>
      </c>
      <c r="L41" s="152">
        <v>0</v>
      </c>
      <c r="M41" s="152">
        <v>2.0088464199888794E-4</v>
      </c>
      <c r="N41" s="152">
        <v>0</v>
      </c>
      <c r="O41" s="152">
        <v>0</v>
      </c>
      <c r="P41" s="152">
        <v>4.7055280203789189E-4</v>
      </c>
      <c r="Q41" s="152">
        <v>3.1892526984198059E-4</v>
      </c>
      <c r="R41" s="152">
        <v>0</v>
      </c>
      <c r="S41" s="152">
        <v>0</v>
      </c>
      <c r="T41" s="152">
        <v>0</v>
      </c>
      <c r="U41" s="152">
        <v>1.5226697423133316E-4</v>
      </c>
      <c r="V41" s="152">
        <v>0</v>
      </c>
      <c r="W41" s="152">
        <v>1.5540241533232193E-4</v>
      </c>
      <c r="X41" s="152">
        <v>9.0313039307856301E-4</v>
      </c>
      <c r="Y41" s="152">
        <v>0</v>
      </c>
      <c r="Z41" s="152">
        <v>1.5462083340999602E-4</v>
      </c>
      <c r="AA41" s="152">
        <v>1.7267888709649238E-4</v>
      </c>
      <c r="AB41" s="152">
        <v>1.5883940803615239E-4</v>
      </c>
      <c r="AC41" s="152">
        <v>1.6175280079276018E-4</v>
      </c>
      <c r="AD41" s="152">
        <v>2.2713178081417768E-4</v>
      </c>
      <c r="AE41" s="152">
        <v>1.0742965982494447E-3</v>
      </c>
      <c r="AF41" s="152">
        <v>3.1434720281957134E-4</v>
      </c>
      <c r="AG41" s="152">
        <v>1.5637906168681152E-3</v>
      </c>
      <c r="AH41" s="152">
        <v>1.9274800701247563E-4</v>
      </c>
      <c r="AI41" s="152">
        <v>6.6028986337891386E-6</v>
      </c>
      <c r="AJ41" s="152">
        <v>3.503306617850527E-5</v>
      </c>
      <c r="AK41" s="152">
        <v>2.2740078099081339E-4</v>
      </c>
      <c r="AL41" s="152">
        <v>4.1925346716239848E-5</v>
      </c>
      <c r="AM41" s="152">
        <v>1.0000299904345187</v>
      </c>
      <c r="AN41" s="152">
        <v>4.4395292922432225E-5</v>
      </c>
      <c r="AO41" s="152">
        <v>2.5540555546202268E-4</v>
      </c>
      <c r="AP41" s="151">
        <f t="shared" si="0"/>
        <v>1.00765735139416</v>
      </c>
      <c r="AQ41" s="153">
        <f t="shared" si="1"/>
        <v>0.90457065643750367</v>
      </c>
      <c r="AR41" s="154"/>
      <c r="AS41" s="154"/>
      <c r="AT41" s="154"/>
      <c r="AU41" s="154"/>
      <c r="AV41" s="154"/>
      <c r="AW41" s="154"/>
      <c r="AX41" s="154"/>
      <c r="AY41" s="154"/>
      <c r="AZ41" s="154"/>
      <c r="BA41" s="154"/>
      <c r="BB41" s="154"/>
      <c r="BC41" s="154"/>
      <c r="BD41" s="154"/>
      <c r="BE41" s="154"/>
      <c r="BF41" s="154"/>
      <c r="BG41" s="154"/>
      <c r="BH41" s="154"/>
      <c r="BI41" s="154"/>
      <c r="BJ41" s="154"/>
      <c r="BK41" s="154"/>
      <c r="BL41" s="154"/>
      <c r="BN41" s="154"/>
    </row>
    <row r="42" spans="2:66" ht="15" customHeight="1" x14ac:dyDescent="0.2">
      <c r="B42" s="301" t="s">
        <v>187</v>
      </c>
      <c r="C42" s="302" t="s">
        <v>72</v>
      </c>
      <c r="D42" s="151">
        <v>2.7955961202391249E-6</v>
      </c>
      <c r="E42" s="152">
        <v>7.0938051165735428E-7</v>
      </c>
      <c r="F42" s="152">
        <v>0</v>
      </c>
      <c r="G42" s="152">
        <v>5.6880926251318657E-6</v>
      </c>
      <c r="H42" s="152">
        <v>3.3006160601331159E-6</v>
      </c>
      <c r="I42" s="152">
        <v>0</v>
      </c>
      <c r="J42" s="152">
        <v>0</v>
      </c>
      <c r="K42" s="152">
        <v>0</v>
      </c>
      <c r="L42" s="152">
        <v>0</v>
      </c>
      <c r="M42" s="152">
        <v>4.1189596291980362E-6</v>
      </c>
      <c r="N42" s="152">
        <v>0</v>
      </c>
      <c r="O42" s="152">
        <v>0</v>
      </c>
      <c r="P42" s="152">
        <v>1.996630233658884E-6</v>
      </c>
      <c r="Q42" s="152">
        <v>1.996316755412387E-6</v>
      </c>
      <c r="R42" s="152">
        <v>0</v>
      </c>
      <c r="S42" s="152">
        <v>0</v>
      </c>
      <c r="T42" s="152">
        <v>0</v>
      </c>
      <c r="U42" s="152">
        <v>1.5231963815231754E-6</v>
      </c>
      <c r="V42" s="152">
        <v>0</v>
      </c>
      <c r="W42" s="152">
        <v>3.3412271109058041E-6</v>
      </c>
      <c r="X42" s="152">
        <v>2.7209187865813331E-4</v>
      </c>
      <c r="Y42" s="152">
        <v>0</v>
      </c>
      <c r="Z42" s="152">
        <v>2.8066571716200527E-4</v>
      </c>
      <c r="AA42" s="152">
        <v>7.0495013047669304E-6</v>
      </c>
      <c r="AB42" s="152">
        <v>4.1522597834488465E-6</v>
      </c>
      <c r="AC42" s="152">
        <v>1.4630645040440614E-5</v>
      </c>
      <c r="AD42" s="152">
        <v>2.4245389661499328E-5</v>
      </c>
      <c r="AE42" s="152">
        <v>1.3869976931753217E-5</v>
      </c>
      <c r="AF42" s="152">
        <v>3.0407302848428883E-5</v>
      </c>
      <c r="AG42" s="152">
        <v>2.9824962741258011E-4</v>
      </c>
      <c r="AH42" s="152">
        <v>8.6050195337246776E-5</v>
      </c>
      <c r="AI42" s="152">
        <v>3.6674453124952837E-6</v>
      </c>
      <c r="AJ42" s="152">
        <v>1.3156017972149618E-5</v>
      </c>
      <c r="AK42" s="152">
        <v>2.308033320594153E-5</v>
      </c>
      <c r="AL42" s="152">
        <v>1.3473199740094976E-5</v>
      </c>
      <c r="AM42" s="152">
        <v>5.3039628119987797E-5</v>
      </c>
      <c r="AN42" s="152">
        <v>1.0029973952153259</v>
      </c>
      <c r="AO42" s="152">
        <v>1.9833602986660669E-5</v>
      </c>
      <c r="AP42" s="151">
        <f t="shared" si="0"/>
        <v>1.0041805279522313</v>
      </c>
      <c r="AQ42" s="153">
        <f t="shared" si="1"/>
        <v>0.90144952358531794</v>
      </c>
      <c r="AR42" s="154"/>
      <c r="AS42" s="154"/>
      <c r="AT42" s="154"/>
      <c r="AU42" s="154"/>
      <c r="AV42" s="154"/>
      <c r="AW42" s="154"/>
      <c r="AX42" s="154"/>
      <c r="AY42" s="154"/>
      <c r="AZ42" s="154"/>
      <c r="BA42" s="154"/>
      <c r="BB42" s="154"/>
      <c r="BC42" s="154"/>
      <c r="BD42" s="154"/>
      <c r="BE42" s="154"/>
      <c r="BF42" s="154"/>
      <c r="BG42" s="154"/>
      <c r="BH42" s="154"/>
      <c r="BI42" s="154"/>
      <c r="BJ42" s="154"/>
      <c r="BK42" s="154"/>
      <c r="BL42" s="154"/>
      <c r="BN42" s="154"/>
    </row>
    <row r="43" spans="2:66" ht="15" customHeight="1" x14ac:dyDescent="0.2">
      <c r="B43" s="301" t="s">
        <v>188</v>
      </c>
      <c r="C43" s="302" t="s">
        <v>74</v>
      </c>
      <c r="D43" s="151">
        <v>1.5640627794416419E-2</v>
      </c>
      <c r="E43" s="152">
        <v>5.5690755868545083E-3</v>
      </c>
      <c r="F43" s="152">
        <v>0</v>
      </c>
      <c r="G43" s="152">
        <v>1.5270034125433296E-2</v>
      </c>
      <c r="H43" s="152">
        <v>8.1251480439137429E-3</v>
      </c>
      <c r="I43" s="152">
        <v>0</v>
      </c>
      <c r="J43" s="152">
        <v>0</v>
      </c>
      <c r="K43" s="152">
        <v>0</v>
      </c>
      <c r="L43" s="152">
        <v>0</v>
      </c>
      <c r="M43" s="152">
        <v>1.2639680781473208E-2</v>
      </c>
      <c r="N43" s="152">
        <v>0</v>
      </c>
      <c r="O43" s="152">
        <v>0</v>
      </c>
      <c r="P43" s="152">
        <v>6.359825912538631E-3</v>
      </c>
      <c r="Q43" s="152">
        <v>3.6746080952089126E-3</v>
      </c>
      <c r="R43" s="152">
        <v>0</v>
      </c>
      <c r="S43" s="152">
        <v>0</v>
      </c>
      <c r="T43" s="152">
        <v>0</v>
      </c>
      <c r="U43" s="152">
        <v>3.5089548812746538E-3</v>
      </c>
      <c r="V43" s="152">
        <v>0</v>
      </c>
      <c r="W43" s="152">
        <v>9.7456012744736639E-3</v>
      </c>
      <c r="X43" s="152">
        <v>1.4434965859087125E-2</v>
      </c>
      <c r="Y43" s="152">
        <v>0</v>
      </c>
      <c r="Z43" s="152">
        <v>7.775365891209726E-3</v>
      </c>
      <c r="AA43" s="152">
        <v>1.7365970773326224E-2</v>
      </c>
      <c r="AB43" s="152">
        <v>7.0997634676984245E-3</v>
      </c>
      <c r="AC43" s="152">
        <v>2.2488943380930423E-3</v>
      </c>
      <c r="AD43" s="152">
        <v>2.469021796112734E-3</v>
      </c>
      <c r="AE43" s="152">
        <v>2.3462763709535348E-2</v>
      </c>
      <c r="AF43" s="152">
        <v>1.3292895338719177E-2</v>
      </c>
      <c r="AG43" s="152">
        <v>5.1588102435673598E-2</v>
      </c>
      <c r="AH43" s="152">
        <v>3.8194767160150229E-3</v>
      </c>
      <c r="AI43" s="152">
        <v>6.6707669286853052E-4</v>
      </c>
      <c r="AJ43" s="152">
        <v>3.2254947157780529E-3</v>
      </c>
      <c r="AK43" s="152">
        <v>9.677503946511826E-3</v>
      </c>
      <c r="AL43" s="152">
        <v>1.4731412736785663E-2</v>
      </c>
      <c r="AM43" s="152">
        <v>4.9323194279787558E-3</v>
      </c>
      <c r="AN43" s="152">
        <v>1.1194881081792325E-2</v>
      </c>
      <c r="AO43" s="152">
        <v>1.0114543886497465</v>
      </c>
      <c r="AP43" s="151">
        <f t="shared" si="0"/>
        <v>1.2799738540725192</v>
      </c>
      <c r="AQ43" s="153">
        <f t="shared" si="1"/>
        <v>1.149028276129074</v>
      </c>
      <c r="AR43" s="154"/>
      <c r="AS43" s="154"/>
      <c r="AT43" s="154"/>
      <c r="AU43" s="154"/>
      <c r="AV43" s="154"/>
      <c r="AW43" s="154"/>
      <c r="AX43" s="154"/>
      <c r="AY43" s="154"/>
      <c r="AZ43" s="154"/>
      <c r="BA43" s="154"/>
      <c r="BB43" s="154"/>
      <c r="BC43" s="154"/>
      <c r="BD43" s="154"/>
      <c r="BE43" s="154"/>
      <c r="BF43" s="154"/>
      <c r="BG43" s="154"/>
      <c r="BH43" s="154"/>
      <c r="BI43" s="154"/>
      <c r="BJ43" s="154"/>
      <c r="BK43" s="154"/>
      <c r="BL43" s="154"/>
      <c r="BN43" s="154"/>
    </row>
    <row r="44" spans="2:66" ht="15" customHeight="1" x14ac:dyDescent="0.2">
      <c r="B44" s="304"/>
      <c r="C44" s="305" t="s">
        <v>244</v>
      </c>
      <c r="D44" s="156">
        <f>SUM(D6:D43)</f>
        <v>1.4430036983403662</v>
      </c>
      <c r="E44" s="157">
        <f t="shared" ref="E44:AO44" si="2">SUM(E6:E43)</f>
        <v>1.0513514007902034</v>
      </c>
      <c r="F44" s="157">
        <f t="shared" si="2"/>
        <v>1</v>
      </c>
      <c r="G44" s="157">
        <f t="shared" si="2"/>
        <v>1.111136112395869</v>
      </c>
      <c r="H44" s="157">
        <f t="shared" si="2"/>
        <v>1.5061289838959606</v>
      </c>
      <c r="I44" s="157">
        <f t="shared" si="2"/>
        <v>1</v>
      </c>
      <c r="J44" s="157">
        <f t="shared" si="2"/>
        <v>1</v>
      </c>
      <c r="K44" s="157">
        <f t="shared" si="2"/>
        <v>1</v>
      </c>
      <c r="L44" s="157">
        <f t="shared" si="2"/>
        <v>1</v>
      </c>
      <c r="M44" s="157">
        <f t="shared" si="2"/>
        <v>1.1675320217944891</v>
      </c>
      <c r="N44" s="157">
        <f t="shared" si="2"/>
        <v>1</v>
      </c>
      <c r="O44" s="157">
        <f t="shared" si="2"/>
        <v>1</v>
      </c>
      <c r="P44" s="157">
        <f t="shared" si="2"/>
        <v>1.0796099880642975</v>
      </c>
      <c r="Q44" s="157">
        <f t="shared" si="2"/>
        <v>1.0865667078116734</v>
      </c>
      <c r="R44" s="157">
        <f t="shared" si="2"/>
        <v>1</v>
      </c>
      <c r="S44" s="157">
        <f t="shared" si="2"/>
        <v>1</v>
      </c>
      <c r="T44" s="157">
        <f t="shared" si="2"/>
        <v>1</v>
      </c>
      <c r="U44" s="157">
        <f t="shared" si="2"/>
        <v>1.1372879301106493</v>
      </c>
      <c r="V44" s="157">
        <f t="shared" si="2"/>
        <v>1</v>
      </c>
      <c r="W44" s="157">
        <f t="shared" si="2"/>
        <v>1.3236140823762947</v>
      </c>
      <c r="X44" s="157">
        <f t="shared" si="2"/>
        <v>1.1779342794427357</v>
      </c>
      <c r="Y44" s="157">
        <f t="shared" si="2"/>
        <v>1</v>
      </c>
      <c r="Z44" s="157">
        <f t="shared" si="2"/>
        <v>1.1756289540531113</v>
      </c>
      <c r="AA44" s="157">
        <f t="shared" si="2"/>
        <v>1.1331205959559483</v>
      </c>
      <c r="AB44" s="157">
        <f t="shared" si="2"/>
        <v>1.1937473005457944</v>
      </c>
      <c r="AC44" s="157">
        <f t="shared" si="2"/>
        <v>1.0986135605127536</v>
      </c>
      <c r="AD44" s="157">
        <f t="shared" si="2"/>
        <v>1.1335010748642649</v>
      </c>
      <c r="AE44" s="157">
        <f t="shared" si="2"/>
        <v>1.1018427099589783</v>
      </c>
      <c r="AF44" s="157">
        <f t="shared" si="2"/>
        <v>1.2710895476524742</v>
      </c>
      <c r="AG44" s="157">
        <f t="shared" si="2"/>
        <v>1.2039452380606932</v>
      </c>
      <c r="AH44" s="157">
        <f t="shared" si="2"/>
        <v>1.1451963103614504</v>
      </c>
      <c r="AI44" s="157">
        <f t="shared" si="2"/>
        <v>1.0312348027050782</v>
      </c>
      <c r="AJ44" s="157">
        <f t="shared" si="2"/>
        <v>1.1226345364590784</v>
      </c>
      <c r="AK44" s="157">
        <f t="shared" si="2"/>
        <v>1.1678200577405915</v>
      </c>
      <c r="AL44" s="157">
        <f t="shared" si="2"/>
        <v>1.1511906277628221</v>
      </c>
      <c r="AM44" s="157">
        <f t="shared" si="2"/>
        <v>1.0935668492286577</v>
      </c>
      <c r="AN44" s="157">
        <f t="shared" si="2"/>
        <v>1.1065964750584711</v>
      </c>
      <c r="AO44" s="157">
        <f t="shared" si="2"/>
        <v>1.1166627341043893</v>
      </c>
      <c r="AP44" s="158"/>
      <c r="AQ44" s="159"/>
      <c r="AR44" s="154"/>
      <c r="AS44" s="154"/>
      <c r="AT44" s="154"/>
      <c r="AU44" s="154"/>
      <c r="AV44" s="154"/>
      <c r="AW44" s="154"/>
      <c r="AX44" s="154"/>
      <c r="AY44" s="154"/>
      <c r="AZ44" s="154"/>
      <c r="BA44" s="154"/>
      <c r="BB44" s="154"/>
      <c r="BC44" s="154"/>
      <c r="BD44" s="154"/>
      <c r="BE44" s="154"/>
      <c r="BF44" s="154"/>
      <c r="BG44" s="154"/>
      <c r="BH44" s="154"/>
      <c r="BI44" s="154"/>
      <c r="BJ44" s="154"/>
      <c r="BK44" s="154"/>
      <c r="BL44" s="154"/>
      <c r="BN44" s="154"/>
    </row>
    <row r="45" spans="2:66" ht="15" customHeight="1" x14ac:dyDescent="0.2">
      <c r="B45" s="304"/>
      <c r="C45" s="305" t="s">
        <v>246</v>
      </c>
      <c r="D45" s="156">
        <f>D44/(SUM($D44:$AO44)/38)</f>
        <v>1.2953796256669232</v>
      </c>
      <c r="E45" s="157">
        <f t="shared" ref="E45:AO45" si="3">E44/(SUM($D$44:$AO$44)/38)</f>
        <v>0.94379465940826246</v>
      </c>
      <c r="F45" s="157">
        <f t="shared" si="3"/>
        <v>0.89769667753226889</v>
      </c>
      <c r="G45" s="157">
        <f t="shared" si="3"/>
        <v>0.99746319638389325</v>
      </c>
      <c r="H45" s="157">
        <f t="shared" si="3"/>
        <v>1.352046984778456</v>
      </c>
      <c r="I45" s="157">
        <f t="shared" si="3"/>
        <v>0.89769667753226889</v>
      </c>
      <c r="J45" s="157">
        <f t="shared" si="3"/>
        <v>0.89769667753226889</v>
      </c>
      <c r="K45" s="157">
        <f t="shared" si="3"/>
        <v>0.89769667753226889</v>
      </c>
      <c r="L45" s="157">
        <f t="shared" si="3"/>
        <v>0.89769667753226889</v>
      </c>
      <c r="M45" s="157">
        <f t="shared" si="3"/>
        <v>1.0480896168774454</v>
      </c>
      <c r="N45" s="157">
        <f t="shared" si="3"/>
        <v>0.89769667753226889</v>
      </c>
      <c r="O45" s="157">
        <f t="shared" si="3"/>
        <v>0.89769667753226889</v>
      </c>
      <c r="P45" s="157">
        <f t="shared" si="3"/>
        <v>0.96916229931597242</v>
      </c>
      <c r="Q45" s="157">
        <f t="shared" si="3"/>
        <v>0.97540732351971482</v>
      </c>
      <c r="R45" s="157">
        <f t="shared" si="3"/>
        <v>0.89769667753226889</v>
      </c>
      <c r="S45" s="157">
        <f t="shared" si="3"/>
        <v>0.89769667753226889</v>
      </c>
      <c r="T45" s="157">
        <f t="shared" si="3"/>
        <v>0.89769667753226889</v>
      </c>
      <c r="U45" s="157">
        <f t="shared" si="3"/>
        <v>1.0209395962578811</v>
      </c>
      <c r="V45" s="157">
        <f t="shared" si="3"/>
        <v>0.89769667753226889</v>
      </c>
      <c r="W45" s="157">
        <f t="shared" si="3"/>
        <v>1.1882039640841227</v>
      </c>
      <c r="X45" s="157">
        <f t="shared" si="3"/>
        <v>1.057427689007111</v>
      </c>
      <c r="Y45" s="157">
        <f t="shared" si="3"/>
        <v>0.89769667753226889</v>
      </c>
      <c r="Z45" s="157">
        <f t="shared" si="3"/>
        <v>1.0553582060642144</v>
      </c>
      <c r="AA45" s="157">
        <f t="shared" si="3"/>
        <v>1.0171985942330393</v>
      </c>
      <c r="AB45" s="157">
        <f t="shared" si="3"/>
        <v>1.0716229855130746</v>
      </c>
      <c r="AC45" s="157">
        <f t="shared" si="3"/>
        <v>0.9862217431641952</v>
      </c>
      <c r="AD45" s="157">
        <f t="shared" si="3"/>
        <v>1.0175401488849063</v>
      </c>
      <c r="AE45" s="157">
        <f t="shared" si="3"/>
        <v>0.98912053989332627</v>
      </c>
      <c r="AF45" s="157">
        <f t="shared" si="3"/>
        <v>1.1410528637736206</v>
      </c>
      <c r="AG45" s="157">
        <f t="shared" si="3"/>
        <v>1.0807776401378808</v>
      </c>
      <c r="AH45" s="157">
        <f t="shared" si="3"/>
        <v>1.028038922933687</v>
      </c>
      <c r="AI45" s="157">
        <f t="shared" si="3"/>
        <v>0.92573605614399357</v>
      </c>
      <c r="AJ45" s="157">
        <f t="shared" si="3"/>
        <v>1.0077852934622935</v>
      </c>
      <c r="AK45" s="157">
        <f t="shared" si="3"/>
        <v>1.0483481857892714</v>
      </c>
      <c r="AL45" s="157">
        <f t="shared" si="3"/>
        <v>1.0334200017489723</v>
      </c>
      <c r="AM45" s="157">
        <f t="shared" si="3"/>
        <v>0.98169132721199759</v>
      </c>
      <c r="AN45" s="157">
        <f t="shared" si="3"/>
        <v>0.99338797902890985</v>
      </c>
      <c r="AO45" s="157">
        <f t="shared" si="3"/>
        <v>1.0024244263296098</v>
      </c>
      <c r="AP45" s="151"/>
      <c r="AQ45" s="152"/>
      <c r="BN45" s="154"/>
    </row>
    <row r="46" spans="2:66" ht="15" customHeight="1" x14ac:dyDescent="0.2">
      <c r="C46" s="149"/>
      <c r="D46" s="160"/>
      <c r="E46" s="160"/>
      <c r="F46" s="160"/>
      <c r="G46" s="160"/>
      <c r="H46" s="160"/>
      <c r="I46" s="160"/>
      <c r="J46" s="160"/>
      <c r="K46" s="160"/>
      <c r="L46" s="160"/>
      <c r="M46" s="160"/>
      <c r="N46" s="160"/>
      <c r="O46" s="160"/>
      <c r="P46" s="160"/>
      <c r="Q46" s="160"/>
      <c r="R46" s="160"/>
      <c r="S46" s="160"/>
      <c r="T46" s="160"/>
      <c r="U46" s="160"/>
      <c r="V46" s="160"/>
      <c r="W46" s="160"/>
      <c r="X46" s="160"/>
      <c r="Y46" s="160"/>
      <c r="Z46" s="160"/>
      <c r="AA46" s="160"/>
      <c r="AB46" s="160"/>
      <c r="AC46" s="160"/>
      <c r="AD46" s="160"/>
      <c r="AE46" s="160"/>
      <c r="AF46" s="160"/>
      <c r="AG46" s="160"/>
      <c r="AH46" s="160"/>
      <c r="AI46" s="160"/>
      <c r="AJ46" s="160"/>
      <c r="AK46" s="160"/>
      <c r="AL46" s="160"/>
      <c r="AM46" s="160"/>
      <c r="AN46" s="160"/>
      <c r="AO46" s="160"/>
      <c r="AP46" s="160"/>
      <c r="BN46" s="154"/>
    </row>
    <row r="47" spans="2:66" ht="15" customHeight="1" x14ac:dyDescent="0.2">
      <c r="D47" s="160"/>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60"/>
      <c r="AK47" s="160"/>
      <c r="AL47" s="160"/>
      <c r="AM47" s="160"/>
      <c r="AN47" s="160"/>
      <c r="AO47" s="160"/>
      <c r="AP47" s="160"/>
      <c r="BN47" s="154"/>
    </row>
    <row r="48" spans="2:66" ht="15" customHeight="1" x14ac:dyDescent="0.2">
      <c r="AP48" s="154"/>
    </row>
  </sheetData>
  <mergeCells count="1">
    <mergeCell ref="D2:I2"/>
  </mergeCells>
  <phoneticPr fontId="8"/>
  <pageMargins left="0.7" right="0.7" top="0.75" bottom="0.75" header="0.3" footer="0.3"/>
  <pageSetup paperSize="9" orientation="portrait" r:id="rId1"/>
  <ignoredErrors>
    <ignoredError sqref="B6:B43 D4:AO4"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342E1-63A3-45D6-AFFC-931DEB08788B}">
  <dimension ref="B2:BL51"/>
  <sheetViews>
    <sheetView showGridLines="0" zoomScaleNormal="100" workbookViewId="0">
      <pane xSplit="3" ySplit="5" topLeftCell="D6" activePane="bottomRight" state="frozen"/>
      <selection activeCell="B1" sqref="B1"/>
      <selection pane="topRight" activeCell="B1" sqref="B1"/>
      <selection pane="bottomLeft" activeCell="B1" sqref="B1"/>
      <selection pane="bottomRight" activeCell="B2" sqref="B2"/>
    </sheetView>
  </sheetViews>
  <sheetFormatPr defaultColWidth="9.109375" defaultRowHeight="15" customHeight="1" x14ac:dyDescent="0.2"/>
  <cols>
    <col min="1" max="1" width="2.77734375" style="148" customWidth="1"/>
    <col min="2" max="2" width="5.5546875" style="148" customWidth="1"/>
    <col min="3" max="3" width="27.77734375" style="148" customWidth="1"/>
    <col min="4" max="5" width="10.77734375" style="148" bestFit="1" customWidth="1"/>
    <col min="6" max="6" width="10" style="148" bestFit="1" customWidth="1"/>
    <col min="7" max="8" width="10.77734375" style="148" bestFit="1" customWidth="1"/>
    <col min="9" max="12" width="10" style="148" bestFit="1" customWidth="1"/>
    <col min="13" max="13" width="10.77734375" style="148" bestFit="1" customWidth="1"/>
    <col min="14" max="15" width="10" style="148" bestFit="1" customWidth="1"/>
    <col min="16" max="17" width="10.77734375" style="148" bestFit="1" customWidth="1"/>
    <col min="18" max="20" width="10" style="148" bestFit="1" customWidth="1"/>
    <col min="21" max="21" width="10.77734375" style="148" bestFit="1" customWidth="1"/>
    <col min="22" max="22" width="10" style="148" bestFit="1" customWidth="1"/>
    <col min="23" max="24" width="10.77734375" style="148" bestFit="1" customWidth="1"/>
    <col min="25" max="25" width="10" style="148" bestFit="1" customWidth="1"/>
    <col min="26" max="41" width="10.77734375" style="148" bestFit="1" customWidth="1"/>
    <col min="42" max="16384" width="9.109375" style="148"/>
  </cols>
  <sheetData>
    <row r="2" spans="2:64" ht="15" customHeight="1" x14ac:dyDescent="0.2">
      <c r="B2" s="161" t="s">
        <v>287</v>
      </c>
      <c r="C2" s="149"/>
      <c r="D2" s="150"/>
      <c r="E2" s="150"/>
      <c r="F2" s="150"/>
      <c r="G2" s="150"/>
      <c r="H2" s="150"/>
      <c r="I2" s="150"/>
    </row>
    <row r="3" spans="2:64" ht="15" customHeight="1" x14ac:dyDescent="0.2">
      <c r="C3" s="149"/>
    </row>
    <row r="4" spans="2:64" ht="15" customHeight="1" x14ac:dyDescent="0.2">
      <c r="B4" s="292"/>
      <c r="C4" s="293"/>
      <c r="D4" s="292" t="s">
        <v>146</v>
      </c>
      <c r="E4" s="294" t="s">
        <v>147</v>
      </c>
      <c r="F4" s="294" t="s">
        <v>148</v>
      </c>
      <c r="G4" s="294" t="s">
        <v>149</v>
      </c>
      <c r="H4" s="294" t="s">
        <v>150</v>
      </c>
      <c r="I4" s="294" t="s">
        <v>151</v>
      </c>
      <c r="J4" s="294" t="s">
        <v>152</v>
      </c>
      <c r="K4" s="294" t="s">
        <v>153</v>
      </c>
      <c r="L4" s="294" t="s">
        <v>154</v>
      </c>
      <c r="M4" s="294" t="s">
        <v>155</v>
      </c>
      <c r="N4" s="294" t="s">
        <v>156</v>
      </c>
      <c r="O4" s="294" t="s">
        <v>157</v>
      </c>
      <c r="P4" s="294" t="s">
        <v>158</v>
      </c>
      <c r="Q4" s="294" t="s">
        <v>159</v>
      </c>
      <c r="R4" s="294" t="s">
        <v>162</v>
      </c>
      <c r="S4" s="294" t="s">
        <v>164</v>
      </c>
      <c r="T4" s="294" t="s">
        <v>166</v>
      </c>
      <c r="U4" s="294" t="s">
        <v>168</v>
      </c>
      <c r="V4" s="294" t="s">
        <v>169</v>
      </c>
      <c r="W4" s="295" t="s">
        <v>170</v>
      </c>
      <c r="X4" s="294" t="s">
        <v>171</v>
      </c>
      <c r="Y4" s="294" t="s">
        <v>172</v>
      </c>
      <c r="Z4" s="294" t="s">
        <v>173</v>
      </c>
      <c r="AA4" s="294" t="s">
        <v>174</v>
      </c>
      <c r="AB4" s="294" t="s">
        <v>175</v>
      </c>
      <c r="AC4" s="294" t="s">
        <v>176</v>
      </c>
      <c r="AD4" s="294" t="s">
        <v>177</v>
      </c>
      <c r="AE4" s="294" t="s">
        <v>178</v>
      </c>
      <c r="AF4" s="294" t="s">
        <v>179</v>
      </c>
      <c r="AG4" s="294" t="s">
        <v>180</v>
      </c>
      <c r="AH4" s="294" t="s">
        <v>181</v>
      </c>
      <c r="AI4" s="294" t="s">
        <v>182</v>
      </c>
      <c r="AJ4" s="294" t="s">
        <v>183</v>
      </c>
      <c r="AK4" s="294" t="s">
        <v>184</v>
      </c>
      <c r="AL4" s="294" t="s">
        <v>185</v>
      </c>
      <c r="AM4" s="294" t="s">
        <v>186</v>
      </c>
      <c r="AN4" s="294" t="s">
        <v>187</v>
      </c>
      <c r="AO4" s="306" t="s">
        <v>188</v>
      </c>
    </row>
    <row r="5" spans="2:64" ht="52.8" x14ac:dyDescent="0.2">
      <c r="B5" s="297"/>
      <c r="C5" s="298"/>
      <c r="D5" s="299" t="s">
        <v>2</v>
      </c>
      <c r="E5" s="298" t="s">
        <v>3</v>
      </c>
      <c r="F5" s="298" t="s">
        <v>5</v>
      </c>
      <c r="G5" s="298" t="s">
        <v>7</v>
      </c>
      <c r="H5" s="298" t="s">
        <v>9</v>
      </c>
      <c r="I5" s="298" t="s">
        <v>10</v>
      </c>
      <c r="J5" s="298" t="s">
        <v>12</v>
      </c>
      <c r="K5" s="298" t="s">
        <v>14</v>
      </c>
      <c r="L5" s="298" t="s">
        <v>16</v>
      </c>
      <c r="M5" s="298" t="s">
        <v>17</v>
      </c>
      <c r="N5" s="298" t="s">
        <v>19</v>
      </c>
      <c r="O5" s="298" t="s">
        <v>21</v>
      </c>
      <c r="P5" s="298" t="s">
        <v>23</v>
      </c>
      <c r="Q5" s="298" t="s">
        <v>25</v>
      </c>
      <c r="R5" s="298" t="s">
        <v>27</v>
      </c>
      <c r="S5" s="298" t="s">
        <v>30</v>
      </c>
      <c r="T5" s="298" t="s">
        <v>32</v>
      </c>
      <c r="U5" s="298" t="s">
        <v>34</v>
      </c>
      <c r="V5" s="298" t="s">
        <v>36</v>
      </c>
      <c r="W5" s="298" t="s">
        <v>29</v>
      </c>
      <c r="X5" s="298" t="s">
        <v>39</v>
      </c>
      <c r="Y5" s="298" t="s">
        <v>41</v>
      </c>
      <c r="Z5" s="298" t="s">
        <v>43</v>
      </c>
      <c r="AA5" s="298" t="s">
        <v>45</v>
      </c>
      <c r="AB5" s="298" t="s">
        <v>47</v>
      </c>
      <c r="AC5" s="298" t="s">
        <v>49</v>
      </c>
      <c r="AD5" s="298" t="s">
        <v>51</v>
      </c>
      <c r="AE5" s="298" t="s">
        <v>53</v>
      </c>
      <c r="AF5" s="298" t="s">
        <v>55</v>
      </c>
      <c r="AG5" s="298" t="s">
        <v>57</v>
      </c>
      <c r="AH5" s="298" t="s">
        <v>59</v>
      </c>
      <c r="AI5" s="298" t="s">
        <v>62</v>
      </c>
      <c r="AJ5" s="298" t="s">
        <v>64</v>
      </c>
      <c r="AK5" s="298" t="s">
        <v>66</v>
      </c>
      <c r="AL5" s="298" t="s">
        <v>68</v>
      </c>
      <c r="AM5" s="298" t="s">
        <v>70</v>
      </c>
      <c r="AN5" s="298" t="s">
        <v>72</v>
      </c>
      <c r="AO5" s="307" t="s">
        <v>74</v>
      </c>
      <c r="AP5" s="149"/>
      <c r="AQ5" s="149"/>
      <c r="AR5" s="149"/>
      <c r="AS5" s="149"/>
      <c r="AT5" s="149"/>
      <c r="AU5" s="149"/>
      <c r="AV5" s="149"/>
      <c r="AW5" s="149"/>
      <c r="AX5" s="149"/>
      <c r="AY5" s="149"/>
      <c r="AZ5" s="149"/>
      <c r="BA5" s="149"/>
      <c r="BB5" s="149"/>
      <c r="BC5" s="149"/>
      <c r="BD5" s="149"/>
      <c r="BE5" s="149"/>
      <c r="BF5" s="149"/>
      <c r="BG5" s="149"/>
      <c r="BH5" s="149"/>
      <c r="BI5" s="149"/>
      <c r="BJ5" s="149"/>
      <c r="BK5" s="149"/>
      <c r="BL5" s="149"/>
    </row>
    <row r="6" spans="2:64" ht="15" customHeight="1" x14ac:dyDescent="0.2">
      <c r="B6" s="292" t="s">
        <v>146</v>
      </c>
      <c r="C6" s="293" t="s">
        <v>2</v>
      </c>
      <c r="D6" s="151">
        <f>IFERROR(単位行列!D6-投入係数!D6*産業連関表!$BC6,0)</f>
        <v>0.82038338050435367</v>
      </c>
      <c r="E6" s="152">
        <f>IFERROR(単位行列!E6-投入係数!E6*産業連関表!$BC6,0)</f>
        <v>-1.0971360180485832E-4</v>
      </c>
      <c r="F6" s="152">
        <f>IFERROR(単位行列!F6-投入係数!F6*産業連関表!$BC6,0)</f>
        <v>0</v>
      </c>
      <c r="G6" s="152">
        <f>IFERROR(単位行列!G6-投入係数!G6*産業連関表!$BC6,0)</f>
        <v>0</v>
      </c>
      <c r="H6" s="152">
        <f>IFERROR(単位行列!H6-投入係数!H6*産業連関表!$BC6,0)</f>
        <v>-0.22761716346062549</v>
      </c>
      <c r="I6" s="152">
        <f>IFERROR(単位行列!I6-投入係数!I6*産業連関表!$BC6,0)</f>
        <v>0</v>
      </c>
      <c r="J6" s="152">
        <f>IFERROR(単位行列!J6-投入係数!J6*産業連関表!$BC6,0)</f>
        <v>0</v>
      </c>
      <c r="K6" s="152">
        <f>IFERROR(単位行列!K6-投入係数!K6*産業連関表!$BC6,0)</f>
        <v>0</v>
      </c>
      <c r="L6" s="152">
        <f>IFERROR(単位行列!L6-投入係数!L6*産業連関表!$BC6,0)</f>
        <v>0</v>
      </c>
      <c r="M6" s="152">
        <f>IFERROR(単位行列!M6-投入係数!M6*産業連関表!$BC6,0)</f>
        <v>-1.9811536417703077E-5</v>
      </c>
      <c r="N6" s="152">
        <f>IFERROR(単位行列!N6-投入係数!N6*産業連関表!$BC6,0)</f>
        <v>0</v>
      </c>
      <c r="O6" s="152">
        <f>IFERROR(単位行列!O6-投入係数!O6*産業連関表!$BC6,0)</f>
        <v>0</v>
      </c>
      <c r="P6" s="152">
        <f>IFERROR(単位行列!P6-投入係数!P6*産業連関表!$BC6,0)</f>
        <v>0</v>
      </c>
      <c r="Q6" s="152">
        <f>IFERROR(単位行列!Q6-投入係数!Q6*産業連関表!$BC6,0)</f>
        <v>0</v>
      </c>
      <c r="R6" s="152">
        <f>IFERROR(単位行列!R6-投入係数!R6*産業連関表!$BC6,0)</f>
        <v>0</v>
      </c>
      <c r="S6" s="152">
        <f>IFERROR(単位行列!S6-投入係数!S6*産業連関表!$BC6,0)</f>
        <v>0</v>
      </c>
      <c r="T6" s="152">
        <f>IFERROR(単位行列!T6-投入係数!T6*産業連関表!$BC6,0)</f>
        <v>0</v>
      </c>
      <c r="U6" s="152">
        <f>IFERROR(単位行列!U6-投入係数!U6*産業連関表!$BC6,0)</f>
        <v>0</v>
      </c>
      <c r="V6" s="152">
        <f>IFERROR(単位行列!V6-投入係数!V6*産業連関表!$BC6,0)</f>
        <v>0</v>
      </c>
      <c r="W6" s="152">
        <f>IFERROR(単位行列!W6-投入係数!W6*産業連関表!$BC6,0)</f>
        <v>-3.8903166220813552E-5</v>
      </c>
      <c r="X6" s="152">
        <f>IFERROR(単位行列!X6-投入係数!X6*産業連関表!$BC6,0)</f>
        <v>-1.768478064903283E-7</v>
      </c>
      <c r="Y6" s="152">
        <f>IFERROR(単位行列!Y6-投入係数!Y6*産業連関表!$BC6,0)</f>
        <v>0</v>
      </c>
      <c r="Z6" s="152">
        <f>IFERROR(単位行列!Z6-投入係数!Z6*産業連関表!$BC6,0)</f>
        <v>0</v>
      </c>
      <c r="AA6" s="152">
        <f>IFERROR(単位行列!AA6-投入係数!AA6*産業連関表!$BC6,0)</f>
        <v>0</v>
      </c>
      <c r="AB6" s="152">
        <f>IFERROR(単位行列!AB6-投入係数!AB6*産業連関表!$BC6,0)</f>
        <v>-1.2781804387084605E-3</v>
      </c>
      <c r="AC6" s="152">
        <f>IFERROR(単位行列!AC6-投入係数!AC6*産業連関表!$BC6,0)</f>
        <v>0</v>
      </c>
      <c r="AD6" s="152">
        <f>IFERROR(単位行列!AD6-投入係数!AD6*産業連関表!$BC6,0)</f>
        <v>-2.6597857721692898E-4</v>
      </c>
      <c r="AE6" s="152">
        <f>IFERROR(単位行列!AE6-投入係数!AE6*産業連関表!$BC6,0)</f>
        <v>0</v>
      </c>
      <c r="AF6" s="152">
        <f>IFERROR(単位行列!AF6-投入係数!AF6*産業連関表!$BC6,0)</f>
        <v>-2.0255356508013234E-2</v>
      </c>
      <c r="AG6" s="152">
        <f>IFERROR(単位行列!AG6-投入係数!AG6*産業連関表!$BC6,0)</f>
        <v>0</v>
      </c>
      <c r="AH6" s="152">
        <f>IFERROR(単位行列!AH6-投入係数!AH6*産業連関表!$BC6,0)</f>
        <v>0</v>
      </c>
      <c r="AI6" s="152">
        <f>IFERROR(単位行列!AI6-投入係数!AI6*産業連関表!$BC6,0)</f>
        <v>-2.53908619940825E-6</v>
      </c>
      <c r="AJ6" s="152">
        <f>IFERROR(単位行列!AJ6-投入係数!AJ6*産業連関表!$BC6,0)</f>
        <v>-3.253915427946489E-7</v>
      </c>
      <c r="AK6" s="152">
        <f>IFERROR(単位行列!AK6-投入係数!AK6*産業連関表!$BC6,0)</f>
        <v>-7.8825730724010965E-4</v>
      </c>
      <c r="AL6" s="152">
        <f>IFERROR(単位行列!AL6-投入係数!AL6*産業連関表!$BC6,0)</f>
        <v>0</v>
      </c>
      <c r="AM6" s="152">
        <f>IFERROR(単位行列!AM6-投入係数!AM6*産業連関表!$BC6,0)</f>
        <v>-3.3722407109815548E-4</v>
      </c>
      <c r="AN6" s="152">
        <f>IFERROR(単位行列!AN6-投入係数!AN6*産業連関表!$BC6,0)</f>
        <v>-4.7946072020765883E-3</v>
      </c>
      <c r="AO6" s="162">
        <f>IFERROR(単位行列!AO6-投入係数!AO6*産業連関表!$BC6,0)</f>
        <v>-1.3848491079501721E-3</v>
      </c>
      <c r="AP6" s="154"/>
      <c r="AQ6" s="154"/>
      <c r="AR6" s="154"/>
      <c r="AS6" s="154"/>
      <c r="AT6" s="154"/>
      <c r="AU6" s="154"/>
      <c r="AV6" s="154"/>
      <c r="AW6" s="154"/>
      <c r="AX6" s="154"/>
      <c r="AY6" s="154"/>
      <c r="AZ6" s="154"/>
      <c r="BA6" s="154"/>
      <c r="BB6" s="154"/>
      <c r="BC6" s="154"/>
      <c r="BD6" s="154"/>
      <c r="BE6" s="154"/>
      <c r="BF6" s="154"/>
      <c r="BG6" s="154"/>
      <c r="BH6" s="154"/>
      <c r="BI6" s="154"/>
      <c r="BJ6" s="154"/>
      <c r="BL6" s="154"/>
    </row>
    <row r="7" spans="2:64" ht="15" customHeight="1" x14ac:dyDescent="0.2">
      <c r="B7" s="301" t="s">
        <v>147</v>
      </c>
      <c r="C7" s="302" t="s">
        <v>3</v>
      </c>
      <c r="D7" s="151">
        <f>IFERROR(単位行列!D7-投入係数!D7*産業連関表!$BC7,0)</f>
        <v>-7.2839401693338896E-5</v>
      </c>
      <c r="E7" s="152">
        <f>IFERROR(単位行列!E7-投入係数!E7*産業連関表!$BC7,0)</f>
        <v>0.97887834030178622</v>
      </c>
      <c r="F7" s="152">
        <f>IFERROR(単位行列!F7-投入係数!F7*産業連関表!$BC7,0)</f>
        <v>0</v>
      </c>
      <c r="G7" s="152">
        <f>IFERROR(単位行列!G7-投入係数!G7*産業連関表!$BC7,0)</f>
        <v>-1.0989295024655984E-4</v>
      </c>
      <c r="H7" s="152">
        <f>IFERROR(単位行列!H7-投入係数!H7*産業連関表!$BC7,0)</f>
        <v>-8.5077048485133848E-4</v>
      </c>
      <c r="I7" s="152">
        <f>IFERROR(単位行列!I7-投入係数!I7*産業連関表!$BC7,0)</f>
        <v>0</v>
      </c>
      <c r="J7" s="152">
        <f>IFERROR(単位行列!J7-投入係数!J7*産業連関表!$BC7,0)</f>
        <v>0</v>
      </c>
      <c r="K7" s="152">
        <f>IFERROR(単位行列!K7-投入係数!K7*産業連関表!$BC7,0)</f>
        <v>0</v>
      </c>
      <c r="L7" s="152">
        <f>IFERROR(単位行列!L7-投入係数!L7*産業連関表!$BC7,0)</f>
        <v>0</v>
      </c>
      <c r="M7" s="152">
        <f>IFERROR(単位行列!M7-投入係数!M7*産業連関表!$BC7,0)</f>
        <v>0</v>
      </c>
      <c r="N7" s="152">
        <f>IFERROR(単位行列!N7-投入係数!N7*産業連関表!$BC7,0)</f>
        <v>0</v>
      </c>
      <c r="O7" s="152">
        <f>IFERROR(単位行列!O7-投入係数!O7*産業連関表!$BC7,0)</f>
        <v>0</v>
      </c>
      <c r="P7" s="152">
        <f>IFERROR(単位行列!P7-投入係数!P7*産業連関表!$BC7,0)</f>
        <v>0</v>
      </c>
      <c r="Q7" s="152">
        <f>IFERROR(単位行列!Q7-投入係数!Q7*産業連関表!$BC7,0)</f>
        <v>0</v>
      </c>
      <c r="R7" s="152">
        <f>IFERROR(単位行列!R7-投入係数!R7*産業連関表!$BC7,0)</f>
        <v>0</v>
      </c>
      <c r="S7" s="152">
        <f>IFERROR(単位行列!S7-投入係数!S7*産業連関表!$BC7,0)</f>
        <v>0</v>
      </c>
      <c r="T7" s="152">
        <f>IFERROR(単位行列!T7-投入係数!T7*産業連関表!$BC7,0)</f>
        <v>0</v>
      </c>
      <c r="U7" s="152">
        <f>IFERROR(単位行列!U7-投入係数!U7*産業連関表!$BC7,0)</f>
        <v>0</v>
      </c>
      <c r="V7" s="152">
        <f>IFERROR(単位行列!V7-投入係数!V7*産業連関表!$BC7,0)</f>
        <v>0</v>
      </c>
      <c r="W7" s="152">
        <f>IFERROR(単位行列!W7-投入係数!W7*産業連関表!$BC7,0)</f>
        <v>-0.12418904333286943</v>
      </c>
      <c r="X7" s="152">
        <f>IFERROR(単位行列!X7-投入係数!X7*産業連関表!$BC7,0)</f>
        <v>0</v>
      </c>
      <c r="Y7" s="152">
        <f>IFERROR(単位行列!Y7-投入係数!Y7*産業連関表!$BC7,0)</f>
        <v>0</v>
      </c>
      <c r="Z7" s="152">
        <f>IFERROR(単位行列!Z7-投入係数!Z7*産業連関表!$BC7,0)</f>
        <v>0</v>
      </c>
      <c r="AA7" s="152">
        <f>IFERROR(単位行列!AA7-投入係数!AA7*産業連関表!$BC7,0)</f>
        <v>0</v>
      </c>
      <c r="AB7" s="152">
        <f>IFERROR(単位行列!AB7-投入係数!AB7*産業連関表!$BC7,0)</f>
        <v>-5.929666510774098E-5</v>
      </c>
      <c r="AC7" s="152">
        <f>IFERROR(単位行列!AC7-投入係数!AC7*産業連関表!$BC7,0)</f>
        <v>0</v>
      </c>
      <c r="AD7" s="152">
        <f>IFERROR(単位行列!AD7-投入係数!AD7*産業連関表!$BC7,0)</f>
        <v>0</v>
      </c>
      <c r="AE7" s="152">
        <f>IFERROR(単位行列!AE7-投入係数!AE7*産業連関表!$BC7,0)</f>
        <v>0</v>
      </c>
      <c r="AF7" s="152">
        <f>IFERROR(単位行列!AF7-投入係数!AF7*産業連関表!$BC7,0)</f>
        <v>-1.4235520015671765E-3</v>
      </c>
      <c r="AG7" s="152">
        <f>IFERROR(単位行列!AG7-投入係数!AG7*産業連関表!$BC7,0)</f>
        <v>0</v>
      </c>
      <c r="AH7" s="152">
        <f>IFERROR(単位行列!AH7-投入係数!AH7*産業連関表!$BC7,0)</f>
        <v>0</v>
      </c>
      <c r="AI7" s="152">
        <f>IFERROR(単位行列!AI7-投入係数!AI7*産業連関表!$BC7,0)</f>
        <v>0</v>
      </c>
      <c r="AJ7" s="152">
        <f>IFERROR(単位行列!AJ7-投入係数!AJ7*産業連関表!$BC7,0)</f>
        <v>0</v>
      </c>
      <c r="AK7" s="152">
        <f>IFERROR(単位行列!AK7-投入係数!AK7*産業連関表!$BC7,0)</f>
        <v>0</v>
      </c>
      <c r="AL7" s="152">
        <f>IFERROR(単位行列!AL7-投入係数!AL7*産業連関表!$BC7,0)</f>
        <v>0</v>
      </c>
      <c r="AM7" s="152">
        <f>IFERROR(単位行列!AM7-投入係数!AM7*産業連関表!$BC7,0)</f>
        <v>0</v>
      </c>
      <c r="AN7" s="152">
        <f>IFERROR(単位行列!AN7-投入係数!AN7*産業連関表!$BC7,0)</f>
        <v>-1.7265363067172978E-4</v>
      </c>
      <c r="AO7" s="162">
        <f>IFERROR(単位行列!AO7-投入係数!AO7*産業連関表!$BC7,0)</f>
        <v>-1.6843304162782656E-5</v>
      </c>
      <c r="AP7" s="154"/>
      <c r="AQ7" s="154"/>
      <c r="AR7" s="154"/>
      <c r="AS7" s="154"/>
      <c r="AT7" s="154"/>
      <c r="AU7" s="154"/>
      <c r="AV7" s="154"/>
      <c r="AW7" s="154"/>
      <c r="AX7" s="154"/>
      <c r="AY7" s="154"/>
      <c r="AZ7" s="154"/>
      <c r="BA7" s="154"/>
      <c r="BB7" s="154"/>
      <c r="BC7" s="154"/>
      <c r="BD7" s="154"/>
      <c r="BE7" s="154"/>
      <c r="BF7" s="154"/>
      <c r="BG7" s="154"/>
      <c r="BH7" s="154"/>
      <c r="BI7" s="154"/>
      <c r="BJ7" s="154"/>
      <c r="BL7" s="154"/>
    </row>
    <row r="8" spans="2:64" ht="15" customHeight="1" x14ac:dyDescent="0.2">
      <c r="B8" s="301" t="s">
        <v>148</v>
      </c>
      <c r="C8" s="302" t="s">
        <v>5</v>
      </c>
      <c r="D8" s="151">
        <f>IFERROR(単位行列!D8-投入係数!D8*産業連関表!$BC8,0)</f>
        <v>0</v>
      </c>
      <c r="E8" s="152">
        <f>IFERROR(単位行列!E8-投入係数!E8*産業連関表!$BC8,0)</f>
        <v>0</v>
      </c>
      <c r="F8" s="152">
        <f>IFERROR(単位行列!F8-投入係数!F8*産業連関表!$BC8,0)</f>
        <v>1</v>
      </c>
      <c r="G8" s="152">
        <f>IFERROR(単位行列!G8-投入係数!G8*産業連関表!$BC8,0)</f>
        <v>0</v>
      </c>
      <c r="H8" s="152">
        <f>IFERROR(単位行列!H8-投入係数!H8*産業連関表!$BC8,0)</f>
        <v>0</v>
      </c>
      <c r="I8" s="152">
        <f>IFERROR(単位行列!I8-投入係数!I8*産業連関表!$BC8,0)</f>
        <v>0</v>
      </c>
      <c r="J8" s="152">
        <f>IFERROR(単位行列!J8-投入係数!J8*産業連関表!$BC8,0)</f>
        <v>0</v>
      </c>
      <c r="K8" s="152">
        <f>IFERROR(単位行列!K8-投入係数!K8*産業連関表!$BC8,0)</f>
        <v>0</v>
      </c>
      <c r="L8" s="152">
        <f>IFERROR(単位行列!L8-投入係数!L8*産業連関表!$BC8,0)</f>
        <v>0</v>
      </c>
      <c r="M8" s="152">
        <f>IFERROR(単位行列!M8-投入係数!M8*産業連関表!$BC8,0)</f>
        <v>0</v>
      </c>
      <c r="N8" s="152">
        <f>IFERROR(単位行列!N8-投入係数!N8*産業連関表!$BC8,0)</f>
        <v>0</v>
      </c>
      <c r="O8" s="152">
        <f>IFERROR(単位行列!O8-投入係数!O8*産業連関表!$BC8,0)</f>
        <v>0</v>
      </c>
      <c r="P8" s="152">
        <f>IFERROR(単位行列!P8-投入係数!P8*産業連関表!$BC8,0)</f>
        <v>0</v>
      </c>
      <c r="Q8" s="152">
        <f>IFERROR(単位行列!Q8-投入係数!Q8*産業連関表!$BC8,0)</f>
        <v>0</v>
      </c>
      <c r="R8" s="152">
        <f>IFERROR(単位行列!R8-投入係数!R8*産業連関表!$BC8,0)</f>
        <v>0</v>
      </c>
      <c r="S8" s="152">
        <f>IFERROR(単位行列!S8-投入係数!S8*産業連関表!$BC8,0)</f>
        <v>0</v>
      </c>
      <c r="T8" s="152">
        <f>IFERROR(単位行列!T8-投入係数!T8*産業連関表!$BC8,0)</f>
        <v>0</v>
      </c>
      <c r="U8" s="152">
        <f>IFERROR(単位行列!U8-投入係数!U8*産業連関表!$BC8,0)</f>
        <v>0</v>
      </c>
      <c r="V8" s="152">
        <f>IFERROR(単位行列!V8-投入係数!V8*産業連関表!$BC8,0)</f>
        <v>0</v>
      </c>
      <c r="W8" s="152">
        <f>IFERROR(単位行列!W8-投入係数!W8*産業連関表!$BC8,0)</f>
        <v>0</v>
      </c>
      <c r="X8" s="152">
        <f>IFERROR(単位行列!X8-投入係数!X8*産業連関表!$BC8,0)</f>
        <v>0</v>
      </c>
      <c r="Y8" s="152">
        <f>IFERROR(単位行列!Y8-投入係数!Y8*産業連関表!$BC8,0)</f>
        <v>0</v>
      </c>
      <c r="Z8" s="152">
        <f>IFERROR(単位行列!Z8-投入係数!Z8*産業連関表!$BC8,0)</f>
        <v>0</v>
      </c>
      <c r="AA8" s="152">
        <f>IFERROR(単位行列!AA8-投入係数!AA8*産業連関表!$BC8,0)</f>
        <v>0</v>
      </c>
      <c r="AB8" s="152">
        <f>IFERROR(単位行列!AB8-投入係数!AB8*産業連関表!$BC8,0)</f>
        <v>0</v>
      </c>
      <c r="AC8" s="152">
        <f>IFERROR(単位行列!AC8-投入係数!AC8*産業連関表!$BC8,0)</f>
        <v>0</v>
      </c>
      <c r="AD8" s="152">
        <f>IFERROR(単位行列!AD8-投入係数!AD8*産業連関表!$BC8,0)</f>
        <v>0</v>
      </c>
      <c r="AE8" s="152">
        <f>IFERROR(単位行列!AE8-投入係数!AE8*産業連関表!$BC8,0)</f>
        <v>0</v>
      </c>
      <c r="AF8" s="152">
        <f>IFERROR(単位行列!AF8-投入係数!AF8*産業連関表!$BC8,0)</f>
        <v>0</v>
      </c>
      <c r="AG8" s="152">
        <f>IFERROR(単位行列!AG8-投入係数!AG8*産業連関表!$BC8,0)</f>
        <v>0</v>
      </c>
      <c r="AH8" s="152">
        <f>IFERROR(単位行列!AH8-投入係数!AH8*産業連関表!$BC8,0)</f>
        <v>0</v>
      </c>
      <c r="AI8" s="152">
        <f>IFERROR(単位行列!AI8-投入係数!AI8*産業連関表!$BC8,0)</f>
        <v>0</v>
      </c>
      <c r="AJ8" s="152">
        <f>IFERROR(単位行列!AJ8-投入係数!AJ8*産業連関表!$BC8,0)</f>
        <v>0</v>
      </c>
      <c r="AK8" s="152">
        <f>IFERROR(単位行列!AK8-投入係数!AK8*産業連関表!$BC8,0)</f>
        <v>0</v>
      </c>
      <c r="AL8" s="152">
        <f>IFERROR(単位行列!AL8-投入係数!AL8*産業連関表!$BC8,0)</f>
        <v>0</v>
      </c>
      <c r="AM8" s="152">
        <f>IFERROR(単位行列!AM8-投入係数!AM8*産業連関表!$BC8,0)</f>
        <v>0</v>
      </c>
      <c r="AN8" s="152">
        <f>IFERROR(単位行列!AN8-投入係数!AN8*産業連関表!$BC8,0)</f>
        <v>0</v>
      </c>
      <c r="AO8" s="162">
        <f>IFERROR(単位行列!AO8-投入係数!AO8*産業連関表!$BC8,0)</f>
        <v>0</v>
      </c>
      <c r="AP8" s="154"/>
      <c r="AQ8" s="154"/>
      <c r="AR8" s="154"/>
      <c r="AS8" s="154"/>
      <c r="AT8" s="154"/>
      <c r="AU8" s="154"/>
      <c r="AV8" s="154"/>
      <c r="AW8" s="154"/>
      <c r="AX8" s="154"/>
      <c r="AY8" s="154"/>
      <c r="AZ8" s="154"/>
      <c r="BA8" s="154"/>
      <c r="BB8" s="154"/>
      <c r="BC8" s="154"/>
      <c r="BD8" s="154"/>
      <c r="BE8" s="154"/>
      <c r="BF8" s="154"/>
      <c r="BG8" s="154"/>
      <c r="BH8" s="154"/>
      <c r="BI8" s="154"/>
      <c r="BJ8" s="154"/>
      <c r="BL8" s="154"/>
    </row>
    <row r="9" spans="2:64" ht="15" customHeight="1" x14ac:dyDescent="0.2">
      <c r="B9" s="301" t="s">
        <v>149</v>
      </c>
      <c r="C9" s="302" t="s">
        <v>7</v>
      </c>
      <c r="D9" s="151">
        <f>IFERROR(単位行列!D9-投入係数!D9*産業連関表!$BC9,0)</f>
        <v>-3.3905389901799167E-6</v>
      </c>
      <c r="E9" s="152">
        <f>IFERROR(単位行列!E9-投入係数!E9*産業連関表!$BC9,0)</f>
        <v>-1.2799711813928248E-4</v>
      </c>
      <c r="F9" s="152">
        <f>IFERROR(単位行列!F9-投入係数!F9*産業連関表!$BC9,0)</f>
        <v>0</v>
      </c>
      <c r="G9" s="152">
        <f>IFERROR(単位行列!G9-投入係数!G9*産業連関表!$BC9,0)</f>
        <v>0.99979572687950002</v>
      </c>
      <c r="H9" s="152">
        <f>IFERROR(単位行列!H9-投入係数!H9*産業連関表!$BC9,0)</f>
        <v>-3.2417773774456196E-5</v>
      </c>
      <c r="I9" s="152">
        <f>IFERROR(単位行列!I9-投入係数!I9*産業連関表!$BC9,0)</f>
        <v>0</v>
      </c>
      <c r="J9" s="152">
        <f>IFERROR(単位行列!J9-投入係数!J9*産業連関表!$BC9,0)</f>
        <v>0</v>
      </c>
      <c r="K9" s="152">
        <f>IFERROR(単位行列!K9-投入係数!K9*産業連関表!$BC9,0)</f>
        <v>0</v>
      </c>
      <c r="L9" s="152">
        <f>IFERROR(単位行列!L9-投入係数!L9*産業連関表!$BC9,0)</f>
        <v>0</v>
      </c>
      <c r="M9" s="152">
        <f>IFERROR(単位行列!M9-投入係数!M9*産業連関表!$BC9,0)</f>
        <v>-1.445892358054986E-2</v>
      </c>
      <c r="N9" s="152">
        <f>IFERROR(単位行列!N9-投入係数!N9*産業連関表!$BC9,0)</f>
        <v>0</v>
      </c>
      <c r="O9" s="152">
        <f>IFERROR(単位行列!O9-投入係数!O9*産業連関表!$BC9,0)</f>
        <v>0</v>
      </c>
      <c r="P9" s="152">
        <f>IFERROR(単位行列!P9-投入係数!P9*産業連関表!$BC9,0)</f>
        <v>-2.4530758088418711E-5</v>
      </c>
      <c r="Q9" s="152">
        <f>IFERROR(単位行列!Q9-投入係数!Q9*産業連関表!$BC9,0)</f>
        <v>-1.78126866902667E-5</v>
      </c>
      <c r="R9" s="152">
        <f>IFERROR(単位行列!R9-投入係数!R9*産業連関表!$BC9,0)</f>
        <v>0</v>
      </c>
      <c r="S9" s="152">
        <f>IFERROR(単位行列!S9-投入係数!S9*産業連関表!$BC9,0)</f>
        <v>0</v>
      </c>
      <c r="T9" s="152">
        <f>IFERROR(単位行列!T9-投入係数!T9*産業連関表!$BC9,0)</f>
        <v>0</v>
      </c>
      <c r="U9" s="152">
        <f>IFERROR(単位行列!U9-投入係数!U9*産業連関表!$BC9,0)</f>
        <v>-2.1332432474582416E-5</v>
      </c>
      <c r="V9" s="152">
        <f>IFERROR(単位行列!V9-投入係数!V9*産業連関表!$BC9,0)</f>
        <v>0</v>
      </c>
      <c r="W9" s="152">
        <f>IFERROR(単位行列!W9-投入係数!W9*産業連関表!$BC9,0)</f>
        <v>-8.2308477226100731E-6</v>
      </c>
      <c r="X9" s="152">
        <f>IFERROR(単位行列!X9-投入係数!X9*産業連関表!$BC9,0)</f>
        <v>-2.0019814202409728E-2</v>
      </c>
      <c r="Y9" s="152">
        <f>IFERROR(単位行列!Y9-投入係数!Y9*産業連関表!$BC9,0)</f>
        <v>0</v>
      </c>
      <c r="Z9" s="152">
        <f>IFERROR(単位行列!Z9-投入係数!Z9*産業連関表!$BC9,0)</f>
        <v>0</v>
      </c>
      <c r="AA9" s="152">
        <f>IFERROR(単位行列!AA9-投入係数!AA9*産業連関表!$BC9,0)</f>
        <v>-4.533458424077278E-7</v>
      </c>
      <c r="AB9" s="152">
        <f>IFERROR(単位行列!AB9-投入係数!AB9*産業連関表!$BC9,0)</f>
        <v>-1.7831575780477191E-3</v>
      </c>
      <c r="AC9" s="152">
        <f>IFERROR(単位行列!AC9-投入係数!AC9*産業連関表!$BC9,0)</f>
        <v>-2.970471474062811E-7</v>
      </c>
      <c r="AD9" s="152">
        <f>IFERROR(単位行列!AD9-投入係数!AD9*産業連関表!$BC9,0)</f>
        <v>-7.6365998176827739E-7</v>
      </c>
      <c r="AE9" s="152">
        <f>IFERROR(単位行列!AE9-投入係数!AE9*産業連関表!$BC9,0)</f>
        <v>-6.4953540967179401E-7</v>
      </c>
      <c r="AF9" s="152">
        <f>IFERROR(単位行列!AF9-投入係数!AF9*産業連関表!$BC9,0)</f>
        <v>-2.0768158241582655E-6</v>
      </c>
      <c r="AG9" s="152">
        <f>IFERROR(単位行列!AG9-投入係数!AG9*産業連関表!$BC9,0)</f>
        <v>-4.4052159440396382E-7</v>
      </c>
      <c r="AH9" s="152">
        <f>IFERROR(単位行列!AH9-投入係数!AH9*産業連関表!$BC9,0)</f>
        <v>-2.8571059150934787E-7</v>
      </c>
      <c r="AI9" s="152">
        <f>IFERROR(単位行列!AI9-投入係数!AI9*産業連関表!$BC9,0)</f>
        <v>0</v>
      </c>
      <c r="AJ9" s="152">
        <f>IFERROR(単位行列!AJ9-投入係数!AJ9*産業連関表!$BC9,0)</f>
        <v>-9.5547740606251145E-7</v>
      </c>
      <c r="AK9" s="152">
        <f>IFERROR(単位行列!AK9-投入係数!AK9*産業連関表!$BC9,0)</f>
        <v>-8.5640073593873996E-6</v>
      </c>
      <c r="AL9" s="152">
        <f>IFERROR(単位行列!AL9-投入係数!AL9*産業連関表!$BC9,0)</f>
        <v>-3.4390997673164707E-8</v>
      </c>
      <c r="AM9" s="152">
        <f>IFERROR(単位行列!AM9-投入係数!AM9*産業連関表!$BC9,0)</f>
        <v>-7.4324438648398733E-7</v>
      </c>
      <c r="AN9" s="152">
        <f>IFERROR(単位行列!AN9-投入係数!AN9*産業連関表!$BC9,0)</f>
        <v>-1.8231890760775558E-6</v>
      </c>
      <c r="AO9" s="162">
        <f>IFERROR(単位行列!AO9-投入係数!AO9*産業連関表!$BC9,0)</f>
        <v>-3.0071372575227913E-5</v>
      </c>
      <c r="AP9" s="154"/>
      <c r="AQ9" s="154"/>
      <c r="AR9" s="154"/>
      <c r="AS9" s="154"/>
      <c r="AT9" s="154"/>
      <c r="AU9" s="154"/>
      <c r="AV9" s="154"/>
      <c r="AW9" s="154"/>
      <c r="AX9" s="154"/>
      <c r="AY9" s="154"/>
      <c r="AZ9" s="154"/>
      <c r="BA9" s="154"/>
      <c r="BB9" s="154"/>
      <c r="BC9" s="154"/>
      <c r="BD9" s="154"/>
      <c r="BE9" s="154"/>
      <c r="BF9" s="154"/>
      <c r="BG9" s="154"/>
      <c r="BH9" s="154"/>
      <c r="BI9" s="154"/>
      <c r="BJ9" s="154"/>
      <c r="BL9" s="154"/>
    </row>
    <row r="10" spans="2:64" ht="15" customHeight="1" x14ac:dyDescent="0.2">
      <c r="B10" s="301" t="s">
        <v>150</v>
      </c>
      <c r="C10" s="302" t="s">
        <v>9</v>
      </c>
      <c r="D10" s="151">
        <f>IFERROR(単位行列!D10-投入係数!D10*産業連関表!$BC10,0)</f>
        <v>-6.7717822439531866E-2</v>
      </c>
      <c r="E10" s="152">
        <f>IFERROR(単位行列!E10-投入係数!E10*産業連関表!$BC10,0)</f>
        <v>-1.651807040493324E-5</v>
      </c>
      <c r="F10" s="152">
        <f>IFERROR(単位行列!F10-投入係数!F10*産業連関表!$BC10,0)</f>
        <v>0</v>
      </c>
      <c r="G10" s="152">
        <f>IFERROR(単位行列!G10-投入係数!G10*産業連関表!$BC10,0)</f>
        <v>0</v>
      </c>
      <c r="H10" s="152">
        <f>IFERROR(単位行列!H10-投入係数!H10*産業連関表!$BC10,0)</f>
        <v>0.94750615525759085</v>
      </c>
      <c r="I10" s="152">
        <f>IFERROR(単位行列!I10-投入係数!I10*産業連関表!$BC10,0)</f>
        <v>0</v>
      </c>
      <c r="J10" s="152">
        <f>IFERROR(単位行列!J10-投入係数!J10*産業連関表!$BC10,0)</f>
        <v>0</v>
      </c>
      <c r="K10" s="152">
        <f>IFERROR(単位行列!K10-投入係数!K10*産業連関表!$BC10,0)</f>
        <v>0</v>
      </c>
      <c r="L10" s="152">
        <f>IFERROR(単位行列!L10-投入係数!L10*産業連関表!$BC10,0)</f>
        <v>0</v>
      </c>
      <c r="M10" s="152">
        <f>IFERROR(単位行列!M10-投入係数!M10*産業連関表!$BC10,0)</f>
        <v>-4.4763635342574544E-4</v>
      </c>
      <c r="N10" s="152">
        <f>IFERROR(単位行列!N10-投入係数!N10*産業連関表!$BC10,0)</f>
        <v>0</v>
      </c>
      <c r="O10" s="152">
        <f>IFERROR(単位行列!O10-投入係数!O10*産業連関表!$BC10,0)</f>
        <v>0</v>
      </c>
      <c r="P10" s="152">
        <f>IFERROR(単位行列!P10-投入係数!P10*産業連関表!$BC10,0)</f>
        <v>0</v>
      </c>
      <c r="Q10" s="152">
        <f>IFERROR(単位行列!Q10-投入係数!Q10*産業連関表!$BC10,0)</f>
        <v>0</v>
      </c>
      <c r="R10" s="152">
        <f>IFERROR(単位行列!R10-投入係数!R10*産業連関表!$BC10,0)</f>
        <v>0</v>
      </c>
      <c r="S10" s="152">
        <f>IFERROR(単位行列!S10-投入係数!S10*産業連関表!$BC10,0)</f>
        <v>0</v>
      </c>
      <c r="T10" s="152">
        <f>IFERROR(単位行列!T10-投入係数!T10*産業連関表!$BC10,0)</f>
        <v>0</v>
      </c>
      <c r="U10" s="152">
        <f>IFERROR(単位行列!U10-投入係数!U10*産業連関表!$BC10,0)</f>
        <v>0</v>
      </c>
      <c r="V10" s="152">
        <f>IFERROR(単位行列!V10-投入係数!V10*産業連関表!$BC10,0)</f>
        <v>0</v>
      </c>
      <c r="W10" s="152">
        <f>IFERROR(単位行列!W10-投入係数!W10*産業連関表!$BC10,0)</f>
        <v>-2.9199812636185031E-4</v>
      </c>
      <c r="X10" s="152">
        <f>IFERROR(単位行列!X10-投入係数!X10*産業連関表!$BC10,0)</f>
        <v>-1.4498916474612291E-6</v>
      </c>
      <c r="Y10" s="152">
        <f>IFERROR(単位行列!Y10-投入係数!Y10*産業連関表!$BC10,0)</f>
        <v>0</v>
      </c>
      <c r="Z10" s="152">
        <f>IFERROR(単位行列!Z10-投入係数!Z10*産業連関表!$BC10,0)</f>
        <v>0</v>
      </c>
      <c r="AA10" s="152">
        <f>IFERROR(単位行列!AA10-投入係数!AA10*産業連関表!$BC10,0)</f>
        <v>0</v>
      </c>
      <c r="AB10" s="152">
        <f>IFERROR(単位行列!AB10-投入係数!AB10*産業連関表!$BC10,0)</f>
        <v>-1.4106420791210516E-5</v>
      </c>
      <c r="AC10" s="152">
        <f>IFERROR(単位行列!AC10-投入係数!AC10*産業連関表!$BC10,0)</f>
        <v>-3.8370852162458213E-5</v>
      </c>
      <c r="AD10" s="152">
        <f>IFERROR(単位行列!AD10-投入係数!AD10*産業連関表!$BC10,0)</f>
        <v>-4.1673644627791676E-5</v>
      </c>
      <c r="AE10" s="152">
        <f>IFERROR(単位行列!AE10-投入係数!AE10*産業連関表!$BC10,0)</f>
        <v>0</v>
      </c>
      <c r="AF10" s="152">
        <f>IFERROR(単位行列!AF10-投入係数!AF10*産業連関表!$BC10,0)</f>
        <v>-4.030837554746295E-2</v>
      </c>
      <c r="AG10" s="152">
        <f>IFERROR(単位行列!AG10-投入係数!AG10*産業連関表!$BC10,0)</f>
        <v>-9.957707781405407E-7</v>
      </c>
      <c r="AH10" s="152">
        <f>IFERROR(単位行列!AH10-投入係数!AH10*産業連関表!$BC10,0)</f>
        <v>0</v>
      </c>
      <c r="AI10" s="152">
        <f>IFERROR(単位行列!AI10-投入係数!AI10*産業連関表!$BC10,0)</f>
        <v>0</v>
      </c>
      <c r="AJ10" s="152">
        <f>IFERROR(単位行列!AJ10-投入係数!AJ10*産業連関表!$BC10,0)</f>
        <v>0</v>
      </c>
      <c r="AK10" s="152">
        <f>IFERROR(単位行列!AK10-投入係数!AK10*産業連関表!$BC10,0)</f>
        <v>-2.3042734586906934E-4</v>
      </c>
      <c r="AL10" s="152">
        <f>IFERROR(単位行列!AL10-投入係数!AL10*産業連関表!$BC10,0)</f>
        <v>-4.3456959154102664E-5</v>
      </c>
      <c r="AM10" s="152">
        <f>IFERROR(単位行列!AM10-投入係数!AM10*産業連関表!$BC10,0)</f>
        <v>-3.2175369050316266E-4</v>
      </c>
      <c r="AN10" s="152">
        <f>IFERROR(単位行列!AN10-投入係数!AN10*産業連関表!$BC10,0)</f>
        <v>-4.9323710053816826E-3</v>
      </c>
      <c r="AO10" s="162">
        <f>IFERROR(単位行列!AO10-投入係数!AO10*産業連関表!$BC10,0)</f>
        <v>-3.6025627501231478E-4</v>
      </c>
      <c r="AP10" s="154"/>
      <c r="AQ10" s="154"/>
      <c r="AR10" s="154"/>
      <c r="AS10" s="154"/>
      <c r="AT10" s="154"/>
      <c r="AU10" s="154"/>
      <c r="AV10" s="154"/>
      <c r="AW10" s="154"/>
      <c r="AX10" s="154"/>
      <c r="AY10" s="154"/>
      <c r="AZ10" s="154"/>
      <c r="BA10" s="154"/>
      <c r="BB10" s="154"/>
      <c r="BC10" s="154"/>
      <c r="BD10" s="154"/>
      <c r="BE10" s="154"/>
      <c r="BF10" s="154"/>
      <c r="BG10" s="154"/>
      <c r="BH10" s="154"/>
      <c r="BI10" s="154"/>
      <c r="BJ10" s="154"/>
      <c r="BL10" s="154"/>
    </row>
    <row r="11" spans="2:64" ht="15" customHeight="1" x14ac:dyDescent="0.2">
      <c r="B11" s="301" t="s">
        <v>151</v>
      </c>
      <c r="C11" s="302" t="s">
        <v>10</v>
      </c>
      <c r="D11" s="151">
        <f>IFERROR(単位行列!D11-投入係数!D11*産業連関表!$BC11,0)</f>
        <v>0</v>
      </c>
      <c r="E11" s="152">
        <f>IFERROR(単位行列!E11-投入係数!E11*産業連関表!$BC11,0)</f>
        <v>0</v>
      </c>
      <c r="F11" s="152">
        <f>IFERROR(単位行列!F11-投入係数!F11*産業連関表!$BC11,0)</f>
        <v>0</v>
      </c>
      <c r="G11" s="152">
        <f>IFERROR(単位行列!G11-投入係数!G11*産業連関表!$BC11,0)</f>
        <v>0</v>
      </c>
      <c r="H11" s="152">
        <f>IFERROR(単位行列!H11-投入係数!H11*産業連関表!$BC11,0)</f>
        <v>0</v>
      </c>
      <c r="I11" s="152">
        <f>IFERROR(単位行列!I11-投入係数!I11*産業連関表!$BC11,0)</f>
        <v>1</v>
      </c>
      <c r="J11" s="152">
        <f>IFERROR(単位行列!J11-投入係数!J11*産業連関表!$BC11,0)</f>
        <v>0</v>
      </c>
      <c r="K11" s="152">
        <f>IFERROR(単位行列!K11-投入係数!K11*産業連関表!$BC11,0)</f>
        <v>0</v>
      </c>
      <c r="L11" s="152">
        <f>IFERROR(単位行列!L11-投入係数!L11*産業連関表!$BC11,0)</f>
        <v>0</v>
      </c>
      <c r="M11" s="152">
        <f>IFERROR(単位行列!M11-投入係数!M11*産業連関表!$BC11,0)</f>
        <v>0</v>
      </c>
      <c r="N11" s="152">
        <f>IFERROR(単位行列!N11-投入係数!N11*産業連関表!$BC11,0)</f>
        <v>0</v>
      </c>
      <c r="O11" s="152">
        <f>IFERROR(単位行列!O11-投入係数!O11*産業連関表!$BC11,0)</f>
        <v>0</v>
      </c>
      <c r="P11" s="152">
        <f>IFERROR(単位行列!P11-投入係数!P11*産業連関表!$BC11,0)</f>
        <v>0</v>
      </c>
      <c r="Q11" s="152">
        <f>IFERROR(単位行列!Q11-投入係数!Q11*産業連関表!$BC11,0)</f>
        <v>0</v>
      </c>
      <c r="R11" s="152">
        <f>IFERROR(単位行列!R11-投入係数!R11*産業連関表!$BC11,0)</f>
        <v>0</v>
      </c>
      <c r="S11" s="152">
        <f>IFERROR(単位行列!S11-投入係数!S11*産業連関表!$BC11,0)</f>
        <v>0</v>
      </c>
      <c r="T11" s="152">
        <f>IFERROR(単位行列!T11-投入係数!T11*産業連関表!$BC11,0)</f>
        <v>0</v>
      </c>
      <c r="U11" s="152">
        <f>IFERROR(単位行列!U11-投入係数!U11*産業連関表!$BC11,0)</f>
        <v>0</v>
      </c>
      <c r="V11" s="152">
        <f>IFERROR(単位行列!V11-投入係数!V11*産業連関表!$BC11,0)</f>
        <v>0</v>
      </c>
      <c r="W11" s="152">
        <f>IFERROR(単位行列!W11-投入係数!W11*産業連関表!$BC11,0)</f>
        <v>0</v>
      </c>
      <c r="X11" s="152">
        <f>IFERROR(単位行列!X11-投入係数!X11*産業連関表!$BC11,0)</f>
        <v>0</v>
      </c>
      <c r="Y11" s="152">
        <f>IFERROR(単位行列!Y11-投入係数!Y11*産業連関表!$BC11,0)</f>
        <v>0</v>
      </c>
      <c r="Z11" s="152">
        <f>IFERROR(単位行列!Z11-投入係数!Z11*産業連関表!$BC11,0)</f>
        <v>0</v>
      </c>
      <c r="AA11" s="152">
        <f>IFERROR(単位行列!AA11-投入係数!AA11*産業連関表!$BC11,0)</f>
        <v>0</v>
      </c>
      <c r="AB11" s="152">
        <f>IFERROR(単位行列!AB11-投入係数!AB11*産業連関表!$BC11,0)</f>
        <v>0</v>
      </c>
      <c r="AC11" s="152">
        <f>IFERROR(単位行列!AC11-投入係数!AC11*産業連関表!$BC11,0)</f>
        <v>0</v>
      </c>
      <c r="AD11" s="152">
        <f>IFERROR(単位行列!AD11-投入係数!AD11*産業連関表!$BC11,0)</f>
        <v>0</v>
      </c>
      <c r="AE11" s="152">
        <f>IFERROR(単位行列!AE11-投入係数!AE11*産業連関表!$BC11,0)</f>
        <v>0</v>
      </c>
      <c r="AF11" s="152">
        <f>IFERROR(単位行列!AF11-投入係数!AF11*産業連関表!$BC11,0)</f>
        <v>0</v>
      </c>
      <c r="AG11" s="152">
        <f>IFERROR(単位行列!AG11-投入係数!AG11*産業連関表!$BC11,0)</f>
        <v>0</v>
      </c>
      <c r="AH11" s="152">
        <f>IFERROR(単位行列!AH11-投入係数!AH11*産業連関表!$BC11,0)</f>
        <v>0</v>
      </c>
      <c r="AI11" s="152">
        <f>IFERROR(単位行列!AI11-投入係数!AI11*産業連関表!$BC11,0)</f>
        <v>0</v>
      </c>
      <c r="AJ11" s="152">
        <f>IFERROR(単位行列!AJ11-投入係数!AJ11*産業連関表!$BC11,0)</f>
        <v>0</v>
      </c>
      <c r="AK11" s="152">
        <f>IFERROR(単位行列!AK11-投入係数!AK11*産業連関表!$BC11,0)</f>
        <v>0</v>
      </c>
      <c r="AL11" s="152">
        <f>IFERROR(単位行列!AL11-投入係数!AL11*産業連関表!$BC11,0)</f>
        <v>0</v>
      </c>
      <c r="AM11" s="152">
        <f>IFERROR(単位行列!AM11-投入係数!AM11*産業連関表!$BC11,0)</f>
        <v>0</v>
      </c>
      <c r="AN11" s="152">
        <f>IFERROR(単位行列!AN11-投入係数!AN11*産業連関表!$BC11,0)</f>
        <v>0</v>
      </c>
      <c r="AO11" s="162">
        <f>IFERROR(単位行列!AO11-投入係数!AO11*産業連関表!$BC11,0)</f>
        <v>0</v>
      </c>
      <c r="AP11" s="154"/>
      <c r="AQ11" s="154"/>
      <c r="AR11" s="154"/>
      <c r="AS11" s="154"/>
      <c r="AT11" s="154"/>
      <c r="AU11" s="154"/>
      <c r="AV11" s="154"/>
      <c r="AW11" s="154"/>
      <c r="AX11" s="154"/>
      <c r="AY11" s="154"/>
      <c r="AZ11" s="154"/>
      <c r="BA11" s="154"/>
      <c r="BB11" s="154"/>
      <c r="BC11" s="154"/>
      <c r="BD11" s="154"/>
      <c r="BE11" s="154"/>
      <c r="BF11" s="154"/>
      <c r="BG11" s="154"/>
      <c r="BH11" s="154"/>
      <c r="BI11" s="154"/>
      <c r="BJ11" s="154"/>
      <c r="BL11" s="154"/>
    </row>
    <row r="12" spans="2:64" ht="15" customHeight="1" x14ac:dyDescent="0.2">
      <c r="B12" s="301" t="s">
        <v>152</v>
      </c>
      <c r="C12" s="302" t="s">
        <v>12</v>
      </c>
      <c r="D12" s="151">
        <f>IFERROR(単位行列!D12-投入係数!D12*産業連関表!$BC12,0)</f>
        <v>0</v>
      </c>
      <c r="E12" s="152">
        <f>IFERROR(単位行列!E12-投入係数!E12*産業連関表!$BC12,0)</f>
        <v>0</v>
      </c>
      <c r="F12" s="152">
        <f>IFERROR(単位行列!F12-投入係数!F12*産業連関表!$BC12,0)</f>
        <v>0</v>
      </c>
      <c r="G12" s="152">
        <f>IFERROR(単位行列!G12-投入係数!G12*産業連関表!$BC12,0)</f>
        <v>0</v>
      </c>
      <c r="H12" s="152">
        <f>IFERROR(単位行列!H12-投入係数!H12*産業連関表!$BC12,0)</f>
        <v>0</v>
      </c>
      <c r="I12" s="152">
        <f>IFERROR(単位行列!I12-投入係数!I12*産業連関表!$BC12,0)</f>
        <v>0</v>
      </c>
      <c r="J12" s="152">
        <f>IFERROR(単位行列!J12-投入係数!J12*産業連関表!$BC12,0)</f>
        <v>1</v>
      </c>
      <c r="K12" s="152">
        <f>IFERROR(単位行列!K12-投入係数!K12*産業連関表!$BC12,0)</f>
        <v>0</v>
      </c>
      <c r="L12" s="152">
        <f>IFERROR(単位行列!L12-投入係数!L12*産業連関表!$BC12,0)</f>
        <v>0</v>
      </c>
      <c r="M12" s="152">
        <f>IFERROR(単位行列!M12-投入係数!M12*産業連関表!$BC12,0)</f>
        <v>0</v>
      </c>
      <c r="N12" s="152">
        <f>IFERROR(単位行列!N12-投入係数!N12*産業連関表!$BC12,0)</f>
        <v>0</v>
      </c>
      <c r="O12" s="152">
        <f>IFERROR(単位行列!O12-投入係数!O12*産業連関表!$BC12,0)</f>
        <v>0</v>
      </c>
      <c r="P12" s="152">
        <f>IFERROR(単位行列!P12-投入係数!P12*産業連関表!$BC12,0)</f>
        <v>0</v>
      </c>
      <c r="Q12" s="152">
        <f>IFERROR(単位行列!Q12-投入係数!Q12*産業連関表!$BC12,0)</f>
        <v>0</v>
      </c>
      <c r="R12" s="152">
        <f>IFERROR(単位行列!R12-投入係数!R12*産業連関表!$BC12,0)</f>
        <v>0</v>
      </c>
      <c r="S12" s="152">
        <f>IFERROR(単位行列!S12-投入係数!S12*産業連関表!$BC12,0)</f>
        <v>0</v>
      </c>
      <c r="T12" s="152">
        <f>IFERROR(単位行列!T12-投入係数!T12*産業連関表!$BC12,0)</f>
        <v>0</v>
      </c>
      <c r="U12" s="152">
        <f>IFERROR(単位行列!U12-投入係数!U12*産業連関表!$BC12,0)</f>
        <v>0</v>
      </c>
      <c r="V12" s="152">
        <f>IFERROR(単位行列!V12-投入係数!V12*産業連関表!$BC12,0)</f>
        <v>0</v>
      </c>
      <c r="W12" s="152">
        <f>IFERROR(単位行列!W12-投入係数!W12*産業連関表!$BC12,0)</f>
        <v>0</v>
      </c>
      <c r="X12" s="152">
        <f>IFERROR(単位行列!X12-投入係数!X12*産業連関表!$BC12,0)</f>
        <v>0</v>
      </c>
      <c r="Y12" s="152">
        <f>IFERROR(単位行列!Y12-投入係数!Y12*産業連関表!$BC12,0)</f>
        <v>0</v>
      </c>
      <c r="Z12" s="152">
        <f>IFERROR(単位行列!Z12-投入係数!Z12*産業連関表!$BC12,0)</f>
        <v>0</v>
      </c>
      <c r="AA12" s="152">
        <f>IFERROR(単位行列!AA12-投入係数!AA12*産業連関表!$BC12,0)</f>
        <v>0</v>
      </c>
      <c r="AB12" s="152">
        <f>IFERROR(単位行列!AB12-投入係数!AB12*産業連関表!$BC12,0)</f>
        <v>0</v>
      </c>
      <c r="AC12" s="152">
        <f>IFERROR(単位行列!AC12-投入係数!AC12*産業連関表!$BC12,0)</f>
        <v>0</v>
      </c>
      <c r="AD12" s="152">
        <f>IFERROR(単位行列!AD12-投入係数!AD12*産業連関表!$BC12,0)</f>
        <v>0</v>
      </c>
      <c r="AE12" s="152">
        <f>IFERROR(単位行列!AE12-投入係数!AE12*産業連関表!$BC12,0)</f>
        <v>0</v>
      </c>
      <c r="AF12" s="152">
        <f>IFERROR(単位行列!AF12-投入係数!AF12*産業連関表!$BC12,0)</f>
        <v>0</v>
      </c>
      <c r="AG12" s="152">
        <f>IFERROR(単位行列!AG12-投入係数!AG12*産業連関表!$BC12,0)</f>
        <v>0</v>
      </c>
      <c r="AH12" s="152">
        <f>IFERROR(単位行列!AH12-投入係数!AH12*産業連関表!$BC12,0)</f>
        <v>0</v>
      </c>
      <c r="AI12" s="152">
        <f>IFERROR(単位行列!AI12-投入係数!AI12*産業連関表!$BC12,0)</f>
        <v>0</v>
      </c>
      <c r="AJ12" s="152">
        <f>IFERROR(単位行列!AJ12-投入係数!AJ12*産業連関表!$BC12,0)</f>
        <v>0</v>
      </c>
      <c r="AK12" s="152">
        <f>IFERROR(単位行列!AK12-投入係数!AK12*産業連関表!$BC12,0)</f>
        <v>0</v>
      </c>
      <c r="AL12" s="152">
        <f>IFERROR(単位行列!AL12-投入係数!AL12*産業連関表!$BC12,0)</f>
        <v>0</v>
      </c>
      <c r="AM12" s="152">
        <f>IFERROR(単位行列!AM12-投入係数!AM12*産業連関表!$BC12,0)</f>
        <v>0</v>
      </c>
      <c r="AN12" s="152">
        <f>IFERROR(単位行列!AN12-投入係数!AN12*産業連関表!$BC12,0)</f>
        <v>0</v>
      </c>
      <c r="AO12" s="162">
        <f>IFERROR(単位行列!AO12-投入係数!AO12*産業連関表!$BC12,0)</f>
        <v>0</v>
      </c>
      <c r="AP12" s="154"/>
      <c r="AQ12" s="154"/>
      <c r="AR12" s="154"/>
      <c r="AS12" s="154"/>
      <c r="AT12" s="154"/>
      <c r="AU12" s="154"/>
      <c r="AV12" s="154"/>
      <c r="AW12" s="154"/>
      <c r="AX12" s="154"/>
      <c r="AY12" s="154"/>
      <c r="AZ12" s="154"/>
      <c r="BA12" s="154"/>
      <c r="BB12" s="154"/>
      <c r="BC12" s="154"/>
      <c r="BD12" s="154"/>
      <c r="BE12" s="154"/>
      <c r="BF12" s="154"/>
      <c r="BG12" s="154"/>
      <c r="BH12" s="154"/>
      <c r="BI12" s="154"/>
      <c r="BJ12" s="154"/>
      <c r="BL12" s="154"/>
    </row>
    <row r="13" spans="2:64" ht="15" customHeight="1" x14ac:dyDescent="0.2">
      <c r="B13" s="301" t="s">
        <v>153</v>
      </c>
      <c r="C13" s="302" t="s">
        <v>14</v>
      </c>
      <c r="D13" s="151">
        <f>IFERROR(単位行列!D13-投入係数!D13*産業連関表!$BC13,0)</f>
        <v>0</v>
      </c>
      <c r="E13" s="152">
        <f>IFERROR(単位行列!E13-投入係数!E13*産業連関表!$BC13,0)</f>
        <v>0</v>
      </c>
      <c r="F13" s="152">
        <f>IFERROR(単位行列!F13-投入係数!F13*産業連関表!$BC13,0)</f>
        <v>0</v>
      </c>
      <c r="G13" s="152">
        <f>IFERROR(単位行列!G13-投入係数!G13*産業連関表!$BC13,0)</f>
        <v>0</v>
      </c>
      <c r="H13" s="152">
        <f>IFERROR(単位行列!H13-投入係数!H13*産業連関表!$BC13,0)</f>
        <v>0</v>
      </c>
      <c r="I13" s="152">
        <f>IFERROR(単位行列!I13-投入係数!I13*産業連関表!$BC13,0)</f>
        <v>0</v>
      </c>
      <c r="J13" s="152">
        <f>IFERROR(単位行列!J13-投入係数!J13*産業連関表!$BC13,0)</f>
        <v>0</v>
      </c>
      <c r="K13" s="152">
        <f>IFERROR(単位行列!K13-投入係数!K13*産業連関表!$BC13,0)</f>
        <v>1</v>
      </c>
      <c r="L13" s="152">
        <f>IFERROR(単位行列!L13-投入係数!L13*産業連関表!$BC13,0)</f>
        <v>0</v>
      </c>
      <c r="M13" s="152">
        <f>IFERROR(単位行列!M13-投入係数!M13*産業連関表!$BC13,0)</f>
        <v>0</v>
      </c>
      <c r="N13" s="152">
        <f>IFERROR(単位行列!N13-投入係数!N13*産業連関表!$BC13,0)</f>
        <v>0</v>
      </c>
      <c r="O13" s="152">
        <f>IFERROR(単位行列!O13-投入係数!O13*産業連関表!$BC13,0)</f>
        <v>0</v>
      </c>
      <c r="P13" s="152">
        <f>IFERROR(単位行列!P13-投入係数!P13*産業連関表!$BC13,0)</f>
        <v>0</v>
      </c>
      <c r="Q13" s="152">
        <f>IFERROR(単位行列!Q13-投入係数!Q13*産業連関表!$BC13,0)</f>
        <v>0</v>
      </c>
      <c r="R13" s="152">
        <f>IFERROR(単位行列!R13-投入係数!R13*産業連関表!$BC13,0)</f>
        <v>0</v>
      </c>
      <c r="S13" s="152">
        <f>IFERROR(単位行列!S13-投入係数!S13*産業連関表!$BC13,0)</f>
        <v>0</v>
      </c>
      <c r="T13" s="152">
        <f>IFERROR(単位行列!T13-投入係数!T13*産業連関表!$BC13,0)</f>
        <v>0</v>
      </c>
      <c r="U13" s="152">
        <f>IFERROR(単位行列!U13-投入係数!U13*産業連関表!$BC13,0)</f>
        <v>0</v>
      </c>
      <c r="V13" s="152">
        <f>IFERROR(単位行列!V13-投入係数!V13*産業連関表!$BC13,0)</f>
        <v>0</v>
      </c>
      <c r="W13" s="152">
        <f>IFERROR(単位行列!W13-投入係数!W13*産業連関表!$BC13,0)</f>
        <v>0</v>
      </c>
      <c r="X13" s="152">
        <f>IFERROR(単位行列!X13-投入係数!X13*産業連関表!$BC13,0)</f>
        <v>0</v>
      </c>
      <c r="Y13" s="152">
        <f>IFERROR(単位行列!Y13-投入係数!Y13*産業連関表!$BC13,0)</f>
        <v>0</v>
      </c>
      <c r="Z13" s="152">
        <f>IFERROR(単位行列!Z13-投入係数!Z13*産業連関表!$BC13,0)</f>
        <v>0</v>
      </c>
      <c r="AA13" s="152">
        <f>IFERROR(単位行列!AA13-投入係数!AA13*産業連関表!$BC13,0)</f>
        <v>0</v>
      </c>
      <c r="AB13" s="152">
        <f>IFERROR(単位行列!AB13-投入係数!AB13*産業連関表!$BC13,0)</f>
        <v>0</v>
      </c>
      <c r="AC13" s="152">
        <f>IFERROR(単位行列!AC13-投入係数!AC13*産業連関表!$BC13,0)</f>
        <v>0</v>
      </c>
      <c r="AD13" s="152">
        <f>IFERROR(単位行列!AD13-投入係数!AD13*産業連関表!$BC13,0)</f>
        <v>0</v>
      </c>
      <c r="AE13" s="152">
        <f>IFERROR(単位行列!AE13-投入係数!AE13*産業連関表!$BC13,0)</f>
        <v>0</v>
      </c>
      <c r="AF13" s="152">
        <f>IFERROR(単位行列!AF13-投入係数!AF13*産業連関表!$BC13,0)</f>
        <v>0</v>
      </c>
      <c r="AG13" s="152">
        <f>IFERROR(単位行列!AG13-投入係数!AG13*産業連関表!$BC13,0)</f>
        <v>0</v>
      </c>
      <c r="AH13" s="152">
        <f>IFERROR(単位行列!AH13-投入係数!AH13*産業連関表!$BC13,0)</f>
        <v>0</v>
      </c>
      <c r="AI13" s="152">
        <f>IFERROR(単位行列!AI13-投入係数!AI13*産業連関表!$BC13,0)</f>
        <v>0</v>
      </c>
      <c r="AJ13" s="152">
        <f>IFERROR(単位行列!AJ13-投入係数!AJ13*産業連関表!$BC13,0)</f>
        <v>0</v>
      </c>
      <c r="AK13" s="152">
        <f>IFERROR(単位行列!AK13-投入係数!AK13*産業連関表!$BC13,0)</f>
        <v>0</v>
      </c>
      <c r="AL13" s="152">
        <f>IFERROR(単位行列!AL13-投入係数!AL13*産業連関表!$BC13,0)</f>
        <v>0</v>
      </c>
      <c r="AM13" s="152">
        <f>IFERROR(単位行列!AM13-投入係数!AM13*産業連関表!$BC13,0)</f>
        <v>0</v>
      </c>
      <c r="AN13" s="152">
        <f>IFERROR(単位行列!AN13-投入係数!AN13*産業連関表!$BC13,0)</f>
        <v>0</v>
      </c>
      <c r="AO13" s="162">
        <f>IFERROR(単位行列!AO13-投入係数!AO13*産業連関表!$BC13,0)</f>
        <v>0</v>
      </c>
      <c r="AP13" s="154"/>
      <c r="AQ13" s="154"/>
      <c r="AR13" s="154"/>
      <c r="AS13" s="154"/>
      <c r="AT13" s="154"/>
      <c r="AU13" s="154"/>
      <c r="AV13" s="154"/>
      <c r="AW13" s="154"/>
      <c r="AX13" s="154"/>
      <c r="AY13" s="154"/>
      <c r="AZ13" s="154"/>
      <c r="BA13" s="154"/>
      <c r="BB13" s="154"/>
      <c r="BC13" s="154"/>
      <c r="BD13" s="154"/>
      <c r="BE13" s="154"/>
      <c r="BF13" s="154"/>
      <c r="BG13" s="154"/>
      <c r="BH13" s="154"/>
      <c r="BI13" s="154"/>
      <c r="BJ13" s="154"/>
      <c r="BL13" s="154"/>
    </row>
    <row r="14" spans="2:64" ht="15" customHeight="1" x14ac:dyDescent="0.2">
      <c r="B14" s="301" t="s">
        <v>154</v>
      </c>
      <c r="C14" s="302" t="s">
        <v>16</v>
      </c>
      <c r="D14" s="151">
        <f>IFERROR(単位行列!D14-投入係数!D14*産業連関表!$BC14,0)</f>
        <v>0</v>
      </c>
      <c r="E14" s="152">
        <f>IFERROR(単位行列!E14-投入係数!E14*産業連関表!$BC14,0)</f>
        <v>0</v>
      </c>
      <c r="F14" s="152">
        <f>IFERROR(単位行列!F14-投入係数!F14*産業連関表!$BC14,0)</f>
        <v>0</v>
      </c>
      <c r="G14" s="152">
        <f>IFERROR(単位行列!G14-投入係数!G14*産業連関表!$BC14,0)</f>
        <v>0</v>
      </c>
      <c r="H14" s="152">
        <f>IFERROR(単位行列!H14-投入係数!H14*産業連関表!$BC14,0)</f>
        <v>0</v>
      </c>
      <c r="I14" s="152">
        <f>IFERROR(単位行列!I14-投入係数!I14*産業連関表!$BC14,0)</f>
        <v>0</v>
      </c>
      <c r="J14" s="152">
        <f>IFERROR(単位行列!J14-投入係数!J14*産業連関表!$BC14,0)</f>
        <v>0</v>
      </c>
      <c r="K14" s="152">
        <f>IFERROR(単位行列!K14-投入係数!K14*産業連関表!$BC14,0)</f>
        <v>0</v>
      </c>
      <c r="L14" s="152">
        <f>IFERROR(単位行列!L14-投入係数!L14*産業連関表!$BC14,0)</f>
        <v>1</v>
      </c>
      <c r="M14" s="152">
        <f>IFERROR(単位行列!M14-投入係数!M14*産業連関表!$BC14,0)</f>
        <v>0</v>
      </c>
      <c r="N14" s="152">
        <f>IFERROR(単位行列!N14-投入係数!N14*産業連関表!$BC14,0)</f>
        <v>0</v>
      </c>
      <c r="O14" s="152">
        <f>IFERROR(単位行列!O14-投入係数!O14*産業連関表!$BC14,0)</f>
        <v>0</v>
      </c>
      <c r="P14" s="152">
        <f>IFERROR(単位行列!P14-投入係数!P14*産業連関表!$BC14,0)</f>
        <v>0</v>
      </c>
      <c r="Q14" s="152">
        <f>IFERROR(単位行列!Q14-投入係数!Q14*産業連関表!$BC14,0)</f>
        <v>0</v>
      </c>
      <c r="R14" s="152">
        <f>IFERROR(単位行列!R14-投入係数!R14*産業連関表!$BC14,0)</f>
        <v>0</v>
      </c>
      <c r="S14" s="152">
        <f>IFERROR(単位行列!S14-投入係数!S14*産業連関表!$BC14,0)</f>
        <v>0</v>
      </c>
      <c r="T14" s="152">
        <f>IFERROR(単位行列!T14-投入係数!T14*産業連関表!$BC14,0)</f>
        <v>0</v>
      </c>
      <c r="U14" s="152">
        <f>IFERROR(単位行列!U14-投入係数!U14*産業連関表!$BC14,0)</f>
        <v>0</v>
      </c>
      <c r="V14" s="152">
        <f>IFERROR(単位行列!V14-投入係数!V14*産業連関表!$BC14,0)</f>
        <v>0</v>
      </c>
      <c r="W14" s="152">
        <f>IFERROR(単位行列!W14-投入係数!W14*産業連関表!$BC14,0)</f>
        <v>0</v>
      </c>
      <c r="X14" s="152">
        <f>IFERROR(単位行列!X14-投入係数!X14*産業連関表!$BC14,0)</f>
        <v>0</v>
      </c>
      <c r="Y14" s="152">
        <f>IFERROR(単位行列!Y14-投入係数!Y14*産業連関表!$BC14,0)</f>
        <v>0</v>
      </c>
      <c r="Z14" s="152">
        <f>IFERROR(単位行列!Z14-投入係数!Z14*産業連関表!$BC14,0)</f>
        <v>0</v>
      </c>
      <c r="AA14" s="152">
        <f>IFERROR(単位行列!AA14-投入係数!AA14*産業連関表!$BC14,0)</f>
        <v>0</v>
      </c>
      <c r="AB14" s="152">
        <f>IFERROR(単位行列!AB14-投入係数!AB14*産業連関表!$BC14,0)</f>
        <v>0</v>
      </c>
      <c r="AC14" s="152">
        <f>IFERROR(単位行列!AC14-投入係数!AC14*産業連関表!$BC14,0)</f>
        <v>0</v>
      </c>
      <c r="AD14" s="152">
        <f>IFERROR(単位行列!AD14-投入係数!AD14*産業連関表!$BC14,0)</f>
        <v>0</v>
      </c>
      <c r="AE14" s="152">
        <f>IFERROR(単位行列!AE14-投入係数!AE14*産業連関表!$BC14,0)</f>
        <v>0</v>
      </c>
      <c r="AF14" s="152">
        <f>IFERROR(単位行列!AF14-投入係数!AF14*産業連関表!$BC14,0)</f>
        <v>0</v>
      </c>
      <c r="AG14" s="152">
        <f>IFERROR(単位行列!AG14-投入係数!AG14*産業連関表!$BC14,0)</f>
        <v>0</v>
      </c>
      <c r="AH14" s="152">
        <f>IFERROR(単位行列!AH14-投入係数!AH14*産業連関表!$BC14,0)</f>
        <v>0</v>
      </c>
      <c r="AI14" s="152">
        <f>IFERROR(単位行列!AI14-投入係数!AI14*産業連関表!$BC14,0)</f>
        <v>0</v>
      </c>
      <c r="AJ14" s="152">
        <f>IFERROR(単位行列!AJ14-投入係数!AJ14*産業連関表!$BC14,0)</f>
        <v>0</v>
      </c>
      <c r="AK14" s="152">
        <f>IFERROR(単位行列!AK14-投入係数!AK14*産業連関表!$BC14,0)</f>
        <v>0</v>
      </c>
      <c r="AL14" s="152">
        <f>IFERROR(単位行列!AL14-投入係数!AL14*産業連関表!$BC14,0)</f>
        <v>0</v>
      </c>
      <c r="AM14" s="152">
        <f>IFERROR(単位行列!AM14-投入係数!AM14*産業連関表!$BC14,0)</f>
        <v>0</v>
      </c>
      <c r="AN14" s="152">
        <f>IFERROR(単位行列!AN14-投入係数!AN14*産業連関表!$BC14,0)</f>
        <v>0</v>
      </c>
      <c r="AO14" s="162">
        <f>IFERROR(単位行列!AO14-投入係数!AO14*産業連関表!$BC14,0)</f>
        <v>0</v>
      </c>
      <c r="AP14" s="154"/>
      <c r="AQ14" s="154"/>
      <c r="AR14" s="154"/>
      <c r="AS14" s="154"/>
      <c r="AT14" s="154"/>
      <c r="AU14" s="154"/>
      <c r="AV14" s="154"/>
      <c r="AW14" s="154"/>
      <c r="AX14" s="154"/>
      <c r="AY14" s="154"/>
      <c r="AZ14" s="154"/>
      <c r="BA14" s="154"/>
      <c r="BB14" s="154"/>
      <c r="BC14" s="154"/>
      <c r="BD14" s="154"/>
      <c r="BE14" s="154"/>
      <c r="BF14" s="154"/>
      <c r="BG14" s="154"/>
      <c r="BH14" s="154"/>
      <c r="BI14" s="154"/>
      <c r="BJ14" s="154"/>
      <c r="BL14" s="154"/>
    </row>
    <row r="15" spans="2:64" ht="15" customHeight="1" x14ac:dyDescent="0.2">
      <c r="B15" s="301" t="s">
        <v>155</v>
      </c>
      <c r="C15" s="302" t="s">
        <v>17</v>
      </c>
      <c r="D15" s="151">
        <f>IFERROR(単位行列!D15-投入係数!D15*産業連関表!$BC15,0)</f>
        <v>-5.7431789986669361E-4</v>
      </c>
      <c r="E15" s="152">
        <f>IFERROR(単位行列!E15-投入係数!E15*産業連関表!$BC15,0)</f>
        <v>-4.5691878515507594E-5</v>
      </c>
      <c r="F15" s="152">
        <f>IFERROR(単位行列!F15-投入係数!F15*産業連関表!$BC15,0)</f>
        <v>0</v>
      </c>
      <c r="G15" s="152">
        <f>IFERROR(単位行列!G15-投入係数!G15*産業連関表!$BC15,0)</f>
        <v>-2.5297936450381073E-4</v>
      </c>
      <c r="H15" s="152">
        <f>IFERROR(単位行列!H15-投入係数!H15*産業連関表!$BC15,0)</f>
        <v>-6.3942375423328224E-4</v>
      </c>
      <c r="I15" s="152">
        <f>IFERROR(単位行列!I15-投入係数!I15*産業連関表!$BC15,0)</f>
        <v>0</v>
      </c>
      <c r="J15" s="152">
        <f>IFERROR(単位行列!J15-投入係数!J15*産業連関表!$BC15,0)</f>
        <v>0</v>
      </c>
      <c r="K15" s="152">
        <f>IFERROR(単位行列!K15-投入係数!K15*産業連関表!$BC15,0)</f>
        <v>0</v>
      </c>
      <c r="L15" s="152">
        <f>IFERROR(単位行列!L15-投入係数!L15*産業連関表!$BC15,0)</f>
        <v>0</v>
      </c>
      <c r="M15" s="152">
        <f>IFERROR(単位行列!M15-投入係数!M15*産業連関表!$BC15,0)</f>
        <v>0.98157060026498777</v>
      </c>
      <c r="N15" s="152">
        <f>IFERROR(単位行列!N15-投入係数!N15*産業連関表!$BC15,0)</f>
        <v>0</v>
      </c>
      <c r="O15" s="152">
        <f>IFERROR(単位行列!O15-投入係数!O15*産業連関表!$BC15,0)</f>
        <v>0</v>
      </c>
      <c r="P15" s="152">
        <f>IFERROR(単位行列!P15-投入係数!P15*産業連関表!$BC15,0)</f>
        <v>-1.0287884373947379E-3</v>
      </c>
      <c r="Q15" s="152">
        <f>IFERROR(単位行列!Q15-投入係数!Q15*産業連関表!$BC15,0)</f>
        <v>-2.6424860198750099E-3</v>
      </c>
      <c r="R15" s="152">
        <f>IFERROR(単位行列!R15-投入係数!R15*産業連関表!$BC15,0)</f>
        <v>0</v>
      </c>
      <c r="S15" s="152">
        <f>IFERROR(単位行列!S15-投入係数!S15*産業連関表!$BC15,0)</f>
        <v>0</v>
      </c>
      <c r="T15" s="152">
        <f>IFERROR(単位行列!T15-投入係数!T15*産業連関表!$BC15,0)</f>
        <v>0</v>
      </c>
      <c r="U15" s="152">
        <f>IFERROR(単位行列!U15-投入係数!U15*産業連関表!$BC15,0)</f>
        <v>-1.5443511656739863E-3</v>
      </c>
      <c r="V15" s="152">
        <f>IFERROR(単位行列!V15-投入係数!V15*産業連関表!$BC15,0)</f>
        <v>0</v>
      </c>
      <c r="W15" s="152">
        <f>IFERROR(単位行列!W15-投入係数!W15*産業連関表!$BC15,0)</f>
        <v>-1.7192770577309277E-4</v>
      </c>
      <c r="X15" s="152">
        <f>IFERROR(単位行列!X15-投入係数!X15*産業連関表!$BC15,0)</f>
        <v>-5.8141238865856746E-6</v>
      </c>
      <c r="Y15" s="152">
        <f>IFERROR(単位行列!Y15-投入係数!Y15*産業連関表!$BC15,0)</f>
        <v>0</v>
      </c>
      <c r="Z15" s="152">
        <f>IFERROR(単位行列!Z15-投入係数!Z15*産業連関表!$BC15,0)</f>
        <v>-6.1128776727198018E-4</v>
      </c>
      <c r="AA15" s="152">
        <f>IFERROR(単位行列!AA15-投入係数!AA15*産業連関表!$BC15,0)</f>
        <v>-1.4999318379428894E-4</v>
      </c>
      <c r="AB15" s="152">
        <f>IFERROR(単位行列!AB15-投入係数!AB15*産業連関表!$BC15,0)</f>
        <v>-1.5599089175597484E-2</v>
      </c>
      <c r="AC15" s="152">
        <f>IFERROR(単位行列!AC15-投入係数!AC15*産業連関表!$BC15,0)</f>
        <v>-3.6877649558940435E-5</v>
      </c>
      <c r="AD15" s="152">
        <f>IFERROR(単位行列!AD15-投入係数!AD15*産業連関表!$BC15,0)</f>
        <v>-8.1082578259272613E-5</v>
      </c>
      <c r="AE15" s="152">
        <f>IFERROR(単位行列!AE15-投入係数!AE15*産業連関表!$BC15,0)</f>
        <v>-9.138694945498135E-6</v>
      </c>
      <c r="AF15" s="152">
        <f>IFERROR(単位行列!AF15-投入係数!AF15*産業連関表!$BC15,0)</f>
        <v>-4.9964292498423646E-4</v>
      </c>
      <c r="AG15" s="152">
        <f>IFERROR(単位行列!AG15-投入係数!AG15*産業連関表!$BC15,0)</f>
        <v>-3.6054764914591503E-5</v>
      </c>
      <c r="AH15" s="152">
        <f>IFERROR(単位行列!AH15-投入係数!AH15*産業連関表!$BC15,0)</f>
        <v>-3.6157189052554455E-6</v>
      </c>
      <c r="AI15" s="152">
        <f>IFERROR(単位行列!AI15-投入係数!AI15*産業連関表!$BC15,0)</f>
        <v>-2.3215288681172798E-5</v>
      </c>
      <c r="AJ15" s="152">
        <f>IFERROR(単位行列!AJ15-投入係数!AJ15*産業連関表!$BC15,0)</f>
        <v>0</v>
      </c>
      <c r="AK15" s="152">
        <f>IFERROR(単位行列!AK15-投入係数!AK15*産業連関表!$BC15,0)</f>
        <v>-4.3557289778659616E-4</v>
      </c>
      <c r="AL15" s="152">
        <f>IFERROR(単位行列!AL15-投入係数!AL15*産業連関表!$BC15,0)</f>
        <v>-6.8808579061897752E-5</v>
      </c>
      <c r="AM15" s="152">
        <f>IFERROR(単位行列!AM15-投入係数!AM15*産業連関表!$BC15,0)</f>
        <v>-3.9801914952115403E-4</v>
      </c>
      <c r="AN15" s="152">
        <f>IFERROR(単位行列!AN15-投入係数!AN15*産業連関表!$BC15,0)</f>
        <v>-3.279784571580615E-4</v>
      </c>
      <c r="AO15" s="162">
        <f>IFERROR(単位行列!AO15-投入係数!AO15*産業連関表!$BC15,0)</f>
        <v>-6.2791897278587127E-4</v>
      </c>
      <c r="AP15" s="154"/>
      <c r="AQ15" s="154"/>
      <c r="AR15" s="154"/>
      <c r="AS15" s="154"/>
      <c r="AT15" s="154"/>
      <c r="AU15" s="154"/>
      <c r="AV15" s="154"/>
      <c r="AW15" s="154"/>
      <c r="AX15" s="154"/>
      <c r="AY15" s="154"/>
      <c r="AZ15" s="154"/>
      <c r="BA15" s="154"/>
      <c r="BB15" s="154"/>
      <c r="BC15" s="154"/>
      <c r="BD15" s="154"/>
      <c r="BE15" s="154"/>
      <c r="BF15" s="154"/>
      <c r="BG15" s="154"/>
      <c r="BH15" s="154"/>
      <c r="BI15" s="154"/>
      <c r="BJ15" s="154"/>
      <c r="BL15" s="154"/>
    </row>
    <row r="16" spans="2:64" ht="15" customHeight="1" x14ac:dyDescent="0.2">
      <c r="B16" s="301" t="s">
        <v>156</v>
      </c>
      <c r="C16" s="302" t="s">
        <v>19</v>
      </c>
      <c r="D16" s="151">
        <f>IFERROR(単位行列!D16-投入係数!D16*産業連関表!$BC16,0)</f>
        <v>0</v>
      </c>
      <c r="E16" s="152">
        <f>IFERROR(単位行列!E16-投入係数!E16*産業連関表!$BC16,0)</f>
        <v>0</v>
      </c>
      <c r="F16" s="152">
        <f>IFERROR(単位行列!F16-投入係数!F16*産業連関表!$BC16,0)</f>
        <v>0</v>
      </c>
      <c r="G16" s="152">
        <f>IFERROR(単位行列!G16-投入係数!G16*産業連関表!$BC16,0)</f>
        <v>0</v>
      </c>
      <c r="H16" s="152">
        <f>IFERROR(単位行列!H16-投入係数!H16*産業連関表!$BC16,0)</f>
        <v>0</v>
      </c>
      <c r="I16" s="152">
        <f>IFERROR(単位行列!I16-投入係数!I16*産業連関表!$BC16,0)</f>
        <v>0</v>
      </c>
      <c r="J16" s="152">
        <f>IFERROR(単位行列!J16-投入係数!J16*産業連関表!$BC16,0)</f>
        <v>0</v>
      </c>
      <c r="K16" s="152">
        <f>IFERROR(単位行列!K16-投入係数!K16*産業連関表!$BC16,0)</f>
        <v>0</v>
      </c>
      <c r="L16" s="152">
        <f>IFERROR(単位行列!L16-投入係数!L16*産業連関表!$BC16,0)</f>
        <v>0</v>
      </c>
      <c r="M16" s="152">
        <f>IFERROR(単位行列!M16-投入係数!M16*産業連関表!$BC16,0)</f>
        <v>0</v>
      </c>
      <c r="N16" s="152">
        <f>IFERROR(単位行列!N16-投入係数!N16*産業連関表!$BC16,0)</f>
        <v>1</v>
      </c>
      <c r="O16" s="152">
        <f>IFERROR(単位行列!O16-投入係数!O16*産業連関表!$BC16,0)</f>
        <v>0</v>
      </c>
      <c r="P16" s="152">
        <f>IFERROR(単位行列!P16-投入係数!P16*産業連関表!$BC16,0)</f>
        <v>0</v>
      </c>
      <c r="Q16" s="152">
        <f>IFERROR(単位行列!Q16-投入係数!Q16*産業連関表!$BC16,0)</f>
        <v>0</v>
      </c>
      <c r="R16" s="152">
        <f>IFERROR(単位行列!R16-投入係数!R16*産業連関表!$BC16,0)</f>
        <v>0</v>
      </c>
      <c r="S16" s="152">
        <f>IFERROR(単位行列!S16-投入係数!S16*産業連関表!$BC16,0)</f>
        <v>0</v>
      </c>
      <c r="T16" s="152">
        <f>IFERROR(単位行列!T16-投入係数!T16*産業連関表!$BC16,0)</f>
        <v>0</v>
      </c>
      <c r="U16" s="152">
        <f>IFERROR(単位行列!U16-投入係数!U16*産業連関表!$BC16,0)</f>
        <v>0</v>
      </c>
      <c r="V16" s="152">
        <f>IFERROR(単位行列!V16-投入係数!V16*産業連関表!$BC16,0)</f>
        <v>0</v>
      </c>
      <c r="W16" s="152">
        <f>IFERROR(単位行列!W16-投入係数!W16*産業連関表!$BC16,0)</f>
        <v>0</v>
      </c>
      <c r="X16" s="152">
        <f>IFERROR(単位行列!X16-投入係数!X16*産業連関表!$BC16,0)</f>
        <v>0</v>
      </c>
      <c r="Y16" s="152">
        <f>IFERROR(単位行列!Y16-投入係数!Y16*産業連関表!$BC16,0)</f>
        <v>0</v>
      </c>
      <c r="Z16" s="152">
        <f>IFERROR(単位行列!Z16-投入係数!Z16*産業連関表!$BC16,0)</f>
        <v>0</v>
      </c>
      <c r="AA16" s="152">
        <f>IFERROR(単位行列!AA16-投入係数!AA16*産業連関表!$BC16,0)</f>
        <v>0</v>
      </c>
      <c r="AB16" s="152">
        <f>IFERROR(単位行列!AB16-投入係数!AB16*産業連関表!$BC16,0)</f>
        <v>0</v>
      </c>
      <c r="AC16" s="152">
        <f>IFERROR(単位行列!AC16-投入係数!AC16*産業連関表!$BC16,0)</f>
        <v>0</v>
      </c>
      <c r="AD16" s="152">
        <f>IFERROR(単位行列!AD16-投入係数!AD16*産業連関表!$BC16,0)</f>
        <v>0</v>
      </c>
      <c r="AE16" s="152">
        <f>IFERROR(単位行列!AE16-投入係数!AE16*産業連関表!$BC16,0)</f>
        <v>0</v>
      </c>
      <c r="AF16" s="152">
        <f>IFERROR(単位行列!AF16-投入係数!AF16*産業連関表!$BC16,0)</f>
        <v>0</v>
      </c>
      <c r="AG16" s="152">
        <f>IFERROR(単位行列!AG16-投入係数!AG16*産業連関表!$BC16,0)</f>
        <v>0</v>
      </c>
      <c r="AH16" s="152">
        <f>IFERROR(単位行列!AH16-投入係数!AH16*産業連関表!$BC16,0)</f>
        <v>0</v>
      </c>
      <c r="AI16" s="152">
        <f>IFERROR(単位行列!AI16-投入係数!AI16*産業連関表!$BC16,0)</f>
        <v>0</v>
      </c>
      <c r="AJ16" s="152">
        <f>IFERROR(単位行列!AJ16-投入係数!AJ16*産業連関表!$BC16,0)</f>
        <v>0</v>
      </c>
      <c r="AK16" s="152">
        <f>IFERROR(単位行列!AK16-投入係数!AK16*産業連関表!$BC16,0)</f>
        <v>0</v>
      </c>
      <c r="AL16" s="152">
        <f>IFERROR(単位行列!AL16-投入係数!AL16*産業連関表!$BC16,0)</f>
        <v>0</v>
      </c>
      <c r="AM16" s="152">
        <f>IFERROR(単位行列!AM16-投入係数!AM16*産業連関表!$BC16,0)</f>
        <v>0</v>
      </c>
      <c r="AN16" s="152">
        <f>IFERROR(単位行列!AN16-投入係数!AN16*産業連関表!$BC16,0)</f>
        <v>0</v>
      </c>
      <c r="AO16" s="162">
        <f>IFERROR(単位行列!AO16-投入係数!AO16*産業連関表!$BC16,0)</f>
        <v>0</v>
      </c>
      <c r="AP16" s="154"/>
      <c r="AQ16" s="154"/>
      <c r="AR16" s="154"/>
      <c r="AS16" s="154"/>
      <c r="AT16" s="154"/>
      <c r="AU16" s="154"/>
      <c r="AV16" s="154"/>
      <c r="AW16" s="154"/>
      <c r="AX16" s="154"/>
      <c r="AY16" s="154"/>
      <c r="AZ16" s="154"/>
      <c r="BA16" s="154"/>
      <c r="BB16" s="154"/>
      <c r="BC16" s="154"/>
      <c r="BD16" s="154"/>
      <c r="BE16" s="154"/>
      <c r="BF16" s="154"/>
      <c r="BG16" s="154"/>
      <c r="BH16" s="154"/>
      <c r="BI16" s="154"/>
      <c r="BJ16" s="154"/>
      <c r="BL16" s="154"/>
    </row>
    <row r="17" spans="2:64" ht="15" customHeight="1" x14ac:dyDescent="0.2">
      <c r="B17" s="301" t="s">
        <v>157</v>
      </c>
      <c r="C17" s="302" t="s">
        <v>21</v>
      </c>
      <c r="D17" s="151">
        <f>IFERROR(単位行列!D17-投入係数!D17*産業連関表!$BC17,0)</f>
        <v>0</v>
      </c>
      <c r="E17" s="152">
        <f>IFERROR(単位行列!E17-投入係数!E17*産業連関表!$BC17,0)</f>
        <v>0</v>
      </c>
      <c r="F17" s="152">
        <f>IFERROR(単位行列!F17-投入係数!F17*産業連関表!$BC17,0)</f>
        <v>0</v>
      </c>
      <c r="G17" s="152">
        <f>IFERROR(単位行列!G17-投入係数!G17*産業連関表!$BC17,0)</f>
        <v>0</v>
      </c>
      <c r="H17" s="152">
        <f>IFERROR(単位行列!H17-投入係数!H17*産業連関表!$BC17,0)</f>
        <v>0</v>
      </c>
      <c r="I17" s="152">
        <f>IFERROR(単位行列!I17-投入係数!I17*産業連関表!$BC17,0)</f>
        <v>0</v>
      </c>
      <c r="J17" s="152">
        <f>IFERROR(単位行列!J17-投入係数!J17*産業連関表!$BC17,0)</f>
        <v>0</v>
      </c>
      <c r="K17" s="152">
        <f>IFERROR(単位行列!K17-投入係数!K17*産業連関表!$BC17,0)</f>
        <v>0</v>
      </c>
      <c r="L17" s="152">
        <f>IFERROR(単位行列!L17-投入係数!L17*産業連関表!$BC17,0)</f>
        <v>0</v>
      </c>
      <c r="M17" s="152">
        <f>IFERROR(単位行列!M17-投入係数!M17*産業連関表!$BC17,0)</f>
        <v>0</v>
      </c>
      <c r="N17" s="152">
        <f>IFERROR(単位行列!N17-投入係数!N17*産業連関表!$BC17,0)</f>
        <v>0</v>
      </c>
      <c r="O17" s="152">
        <f>IFERROR(単位行列!O17-投入係数!O17*産業連関表!$BC17,0)</f>
        <v>1</v>
      </c>
      <c r="P17" s="152">
        <f>IFERROR(単位行列!P17-投入係数!P17*産業連関表!$BC17,0)</f>
        <v>0</v>
      </c>
      <c r="Q17" s="152">
        <f>IFERROR(単位行列!Q17-投入係数!Q17*産業連関表!$BC17,0)</f>
        <v>0</v>
      </c>
      <c r="R17" s="152">
        <f>IFERROR(単位行列!R17-投入係数!R17*産業連関表!$BC17,0)</f>
        <v>0</v>
      </c>
      <c r="S17" s="152">
        <f>IFERROR(単位行列!S17-投入係数!S17*産業連関表!$BC17,0)</f>
        <v>0</v>
      </c>
      <c r="T17" s="152">
        <f>IFERROR(単位行列!T17-投入係数!T17*産業連関表!$BC17,0)</f>
        <v>0</v>
      </c>
      <c r="U17" s="152">
        <f>IFERROR(単位行列!U17-投入係数!U17*産業連関表!$BC17,0)</f>
        <v>0</v>
      </c>
      <c r="V17" s="152">
        <f>IFERROR(単位行列!V17-投入係数!V17*産業連関表!$BC17,0)</f>
        <v>0</v>
      </c>
      <c r="W17" s="152">
        <f>IFERROR(単位行列!W17-投入係数!W17*産業連関表!$BC17,0)</f>
        <v>0</v>
      </c>
      <c r="X17" s="152">
        <f>IFERROR(単位行列!X17-投入係数!X17*産業連関表!$BC17,0)</f>
        <v>0</v>
      </c>
      <c r="Y17" s="152">
        <f>IFERROR(単位行列!Y17-投入係数!Y17*産業連関表!$BC17,0)</f>
        <v>0</v>
      </c>
      <c r="Z17" s="152">
        <f>IFERROR(単位行列!Z17-投入係数!Z17*産業連関表!$BC17,0)</f>
        <v>0</v>
      </c>
      <c r="AA17" s="152">
        <f>IFERROR(単位行列!AA17-投入係数!AA17*産業連関表!$BC17,0)</f>
        <v>0</v>
      </c>
      <c r="AB17" s="152">
        <f>IFERROR(単位行列!AB17-投入係数!AB17*産業連関表!$BC17,0)</f>
        <v>0</v>
      </c>
      <c r="AC17" s="152">
        <f>IFERROR(単位行列!AC17-投入係数!AC17*産業連関表!$BC17,0)</f>
        <v>0</v>
      </c>
      <c r="AD17" s="152">
        <f>IFERROR(単位行列!AD17-投入係数!AD17*産業連関表!$BC17,0)</f>
        <v>0</v>
      </c>
      <c r="AE17" s="152">
        <f>IFERROR(単位行列!AE17-投入係数!AE17*産業連関表!$BC17,0)</f>
        <v>0</v>
      </c>
      <c r="AF17" s="152">
        <f>IFERROR(単位行列!AF17-投入係数!AF17*産業連関表!$BC17,0)</f>
        <v>0</v>
      </c>
      <c r="AG17" s="152">
        <f>IFERROR(単位行列!AG17-投入係数!AG17*産業連関表!$BC17,0)</f>
        <v>0</v>
      </c>
      <c r="AH17" s="152">
        <f>IFERROR(単位行列!AH17-投入係数!AH17*産業連関表!$BC17,0)</f>
        <v>0</v>
      </c>
      <c r="AI17" s="152">
        <f>IFERROR(単位行列!AI17-投入係数!AI17*産業連関表!$BC17,0)</f>
        <v>0</v>
      </c>
      <c r="AJ17" s="152">
        <f>IFERROR(単位行列!AJ17-投入係数!AJ17*産業連関表!$BC17,0)</f>
        <v>0</v>
      </c>
      <c r="AK17" s="152">
        <f>IFERROR(単位行列!AK17-投入係数!AK17*産業連関表!$BC17,0)</f>
        <v>0</v>
      </c>
      <c r="AL17" s="152">
        <f>IFERROR(単位行列!AL17-投入係数!AL17*産業連関表!$BC17,0)</f>
        <v>0</v>
      </c>
      <c r="AM17" s="152">
        <f>IFERROR(単位行列!AM17-投入係数!AM17*産業連関表!$BC17,0)</f>
        <v>0</v>
      </c>
      <c r="AN17" s="152">
        <f>IFERROR(単位行列!AN17-投入係数!AN17*産業連関表!$BC17,0)</f>
        <v>0</v>
      </c>
      <c r="AO17" s="162">
        <f>IFERROR(単位行列!AO17-投入係数!AO17*産業連関表!$BC17,0)</f>
        <v>0</v>
      </c>
      <c r="AP17" s="154"/>
      <c r="AQ17" s="154"/>
      <c r="AR17" s="154"/>
      <c r="AS17" s="154"/>
      <c r="AT17" s="154"/>
      <c r="AU17" s="154"/>
      <c r="AV17" s="154"/>
      <c r="AW17" s="154"/>
      <c r="AX17" s="154"/>
      <c r="AY17" s="154"/>
      <c r="AZ17" s="154"/>
      <c r="BA17" s="154"/>
      <c r="BB17" s="154"/>
      <c r="BC17" s="154"/>
      <c r="BD17" s="154"/>
      <c r="BE17" s="154"/>
      <c r="BF17" s="154"/>
      <c r="BG17" s="154"/>
      <c r="BH17" s="154"/>
      <c r="BI17" s="154"/>
      <c r="BJ17" s="154"/>
      <c r="BL17" s="154"/>
    </row>
    <row r="18" spans="2:64" ht="15" customHeight="1" x14ac:dyDescent="0.2">
      <c r="B18" s="301" t="s">
        <v>158</v>
      </c>
      <c r="C18" s="302" t="s">
        <v>23</v>
      </c>
      <c r="D18" s="151">
        <f>IFERROR(単位行列!D18-投入係数!D18*産業連関表!$BC18,0)</f>
        <v>-2.181347750705862E-4</v>
      </c>
      <c r="E18" s="152">
        <f>IFERROR(単位行列!E18-投入係数!E18*産業連関表!$BC18,0)</f>
        <v>-1.6337203552690285E-4</v>
      </c>
      <c r="F18" s="152">
        <f>IFERROR(単位行列!F18-投入係数!F18*産業連関表!$BC18,0)</f>
        <v>0</v>
      </c>
      <c r="G18" s="152">
        <f>IFERROR(単位行列!G18-投入係数!G18*産業連関表!$BC18,0)</f>
        <v>-5.687902645856357E-3</v>
      </c>
      <c r="H18" s="152">
        <f>IFERROR(単位行列!H18-投入係数!H18*産業連関表!$BC18,0)</f>
        <v>-1.4786895561150065E-3</v>
      </c>
      <c r="I18" s="152">
        <f>IFERROR(単位行列!I18-投入係数!I18*産業連関表!$BC18,0)</f>
        <v>0</v>
      </c>
      <c r="J18" s="152">
        <f>IFERROR(単位行列!J18-投入係数!J18*産業連関表!$BC18,0)</f>
        <v>0</v>
      </c>
      <c r="K18" s="152">
        <f>IFERROR(単位行列!K18-投入係数!K18*産業連関表!$BC18,0)</f>
        <v>0</v>
      </c>
      <c r="L18" s="152">
        <f>IFERROR(単位行列!L18-投入係数!L18*産業連関表!$BC18,0)</f>
        <v>0</v>
      </c>
      <c r="M18" s="152">
        <f>IFERROR(単位行列!M18-投入係数!M18*産業連関表!$BC18,0)</f>
        <v>-2.1915496177168569E-3</v>
      </c>
      <c r="N18" s="152">
        <f>IFERROR(単位行列!N18-投入係数!N18*産業連関表!$BC18,0)</f>
        <v>0</v>
      </c>
      <c r="O18" s="152">
        <f>IFERROR(単位行列!O18-投入係数!O18*産業連関表!$BC18,0)</f>
        <v>0</v>
      </c>
      <c r="P18" s="152">
        <f>IFERROR(単位行列!P18-投入係数!P18*産業連関表!$BC18,0)</f>
        <v>0.98880665477106933</v>
      </c>
      <c r="Q18" s="152">
        <f>IFERROR(単位行列!Q18-投入係数!Q18*産業連関表!$BC18,0)</f>
        <v>-5.7163067051440516E-3</v>
      </c>
      <c r="R18" s="152">
        <f>IFERROR(単位行列!R18-投入係数!R18*産業連関表!$BC18,0)</f>
        <v>0</v>
      </c>
      <c r="S18" s="152">
        <f>IFERROR(単位行列!S18-投入係数!S18*産業連関表!$BC18,0)</f>
        <v>0</v>
      </c>
      <c r="T18" s="152">
        <f>IFERROR(単位行列!T18-投入係数!T18*産業連関表!$BC18,0)</f>
        <v>0</v>
      </c>
      <c r="U18" s="152">
        <f>IFERROR(単位行列!U18-投入係数!U18*産業連関表!$BC18,0)</f>
        <v>-1.457721787714326E-3</v>
      </c>
      <c r="V18" s="152">
        <f>IFERROR(単位行列!V18-投入係数!V18*産業連関表!$BC18,0)</f>
        <v>0</v>
      </c>
      <c r="W18" s="152">
        <f>IFERROR(単位行列!W18-投入係数!W18*産業連関表!$BC18,0)</f>
        <v>-1.6924960615885003E-3</v>
      </c>
      <c r="X18" s="152">
        <f>IFERROR(単位行列!X18-投入係数!X18*産業連関表!$BC18,0)</f>
        <v>-3.235959047885395E-5</v>
      </c>
      <c r="Y18" s="152">
        <f>IFERROR(単位行列!Y18-投入係数!Y18*産業連関表!$BC18,0)</f>
        <v>0</v>
      </c>
      <c r="Z18" s="152">
        <f>IFERROR(単位行列!Z18-投入係数!Z18*産業連関表!$BC18,0)</f>
        <v>-1.5607914162949627E-4</v>
      </c>
      <c r="AA18" s="152">
        <f>IFERROR(単位行列!AA18-投入係数!AA18*産業連関表!$BC18,0)</f>
        <v>-3.1245756594067104E-5</v>
      </c>
      <c r="AB18" s="152">
        <f>IFERROR(単位行列!AB18-投入係数!AB18*産業連関表!$BC18,0)</f>
        <v>-1.4817430779107093E-2</v>
      </c>
      <c r="AC18" s="152">
        <f>IFERROR(単位行列!AC18-投入係数!AC18*産業連関表!$BC18,0)</f>
        <v>-7.2312523993034775E-4</v>
      </c>
      <c r="AD18" s="152">
        <f>IFERROR(単位行列!AD18-投入係数!AD18*産業連関表!$BC18,0)</f>
        <v>-3.5253588896088473E-4</v>
      </c>
      <c r="AE18" s="152">
        <f>IFERROR(単位行列!AE18-投入係数!AE18*産業連関表!$BC18,0)</f>
        <v>-2.0778016176009091E-4</v>
      </c>
      <c r="AF18" s="152">
        <f>IFERROR(単位行列!AF18-投入係数!AF18*産業連関表!$BC18,0)</f>
        <v>-3.0590180490377929E-4</v>
      </c>
      <c r="AG18" s="152">
        <f>IFERROR(単位行列!AG18-投入係数!AG18*産業連関表!$BC18,0)</f>
        <v>-6.5094258308756584E-5</v>
      </c>
      <c r="AH18" s="152">
        <f>IFERROR(単位行列!AH18-投入係数!AH18*産業連関表!$BC18,0)</f>
        <v>-2.06681414622048E-5</v>
      </c>
      <c r="AI18" s="152">
        <f>IFERROR(単位行列!AI18-投入係数!AI18*産業連関表!$BC18,0)</f>
        <v>-6.6830787072999829E-5</v>
      </c>
      <c r="AJ18" s="152">
        <f>IFERROR(単位行列!AJ18-投入係数!AJ18*産業連関表!$BC18,0)</f>
        <v>-1.8179815293241898E-5</v>
      </c>
      <c r="AK18" s="152">
        <f>IFERROR(単位行列!AK18-投入係数!AK18*産業連関表!$BC18,0)</f>
        <v>-2.4400883858441172E-4</v>
      </c>
      <c r="AL18" s="152">
        <f>IFERROR(単位行列!AL18-投入係数!AL18*産業連関表!$BC18,0)</f>
        <v>-2.8822910963663238E-4</v>
      </c>
      <c r="AM18" s="152">
        <f>IFERROR(単位行列!AM18-投入係数!AM18*産業連関表!$BC18,0)</f>
        <v>-2.7034789191749961E-5</v>
      </c>
      <c r="AN18" s="152">
        <f>IFERROR(単位行列!AN18-投入係数!AN18*産業連関表!$BC18,0)</f>
        <v>-9.491518289275031E-5</v>
      </c>
      <c r="AO18" s="162">
        <f>IFERROR(単位行列!AO18-投入係数!AO18*産業連関表!$BC18,0)</f>
        <v>-4.7220256486534803E-4</v>
      </c>
      <c r="AP18" s="154"/>
      <c r="AQ18" s="154"/>
      <c r="AR18" s="154"/>
      <c r="AS18" s="154"/>
      <c r="AT18" s="154"/>
      <c r="AU18" s="154"/>
      <c r="AV18" s="154"/>
      <c r="AW18" s="154"/>
      <c r="AX18" s="154"/>
      <c r="AY18" s="154"/>
      <c r="AZ18" s="154"/>
      <c r="BA18" s="154"/>
      <c r="BB18" s="154"/>
      <c r="BC18" s="154"/>
      <c r="BD18" s="154"/>
      <c r="BE18" s="154"/>
      <c r="BF18" s="154"/>
      <c r="BG18" s="154"/>
      <c r="BH18" s="154"/>
      <c r="BI18" s="154"/>
      <c r="BJ18" s="154"/>
      <c r="BL18" s="154"/>
    </row>
    <row r="19" spans="2:64" ht="15" customHeight="1" x14ac:dyDescent="0.2">
      <c r="B19" s="301" t="s">
        <v>159</v>
      </c>
      <c r="C19" s="302" t="s">
        <v>25</v>
      </c>
      <c r="D19" s="151">
        <f>IFERROR(単位行列!D19-投入係数!D19*産業連関表!$BC19,0)</f>
        <v>-1.9433189278698794E-6</v>
      </c>
      <c r="E19" s="152">
        <f>IFERROR(単位行列!E19-投入係数!E19*産業連関表!$BC19,0)</f>
        <v>-7.8015699370226697E-6</v>
      </c>
      <c r="F19" s="152">
        <f>IFERROR(単位行列!F19-投入係数!F19*産業連関表!$BC19,0)</f>
        <v>0</v>
      </c>
      <c r="G19" s="152">
        <f>IFERROR(単位行列!G19-投入係数!G19*産業連関表!$BC19,0)</f>
        <v>-3.4463214671135735E-4</v>
      </c>
      <c r="H19" s="152">
        <f>IFERROR(単位行列!H19-投入係数!H19*産業連関表!$BC19,0)</f>
        <v>0</v>
      </c>
      <c r="I19" s="152">
        <f>IFERROR(単位行列!I19-投入係数!I19*産業連関表!$BC19,0)</f>
        <v>0</v>
      </c>
      <c r="J19" s="152">
        <f>IFERROR(単位行列!J19-投入係数!J19*産業連関表!$BC19,0)</f>
        <v>0</v>
      </c>
      <c r="K19" s="152">
        <f>IFERROR(単位行列!K19-投入係数!K19*産業連関表!$BC19,0)</f>
        <v>0</v>
      </c>
      <c r="L19" s="152">
        <f>IFERROR(単位行列!L19-投入係数!L19*産業連関表!$BC19,0)</f>
        <v>0</v>
      </c>
      <c r="M19" s="152">
        <f>IFERROR(単位行列!M19-投入係数!M19*産業連関表!$BC19,0)</f>
        <v>-1.4742208366197638E-4</v>
      </c>
      <c r="N19" s="152">
        <f>IFERROR(単位行列!N19-投入係数!N19*産業連関表!$BC19,0)</f>
        <v>0</v>
      </c>
      <c r="O19" s="152">
        <f>IFERROR(単位行列!O19-投入係数!O19*産業連関表!$BC19,0)</f>
        <v>0</v>
      </c>
      <c r="P19" s="152">
        <f>IFERROR(単位行列!P19-投入係数!P19*産業連関表!$BC19,0)</f>
        <v>-6.4619338504773202E-5</v>
      </c>
      <c r="Q19" s="152">
        <f>IFERROR(単位行列!Q19-投入係数!Q19*産業連関表!$BC19,0)</f>
        <v>0.98967303492305225</v>
      </c>
      <c r="R19" s="152">
        <f>IFERROR(単位行列!R19-投入係数!R19*産業連関表!$BC19,0)</f>
        <v>0</v>
      </c>
      <c r="S19" s="152">
        <f>IFERROR(単位行列!S19-投入係数!S19*産業連関表!$BC19,0)</f>
        <v>0</v>
      </c>
      <c r="T19" s="152">
        <f>IFERROR(単位行列!T19-投入係数!T19*産業連関表!$BC19,0)</f>
        <v>0</v>
      </c>
      <c r="U19" s="152">
        <f>IFERROR(単位行列!U19-投入係数!U19*産業連関表!$BC19,0)</f>
        <v>-4.6279863228444312E-4</v>
      </c>
      <c r="V19" s="152">
        <f>IFERROR(単位行列!V19-投入係数!V19*産業連関表!$BC19,0)</f>
        <v>0</v>
      </c>
      <c r="W19" s="152">
        <f>IFERROR(単位行列!W19-投入係数!W19*産業連関表!$BC19,0)</f>
        <v>-1.9203374847986278E-5</v>
      </c>
      <c r="X19" s="152">
        <f>IFERROR(単位行列!X19-投入係数!X19*産業連関表!$BC19,0)</f>
        <v>-6.6763937993866496E-6</v>
      </c>
      <c r="Y19" s="152">
        <f>IFERROR(単位行列!Y19-投入係数!Y19*産業連関表!$BC19,0)</f>
        <v>0</v>
      </c>
      <c r="Z19" s="152">
        <f>IFERROR(単位行列!Z19-投入係数!Z19*産業連関表!$BC19,0)</f>
        <v>-4.951606301576694E-5</v>
      </c>
      <c r="AA19" s="152">
        <f>IFERROR(単位行列!AA19-投入係数!AA19*産業連関表!$BC19,0)</f>
        <v>-2.0156247689763036E-6</v>
      </c>
      <c r="AB19" s="152">
        <f>IFERROR(単位行列!AB19-投入係数!AB19*産業連関表!$BC19,0)</f>
        <v>-4.4941966484023229E-4</v>
      </c>
      <c r="AC19" s="152">
        <f>IFERROR(単位行列!AC19-投入係数!AC19*産業連関表!$BC19,0)</f>
        <v>-1.200701529056312E-4</v>
      </c>
      <c r="AD19" s="152">
        <f>IFERROR(単位行列!AD19-投入係数!AD19*産業連関表!$BC19,0)</f>
        <v>-2.057106918992875E-5</v>
      </c>
      <c r="AE19" s="152">
        <f>IFERROR(単位行列!AE19-投入係数!AE19*産業連関表!$BC19,0)</f>
        <v>-4.830667002831742E-6</v>
      </c>
      <c r="AF19" s="152">
        <f>IFERROR(単位行列!AF19-投入係数!AF19*産業連関表!$BC19,0)</f>
        <v>-1.42829245224578E-6</v>
      </c>
      <c r="AG19" s="152">
        <f>IFERROR(単位行列!AG19-投入係数!AG19*産業連関表!$BC19,0)</f>
        <v>-1.4300488850433067E-4</v>
      </c>
      <c r="AH19" s="152">
        <f>IFERROR(単位行列!AH19-投入係数!AH19*産業連関表!$BC19,0)</f>
        <v>-1.0115740136126361E-6</v>
      </c>
      <c r="AI19" s="152">
        <f>IFERROR(単位行列!AI19-投入係数!AI19*産業連関表!$BC19,0)</f>
        <v>0</v>
      </c>
      <c r="AJ19" s="152">
        <f>IFERROR(単位行列!AJ19-投入係数!AJ19*産業連関表!$BC19,0)</f>
        <v>0</v>
      </c>
      <c r="AK19" s="152">
        <f>IFERROR(単位行列!AK19-投入係数!AK19*産業連関表!$BC19,0)</f>
        <v>-1.2636600097185008E-5</v>
      </c>
      <c r="AL19" s="152">
        <f>IFERROR(単位行列!AL19-投入係数!AL19*産業連関表!$BC19,0)</f>
        <v>-2.6819955585801963E-5</v>
      </c>
      <c r="AM19" s="152">
        <f>IFERROR(単位行列!AM19-投入係数!AM19*産業連関表!$BC19,0)</f>
        <v>0</v>
      </c>
      <c r="AN19" s="152">
        <f>IFERROR(単位行列!AN19-投入係数!AN19*産業連関表!$BC19,0)</f>
        <v>-2.8361389617132687E-4</v>
      </c>
      <c r="AO19" s="162">
        <f>IFERROR(単位行列!AO19-投入係数!AO19*産業連関表!$BC19,0)</f>
        <v>-6.6209344814082544E-4</v>
      </c>
      <c r="AP19" s="154"/>
      <c r="AQ19" s="154"/>
      <c r="AR19" s="154"/>
      <c r="AS19" s="154"/>
      <c r="AT19" s="154"/>
      <c r="AU19" s="154"/>
      <c r="AV19" s="154"/>
      <c r="AW19" s="154"/>
      <c r="AX19" s="154"/>
      <c r="AY19" s="154"/>
      <c r="AZ19" s="154"/>
      <c r="BA19" s="154"/>
      <c r="BB19" s="154"/>
      <c r="BC19" s="154"/>
      <c r="BD19" s="154"/>
      <c r="BE19" s="154"/>
      <c r="BF19" s="154"/>
      <c r="BG19" s="154"/>
      <c r="BH19" s="154"/>
      <c r="BI19" s="154"/>
      <c r="BJ19" s="154"/>
      <c r="BL19" s="154"/>
    </row>
    <row r="20" spans="2:64" ht="15" customHeight="1" x14ac:dyDescent="0.2">
      <c r="B20" s="301" t="s">
        <v>162</v>
      </c>
      <c r="C20" s="302" t="s">
        <v>27</v>
      </c>
      <c r="D20" s="151">
        <f>IFERROR(単位行列!D20-投入係数!D20*産業連関表!$BC20,0)</f>
        <v>0</v>
      </c>
      <c r="E20" s="152">
        <f>IFERROR(単位行列!E20-投入係数!E20*産業連関表!$BC20,0)</f>
        <v>0</v>
      </c>
      <c r="F20" s="152">
        <f>IFERROR(単位行列!F20-投入係数!F20*産業連関表!$BC20,0)</f>
        <v>0</v>
      </c>
      <c r="G20" s="152">
        <f>IFERROR(単位行列!G20-投入係数!G20*産業連関表!$BC20,0)</f>
        <v>0</v>
      </c>
      <c r="H20" s="152">
        <f>IFERROR(単位行列!H20-投入係数!H20*産業連関表!$BC20,0)</f>
        <v>0</v>
      </c>
      <c r="I20" s="152">
        <f>IFERROR(単位行列!I20-投入係数!I20*産業連関表!$BC20,0)</f>
        <v>0</v>
      </c>
      <c r="J20" s="152">
        <f>IFERROR(単位行列!J20-投入係数!J20*産業連関表!$BC20,0)</f>
        <v>0</v>
      </c>
      <c r="K20" s="152">
        <f>IFERROR(単位行列!K20-投入係数!K20*産業連関表!$BC20,0)</f>
        <v>0</v>
      </c>
      <c r="L20" s="152">
        <f>IFERROR(単位行列!L20-投入係数!L20*産業連関表!$BC20,0)</f>
        <v>0</v>
      </c>
      <c r="M20" s="152">
        <f>IFERROR(単位行列!M20-投入係数!M20*産業連関表!$BC20,0)</f>
        <v>0</v>
      </c>
      <c r="N20" s="152">
        <f>IFERROR(単位行列!N20-投入係数!N20*産業連関表!$BC20,0)</f>
        <v>0</v>
      </c>
      <c r="O20" s="152">
        <f>IFERROR(単位行列!O20-投入係数!O20*産業連関表!$BC20,0)</f>
        <v>0</v>
      </c>
      <c r="P20" s="152">
        <f>IFERROR(単位行列!P20-投入係数!P20*産業連関表!$BC20,0)</f>
        <v>0</v>
      </c>
      <c r="Q20" s="152">
        <f>IFERROR(単位行列!Q20-投入係数!Q20*産業連関表!$BC20,0)</f>
        <v>0</v>
      </c>
      <c r="R20" s="152">
        <f>IFERROR(単位行列!R20-投入係数!R20*産業連関表!$BC20,0)</f>
        <v>1</v>
      </c>
      <c r="S20" s="152">
        <f>IFERROR(単位行列!S20-投入係数!S20*産業連関表!$BC20,0)</f>
        <v>0</v>
      </c>
      <c r="T20" s="152">
        <f>IFERROR(単位行列!T20-投入係数!T20*産業連関表!$BC20,0)</f>
        <v>0</v>
      </c>
      <c r="U20" s="152">
        <f>IFERROR(単位行列!U20-投入係数!U20*産業連関表!$BC20,0)</f>
        <v>0</v>
      </c>
      <c r="V20" s="152">
        <f>IFERROR(単位行列!V20-投入係数!V20*産業連関表!$BC20,0)</f>
        <v>0</v>
      </c>
      <c r="W20" s="152">
        <f>IFERROR(単位行列!W20-投入係数!W20*産業連関表!$BC20,0)</f>
        <v>0</v>
      </c>
      <c r="X20" s="152">
        <f>IFERROR(単位行列!X20-投入係数!X20*産業連関表!$BC20,0)</f>
        <v>0</v>
      </c>
      <c r="Y20" s="152">
        <f>IFERROR(単位行列!Y20-投入係数!Y20*産業連関表!$BC20,0)</f>
        <v>0</v>
      </c>
      <c r="Z20" s="152">
        <f>IFERROR(単位行列!Z20-投入係数!Z20*産業連関表!$BC20,0)</f>
        <v>0</v>
      </c>
      <c r="AA20" s="152">
        <f>IFERROR(単位行列!AA20-投入係数!AA20*産業連関表!$BC20,0)</f>
        <v>0</v>
      </c>
      <c r="AB20" s="152">
        <f>IFERROR(単位行列!AB20-投入係数!AB20*産業連関表!$BC20,0)</f>
        <v>0</v>
      </c>
      <c r="AC20" s="152">
        <f>IFERROR(単位行列!AC20-投入係数!AC20*産業連関表!$BC20,0)</f>
        <v>0</v>
      </c>
      <c r="AD20" s="152">
        <f>IFERROR(単位行列!AD20-投入係数!AD20*産業連関表!$BC20,0)</f>
        <v>0</v>
      </c>
      <c r="AE20" s="152">
        <f>IFERROR(単位行列!AE20-投入係数!AE20*産業連関表!$BC20,0)</f>
        <v>0</v>
      </c>
      <c r="AF20" s="152">
        <f>IFERROR(単位行列!AF20-投入係数!AF20*産業連関表!$BC20,0)</f>
        <v>0</v>
      </c>
      <c r="AG20" s="152">
        <f>IFERROR(単位行列!AG20-投入係数!AG20*産業連関表!$BC20,0)</f>
        <v>0</v>
      </c>
      <c r="AH20" s="152">
        <f>IFERROR(単位行列!AH20-投入係数!AH20*産業連関表!$BC20,0)</f>
        <v>0</v>
      </c>
      <c r="AI20" s="152">
        <f>IFERROR(単位行列!AI20-投入係数!AI20*産業連関表!$BC20,0)</f>
        <v>0</v>
      </c>
      <c r="AJ20" s="152">
        <f>IFERROR(単位行列!AJ20-投入係数!AJ20*産業連関表!$BC20,0)</f>
        <v>0</v>
      </c>
      <c r="AK20" s="152">
        <f>IFERROR(単位行列!AK20-投入係数!AK20*産業連関表!$BC20,0)</f>
        <v>0</v>
      </c>
      <c r="AL20" s="152">
        <f>IFERROR(単位行列!AL20-投入係数!AL20*産業連関表!$BC20,0)</f>
        <v>0</v>
      </c>
      <c r="AM20" s="152">
        <f>IFERROR(単位行列!AM20-投入係数!AM20*産業連関表!$BC20,0)</f>
        <v>0</v>
      </c>
      <c r="AN20" s="152">
        <f>IFERROR(単位行列!AN20-投入係数!AN20*産業連関表!$BC20,0)</f>
        <v>0</v>
      </c>
      <c r="AO20" s="162">
        <f>IFERROR(単位行列!AO20-投入係数!AO20*産業連関表!$BC20,0)</f>
        <v>0</v>
      </c>
      <c r="AP20" s="154"/>
      <c r="AQ20" s="154"/>
      <c r="AR20" s="154"/>
      <c r="AS20" s="154"/>
      <c r="AT20" s="154"/>
      <c r="AU20" s="154"/>
      <c r="AV20" s="154"/>
      <c r="AW20" s="154"/>
      <c r="AX20" s="154"/>
      <c r="AY20" s="154"/>
      <c r="AZ20" s="154"/>
      <c r="BA20" s="154"/>
      <c r="BB20" s="154"/>
      <c r="BC20" s="154"/>
      <c r="BD20" s="154"/>
      <c r="BE20" s="154"/>
      <c r="BF20" s="154"/>
      <c r="BG20" s="154"/>
      <c r="BH20" s="154"/>
      <c r="BI20" s="154"/>
      <c r="BJ20" s="154"/>
      <c r="BL20" s="154"/>
    </row>
    <row r="21" spans="2:64" ht="15" customHeight="1" x14ac:dyDescent="0.2">
      <c r="B21" s="301" t="s">
        <v>164</v>
      </c>
      <c r="C21" s="302" t="s">
        <v>30</v>
      </c>
      <c r="D21" s="151">
        <f>IFERROR(単位行列!D21-投入係数!D21*産業連関表!$BC21,0)</f>
        <v>0</v>
      </c>
      <c r="E21" s="152">
        <f>IFERROR(単位行列!E21-投入係数!E21*産業連関表!$BC21,0)</f>
        <v>0</v>
      </c>
      <c r="F21" s="152">
        <f>IFERROR(単位行列!F21-投入係数!F21*産業連関表!$BC21,0)</f>
        <v>0</v>
      </c>
      <c r="G21" s="152">
        <f>IFERROR(単位行列!G21-投入係数!G21*産業連関表!$BC21,0)</f>
        <v>0</v>
      </c>
      <c r="H21" s="152">
        <f>IFERROR(単位行列!H21-投入係数!H21*産業連関表!$BC21,0)</f>
        <v>0</v>
      </c>
      <c r="I21" s="152">
        <f>IFERROR(単位行列!I21-投入係数!I21*産業連関表!$BC21,0)</f>
        <v>0</v>
      </c>
      <c r="J21" s="152">
        <f>IFERROR(単位行列!J21-投入係数!J21*産業連関表!$BC21,0)</f>
        <v>0</v>
      </c>
      <c r="K21" s="152">
        <f>IFERROR(単位行列!K21-投入係数!K21*産業連関表!$BC21,0)</f>
        <v>0</v>
      </c>
      <c r="L21" s="152">
        <f>IFERROR(単位行列!L21-投入係数!L21*産業連関表!$BC21,0)</f>
        <v>0</v>
      </c>
      <c r="M21" s="152">
        <f>IFERROR(単位行列!M21-投入係数!M21*産業連関表!$BC21,0)</f>
        <v>0</v>
      </c>
      <c r="N21" s="152">
        <f>IFERROR(単位行列!N21-投入係数!N21*産業連関表!$BC21,0)</f>
        <v>0</v>
      </c>
      <c r="O21" s="152">
        <f>IFERROR(単位行列!O21-投入係数!O21*産業連関表!$BC21,0)</f>
        <v>0</v>
      </c>
      <c r="P21" s="152">
        <f>IFERROR(単位行列!P21-投入係数!P21*産業連関表!$BC21,0)</f>
        <v>0</v>
      </c>
      <c r="Q21" s="152">
        <f>IFERROR(単位行列!Q21-投入係数!Q21*産業連関表!$BC21,0)</f>
        <v>0</v>
      </c>
      <c r="R21" s="152">
        <f>IFERROR(単位行列!R21-投入係数!R21*産業連関表!$BC21,0)</f>
        <v>0</v>
      </c>
      <c r="S21" s="152">
        <f>IFERROR(単位行列!S21-投入係数!S21*産業連関表!$BC21,0)</f>
        <v>1</v>
      </c>
      <c r="T21" s="152">
        <f>IFERROR(単位行列!T21-投入係数!T21*産業連関表!$BC21,0)</f>
        <v>0</v>
      </c>
      <c r="U21" s="152">
        <f>IFERROR(単位行列!U21-投入係数!U21*産業連関表!$BC21,0)</f>
        <v>0</v>
      </c>
      <c r="V21" s="152">
        <f>IFERROR(単位行列!V21-投入係数!V21*産業連関表!$BC21,0)</f>
        <v>0</v>
      </c>
      <c r="W21" s="152">
        <f>IFERROR(単位行列!W21-投入係数!W21*産業連関表!$BC21,0)</f>
        <v>0</v>
      </c>
      <c r="X21" s="152">
        <f>IFERROR(単位行列!X21-投入係数!X21*産業連関表!$BC21,0)</f>
        <v>0</v>
      </c>
      <c r="Y21" s="152">
        <f>IFERROR(単位行列!Y21-投入係数!Y21*産業連関表!$BC21,0)</f>
        <v>0</v>
      </c>
      <c r="Z21" s="152">
        <f>IFERROR(単位行列!Z21-投入係数!Z21*産業連関表!$BC21,0)</f>
        <v>0</v>
      </c>
      <c r="AA21" s="152">
        <f>IFERROR(単位行列!AA21-投入係数!AA21*産業連関表!$BC21,0)</f>
        <v>0</v>
      </c>
      <c r="AB21" s="152">
        <f>IFERROR(単位行列!AB21-投入係数!AB21*産業連関表!$BC21,0)</f>
        <v>0</v>
      </c>
      <c r="AC21" s="152">
        <f>IFERROR(単位行列!AC21-投入係数!AC21*産業連関表!$BC21,0)</f>
        <v>0</v>
      </c>
      <c r="AD21" s="152">
        <f>IFERROR(単位行列!AD21-投入係数!AD21*産業連関表!$BC21,0)</f>
        <v>0</v>
      </c>
      <c r="AE21" s="152">
        <f>IFERROR(単位行列!AE21-投入係数!AE21*産業連関表!$BC21,0)</f>
        <v>0</v>
      </c>
      <c r="AF21" s="152">
        <f>IFERROR(単位行列!AF21-投入係数!AF21*産業連関表!$BC21,0)</f>
        <v>0</v>
      </c>
      <c r="AG21" s="152">
        <f>IFERROR(単位行列!AG21-投入係数!AG21*産業連関表!$BC21,0)</f>
        <v>0</v>
      </c>
      <c r="AH21" s="152">
        <f>IFERROR(単位行列!AH21-投入係数!AH21*産業連関表!$BC21,0)</f>
        <v>0</v>
      </c>
      <c r="AI21" s="152">
        <f>IFERROR(単位行列!AI21-投入係数!AI21*産業連関表!$BC21,0)</f>
        <v>0</v>
      </c>
      <c r="AJ21" s="152">
        <f>IFERROR(単位行列!AJ21-投入係数!AJ21*産業連関表!$BC21,0)</f>
        <v>0</v>
      </c>
      <c r="AK21" s="152">
        <f>IFERROR(単位行列!AK21-投入係数!AK21*産業連関表!$BC21,0)</f>
        <v>0</v>
      </c>
      <c r="AL21" s="152">
        <f>IFERROR(単位行列!AL21-投入係数!AL21*産業連関表!$BC21,0)</f>
        <v>0</v>
      </c>
      <c r="AM21" s="152">
        <f>IFERROR(単位行列!AM21-投入係数!AM21*産業連関表!$BC21,0)</f>
        <v>0</v>
      </c>
      <c r="AN21" s="152">
        <f>IFERROR(単位行列!AN21-投入係数!AN21*産業連関表!$BC21,0)</f>
        <v>0</v>
      </c>
      <c r="AO21" s="162">
        <f>IFERROR(単位行列!AO21-投入係数!AO21*産業連関表!$BC21,0)</f>
        <v>0</v>
      </c>
      <c r="AP21" s="154"/>
      <c r="AQ21" s="154"/>
      <c r="AR21" s="154"/>
      <c r="AS21" s="154"/>
      <c r="AT21" s="154"/>
      <c r="AU21" s="154"/>
      <c r="AV21" s="154"/>
      <c r="AW21" s="154"/>
      <c r="AX21" s="154"/>
      <c r="AY21" s="154"/>
      <c r="AZ21" s="154"/>
      <c r="BA21" s="154"/>
      <c r="BB21" s="154"/>
      <c r="BC21" s="154"/>
      <c r="BD21" s="154"/>
      <c r="BE21" s="154"/>
      <c r="BF21" s="154"/>
      <c r="BG21" s="154"/>
      <c r="BH21" s="154"/>
      <c r="BI21" s="154"/>
      <c r="BJ21" s="154"/>
      <c r="BL21" s="154"/>
    </row>
    <row r="22" spans="2:64" ht="15" customHeight="1" x14ac:dyDescent="0.2">
      <c r="B22" s="301" t="s">
        <v>166</v>
      </c>
      <c r="C22" s="302" t="s">
        <v>32</v>
      </c>
      <c r="D22" s="151">
        <f>IFERROR(単位行列!D22-投入係数!D22*産業連関表!$BC22,0)</f>
        <v>0</v>
      </c>
      <c r="E22" s="152">
        <f>IFERROR(単位行列!E22-投入係数!E22*産業連関表!$BC22,0)</f>
        <v>0</v>
      </c>
      <c r="F22" s="152">
        <f>IFERROR(単位行列!F22-投入係数!F22*産業連関表!$BC22,0)</f>
        <v>0</v>
      </c>
      <c r="G22" s="152">
        <f>IFERROR(単位行列!G22-投入係数!G22*産業連関表!$BC22,0)</f>
        <v>0</v>
      </c>
      <c r="H22" s="152">
        <f>IFERROR(単位行列!H22-投入係数!H22*産業連関表!$BC22,0)</f>
        <v>0</v>
      </c>
      <c r="I22" s="152">
        <f>IFERROR(単位行列!I22-投入係数!I22*産業連関表!$BC22,0)</f>
        <v>0</v>
      </c>
      <c r="J22" s="152">
        <f>IFERROR(単位行列!J22-投入係数!J22*産業連関表!$BC22,0)</f>
        <v>0</v>
      </c>
      <c r="K22" s="152">
        <f>IFERROR(単位行列!K22-投入係数!K22*産業連関表!$BC22,0)</f>
        <v>0</v>
      </c>
      <c r="L22" s="152">
        <f>IFERROR(単位行列!L22-投入係数!L22*産業連関表!$BC22,0)</f>
        <v>0</v>
      </c>
      <c r="M22" s="152">
        <f>IFERROR(単位行列!M22-投入係数!M22*産業連関表!$BC22,0)</f>
        <v>0</v>
      </c>
      <c r="N22" s="152">
        <f>IFERROR(単位行列!N22-投入係数!N22*産業連関表!$BC22,0)</f>
        <v>0</v>
      </c>
      <c r="O22" s="152">
        <f>IFERROR(単位行列!O22-投入係数!O22*産業連関表!$BC22,0)</f>
        <v>0</v>
      </c>
      <c r="P22" s="152">
        <f>IFERROR(単位行列!P22-投入係数!P22*産業連関表!$BC22,0)</f>
        <v>0</v>
      </c>
      <c r="Q22" s="152">
        <f>IFERROR(単位行列!Q22-投入係数!Q22*産業連関表!$BC22,0)</f>
        <v>0</v>
      </c>
      <c r="R22" s="152">
        <f>IFERROR(単位行列!R22-投入係数!R22*産業連関表!$BC22,0)</f>
        <v>0</v>
      </c>
      <c r="S22" s="152">
        <f>IFERROR(単位行列!S22-投入係数!S22*産業連関表!$BC22,0)</f>
        <v>0</v>
      </c>
      <c r="T22" s="152">
        <f>IFERROR(単位行列!T22-投入係数!T22*産業連関表!$BC22,0)</f>
        <v>1</v>
      </c>
      <c r="U22" s="152">
        <f>IFERROR(単位行列!U22-投入係数!U22*産業連関表!$BC22,0)</f>
        <v>0</v>
      </c>
      <c r="V22" s="152">
        <f>IFERROR(単位行列!V22-投入係数!V22*産業連関表!$BC22,0)</f>
        <v>0</v>
      </c>
      <c r="W22" s="152">
        <f>IFERROR(単位行列!W22-投入係数!W22*産業連関表!$BC22,0)</f>
        <v>0</v>
      </c>
      <c r="X22" s="152">
        <f>IFERROR(単位行列!X22-投入係数!X22*産業連関表!$BC22,0)</f>
        <v>0</v>
      </c>
      <c r="Y22" s="152">
        <f>IFERROR(単位行列!Y22-投入係数!Y22*産業連関表!$BC22,0)</f>
        <v>0</v>
      </c>
      <c r="Z22" s="152">
        <f>IFERROR(単位行列!Z22-投入係数!Z22*産業連関表!$BC22,0)</f>
        <v>0</v>
      </c>
      <c r="AA22" s="152">
        <f>IFERROR(単位行列!AA22-投入係数!AA22*産業連関表!$BC22,0)</f>
        <v>0</v>
      </c>
      <c r="AB22" s="152">
        <f>IFERROR(単位行列!AB22-投入係数!AB22*産業連関表!$BC22,0)</f>
        <v>0</v>
      </c>
      <c r="AC22" s="152">
        <f>IFERROR(単位行列!AC22-投入係数!AC22*産業連関表!$BC22,0)</f>
        <v>0</v>
      </c>
      <c r="AD22" s="152">
        <f>IFERROR(単位行列!AD22-投入係数!AD22*産業連関表!$BC22,0)</f>
        <v>0</v>
      </c>
      <c r="AE22" s="152">
        <f>IFERROR(単位行列!AE22-投入係数!AE22*産業連関表!$BC22,0)</f>
        <v>0</v>
      </c>
      <c r="AF22" s="152">
        <f>IFERROR(単位行列!AF22-投入係数!AF22*産業連関表!$BC22,0)</f>
        <v>0</v>
      </c>
      <c r="AG22" s="152">
        <f>IFERROR(単位行列!AG22-投入係数!AG22*産業連関表!$BC22,0)</f>
        <v>0</v>
      </c>
      <c r="AH22" s="152">
        <f>IFERROR(単位行列!AH22-投入係数!AH22*産業連関表!$BC22,0)</f>
        <v>0</v>
      </c>
      <c r="AI22" s="152">
        <f>IFERROR(単位行列!AI22-投入係数!AI22*産業連関表!$BC22,0)</f>
        <v>0</v>
      </c>
      <c r="AJ22" s="152">
        <f>IFERROR(単位行列!AJ22-投入係数!AJ22*産業連関表!$BC22,0)</f>
        <v>0</v>
      </c>
      <c r="AK22" s="152">
        <f>IFERROR(単位行列!AK22-投入係数!AK22*産業連関表!$BC22,0)</f>
        <v>0</v>
      </c>
      <c r="AL22" s="152">
        <f>IFERROR(単位行列!AL22-投入係数!AL22*産業連関表!$BC22,0)</f>
        <v>0</v>
      </c>
      <c r="AM22" s="152">
        <f>IFERROR(単位行列!AM22-投入係数!AM22*産業連関表!$BC22,0)</f>
        <v>0</v>
      </c>
      <c r="AN22" s="152">
        <f>IFERROR(単位行列!AN22-投入係数!AN22*産業連関表!$BC22,0)</f>
        <v>0</v>
      </c>
      <c r="AO22" s="162">
        <f>IFERROR(単位行列!AO22-投入係数!AO22*産業連関表!$BC22,0)</f>
        <v>0</v>
      </c>
      <c r="AP22" s="154"/>
      <c r="AQ22" s="154"/>
      <c r="AR22" s="154"/>
      <c r="AS22" s="154"/>
      <c r="AT22" s="154"/>
      <c r="AU22" s="154"/>
      <c r="AV22" s="154"/>
      <c r="AW22" s="154"/>
      <c r="AX22" s="154"/>
      <c r="AY22" s="154"/>
      <c r="AZ22" s="154"/>
      <c r="BA22" s="154"/>
      <c r="BB22" s="154"/>
      <c r="BC22" s="154"/>
      <c r="BD22" s="154"/>
      <c r="BE22" s="154"/>
      <c r="BF22" s="154"/>
      <c r="BG22" s="154"/>
      <c r="BH22" s="154"/>
      <c r="BI22" s="154"/>
      <c r="BJ22" s="154"/>
      <c r="BL22" s="154"/>
    </row>
    <row r="23" spans="2:64" ht="15" customHeight="1" x14ac:dyDescent="0.2">
      <c r="B23" s="301" t="s">
        <v>168</v>
      </c>
      <c r="C23" s="302" t="s">
        <v>34</v>
      </c>
      <c r="D23" s="151">
        <f>IFERROR(単位行列!D23-投入係数!D23*産業連関表!$BC23,0)</f>
        <v>0</v>
      </c>
      <c r="E23" s="152">
        <f>IFERROR(単位行列!E23-投入係数!E23*産業連関表!$BC23,0)</f>
        <v>0</v>
      </c>
      <c r="F23" s="152">
        <f>IFERROR(単位行列!F23-投入係数!F23*産業連関表!$BC23,0)</f>
        <v>0</v>
      </c>
      <c r="G23" s="152">
        <f>IFERROR(単位行列!G23-投入係数!G23*産業連関表!$BC23,0)</f>
        <v>-1.5667928899165302E-6</v>
      </c>
      <c r="H23" s="152">
        <f>IFERROR(単位行列!H23-投入係数!H23*産業連関表!$BC23,0)</f>
        <v>0</v>
      </c>
      <c r="I23" s="152">
        <f>IFERROR(単位行列!I23-投入係数!I23*産業連関表!$BC23,0)</f>
        <v>0</v>
      </c>
      <c r="J23" s="152">
        <f>IFERROR(単位行列!J23-投入係数!J23*産業連関表!$BC23,0)</f>
        <v>0</v>
      </c>
      <c r="K23" s="152">
        <f>IFERROR(単位行列!K23-投入係数!K23*産業連関表!$BC23,0)</f>
        <v>0</v>
      </c>
      <c r="L23" s="152">
        <f>IFERROR(単位行列!L23-投入係数!L23*産業連関表!$BC23,0)</f>
        <v>0</v>
      </c>
      <c r="M23" s="152">
        <f>IFERROR(単位行列!M23-投入係数!M23*産業連関表!$BC23,0)</f>
        <v>0</v>
      </c>
      <c r="N23" s="152">
        <f>IFERROR(単位行列!N23-投入係数!N23*産業連関表!$BC23,0)</f>
        <v>0</v>
      </c>
      <c r="O23" s="152">
        <f>IFERROR(単位行列!O23-投入係数!O23*産業連関表!$BC23,0)</f>
        <v>0</v>
      </c>
      <c r="P23" s="152">
        <f>IFERROR(単位行列!P23-投入係数!P23*産業連関表!$BC23,0)</f>
        <v>0</v>
      </c>
      <c r="Q23" s="152">
        <f>IFERROR(単位行列!Q23-投入係数!Q23*産業連関表!$BC23,0)</f>
        <v>0</v>
      </c>
      <c r="R23" s="152">
        <f>IFERROR(単位行列!R23-投入係数!R23*産業連関表!$BC23,0)</f>
        <v>0</v>
      </c>
      <c r="S23" s="152">
        <f>IFERROR(単位行列!S23-投入係数!S23*産業連関表!$BC23,0)</f>
        <v>0</v>
      </c>
      <c r="T23" s="152">
        <f>IFERROR(単位行列!T23-投入係数!T23*産業連関表!$BC23,0)</f>
        <v>0</v>
      </c>
      <c r="U23" s="152">
        <f>IFERROR(単位行列!U23-投入係数!U23*産業連関表!$BC23,0)</f>
        <v>0.9388013925904477</v>
      </c>
      <c r="V23" s="152">
        <f>IFERROR(単位行列!V23-投入係数!V23*産業連関表!$BC23,0)</f>
        <v>0</v>
      </c>
      <c r="W23" s="152">
        <f>IFERROR(単位行列!W23-投入係数!W23*産業連関表!$BC23,0)</f>
        <v>0</v>
      </c>
      <c r="X23" s="152">
        <f>IFERROR(単位行列!X23-投入係数!X23*産業連関表!$BC23,0)</f>
        <v>-3.6562894795433076E-4</v>
      </c>
      <c r="Y23" s="152">
        <f>IFERROR(単位行列!Y23-投入係数!Y23*産業連関表!$BC23,0)</f>
        <v>0</v>
      </c>
      <c r="Z23" s="152">
        <f>IFERROR(単位行列!Z23-投入係数!Z23*産業連関表!$BC23,0)</f>
        <v>0</v>
      </c>
      <c r="AA23" s="152">
        <f>IFERROR(単位行列!AA23-投入係数!AA23*産業連関表!$BC23,0)</f>
        <v>0</v>
      </c>
      <c r="AB23" s="152">
        <f>IFERROR(単位行列!AB23-投入係数!AB23*産業連関表!$BC23,0)</f>
        <v>0</v>
      </c>
      <c r="AC23" s="152">
        <f>IFERROR(単位行列!AC23-投入係数!AC23*産業連関表!$BC23,0)</f>
        <v>0</v>
      </c>
      <c r="AD23" s="152">
        <f>IFERROR(単位行列!AD23-投入係数!AD23*産業連関表!$BC23,0)</f>
        <v>0</v>
      </c>
      <c r="AE23" s="152">
        <f>IFERROR(単位行列!AE23-投入係数!AE23*産業連関表!$BC23,0)</f>
        <v>-1.1285651382767514E-3</v>
      </c>
      <c r="AF23" s="152">
        <f>IFERROR(単位行列!AF23-投入係数!AF23*産業連関表!$BC23,0)</f>
        <v>0</v>
      </c>
      <c r="AG23" s="152">
        <f>IFERROR(単位行列!AG23-投入係数!AG23*産業連関表!$BC23,0)</f>
        <v>0</v>
      </c>
      <c r="AH23" s="152">
        <f>IFERROR(単位行列!AH23-投入係数!AH23*産業連関表!$BC23,0)</f>
        <v>0</v>
      </c>
      <c r="AI23" s="152">
        <f>IFERROR(単位行列!AI23-投入係数!AI23*産業連関表!$BC23,0)</f>
        <v>0</v>
      </c>
      <c r="AJ23" s="152">
        <f>IFERROR(単位行列!AJ23-投入係数!AJ23*産業連関表!$BC23,0)</f>
        <v>0</v>
      </c>
      <c r="AK23" s="152">
        <f>IFERROR(単位行列!AK23-投入係数!AK23*産業連関表!$BC23,0)</f>
        <v>-7.6057923275711144E-6</v>
      </c>
      <c r="AL23" s="152">
        <f>IFERROR(単位行列!AL23-投入係数!AL23*産業連関表!$BC23,0)</f>
        <v>-8.473120735829068E-5</v>
      </c>
      <c r="AM23" s="152">
        <f>IFERROR(単位行列!AM23-投入係数!AM23*産業連関表!$BC23,0)</f>
        <v>-2.1015443601704176E-6</v>
      </c>
      <c r="AN23" s="152">
        <f>IFERROR(単位行列!AN23-投入係数!AN23*産業連関表!$BC23,0)</f>
        <v>0</v>
      </c>
      <c r="AO23" s="162">
        <f>IFERROR(単位行列!AO23-投入係数!AO23*産業連関表!$BC23,0)</f>
        <v>-8.462932773596981E-3</v>
      </c>
      <c r="AP23" s="154"/>
      <c r="AQ23" s="154"/>
      <c r="AR23" s="154"/>
      <c r="AS23" s="154"/>
      <c r="AT23" s="154"/>
      <c r="AU23" s="154"/>
      <c r="AV23" s="154"/>
      <c r="AW23" s="154"/>
      <c r="AX23" s="154"/>
      <c r="AY23" s="154"/>
      <c r="AZ23" s="154"/>
      <c r="BA23" s="154"/>
      <c r="BB23" s="154"/>
      <c r="BC23" s="154"/>
      <c r="BD23" s="154"/>
      <c r="BE23" s="154"/>
      <c r="BF23" s="154"/>
      <c r="BG23" s="154"/>
      <c r="BH23" s="154"/>
      <c r="BI23" s="154"/>
      <c r="BJ23" s="154"/>
      <c r="BL23" s="154"/>
    </row>
    <row r="24" spans="2:64" ht="15" customHeight="1" x14ac:dyDescent="0.2">
      <c r="B24" s="301" t="s">
        <v>169</v>
      </c>
      <c r="C24" s="302" t="s">
        <v>36</v>
      </c>
      <c r="D24" s="151">
        <f>IFERROR(単位行列!D24-投入係数!D24*産業連関表!$BC24,0)</f>
        <v>0</v>
      </c>
      <c r="E24" s="152">
        <f>IFERROR(単位行列!E24-投入係数!E24*産業連関表!$BC24,0)</f>
        <v>0</v>
      </c>
      <c r="F24" s="152">
        <f>IFERROR(単位行列!F24-投入係数!F24*産業連関表!$BC24,0)</f>
        <v>0</v>
      </c>
      <c r="G24" s="152">
        <f>IFERROR(単位行列!G24-投入係数!G24*産業連関表!$BC24,0)</f>
        <v>0</v>
      </c>
      <c r="H24" s="152">
        <f>IFERROR(単位行列!H24-投入係数!H24*産業連関表!$BC24,0)</f>
        <v>0</v>
      </c>
      <c r="I24" s="152">
        <f>IFERROR(単位行列!I24-投入係数!I24*産業連関表!$BC24,0)</f>
        <v>0</v>
      </c>
      <c r="J24" s="152">
        <f>IFERROR(単位行列!J24-投入係数!J24*産業連関表!$BC24,0)</f>
        <v>0</v>
      </c>
      <c r="K24" s="152">
        <f>IFERROR(単位行列!K24-投入係数!K24*産業連関表!$BC24,0)</f>
        <v>0</v>
      </c>
      <c r="L24" s="152">
        <f>IFERROR(単位行列!L24-投入係数!L24*産業連関表!$BC24,0)</f>
        <v>0</v>
      </c>
      <c r="M24" s="152">
        <f>IFERROR(単位行列!M24-投入係数!M24*産業連関表!$BC24,0)</f>
        <v>0</v>
      </c>
      <c r="N24" s="152">
        <f>IFERROR(単位行列!N24-投入係数!N24*産業連関表!$BC24,0)</f>
        <v>0</v>
      </c>
      <c r="O24" s="152">
        <f>IFERROR(単位行列!O24-投入係数!O24*産業連関表!$BC24,0)</f>
        <v>0</v>
      </c>
      <c r="P24" s="152">
        <f>IFERROR(単位行列!P24-投入係数!P24*産業連関表!$BC24,0)</f>
        <v>0</v>
      </c>
      <c r="Q24" s="152">
        <f>IFERROR(単位行列!Q24-投入係数!Q24*産業連関表!$BC24,0)</f>
        <v>0</v>
      </c>
      <c r="R24" s="152">
        <f>IFERROR(単位行列!R24-投入係数!R24*産業連関表!$BC24,0)</f>
        <v>0</v>
      </c>
      <c r="S24" s="152">
        <f>IFERROR(単位行列!S24-投入係数!S24*産業連関表!$BC24,0)</f>
        <v>0</v>
      </c>
      <c r="T24" s="152">
        <f>IFERROR(単位行列!T24-投入係数!T24*産業連関表!$BC24,0)</f>
        <v>0</v>
      </c>
      <c r="U24" s="152">
        <f>IFERROR(単位行列!U24-投入係数!U24*産業連関表!$BC24,0)</f>
        <v>0</v>
      </c>
      <c r="V24" s="152">
        <f>IFERROR(単位行列!V24-投入係数!V24*産業連関表!$BC24,0)</f>
        <v>1</v>
      </c>
      <c r="W24" s="152">
        <f>IFERROR(単位行列!W24-投入係数!W24*産業連関表!$BC24,0)</f>
        <v>0</v>
      </c>
      <c r="X24" s="152">
        <f>IFERROR(単位行列!X24-投入係数!X24*産業連関表!$BC24,0)</f>
        <v>0</v>
      </c>
      <c r="Y24" s="152">
        <f>IFERROR(単位行列!Y24-投入係数!Y24*産業連関表!$BC24,0)</f>
        <v>0</v>
      </c>
      <c r="Z24" s="152">
        <f>IFERROR(単位行列!Z24-投入係数!Z24*産業連関表!$BC24,0)</f>
        <v>0</v>
      </c>
      <c r="AA24" s="152">
        <f>IFERROR(単位行列!AA24-投入係数!AA24*産業連関表!$BC24,0)</f>
        <v>0</v>
      </c>
      <c r="AB24" s="152">
        <f>IFERROR(単位行列!AB24-投入係数!AB24*産業連関表!$BC24,0)</f>
        <v>0</v>
      </c>
      <c r="AC24" s="152">
        <f>IFERROR(単位行列!AC24-投入係数!AC24*産業連関表!$BC24,0)</f>
        <v>0</v>
      </c>
      <c r="AD24" s="152">
        <f>IFERROR(単位行列!AD24-投入係数!AD24*産業連関表!$BC24,0)</f>
        <v>0</v>
      </c>
      <c r="AE24" s="152">
        <f>IFERROR(単位行列!AE24-投入係数!AE24*産業連関表!$BC24,0)</f>
        <v>0</v>
      </c>
      <c r="AF24" s="152">
        <f>IFERROR(単位行列!AF24-投入係数!AF24*産業連関表!$BC24,0)</f>
        <v>0</v>
      </c>
      <c r="AG24" s="152">
        <f>IFERROR(単位行列!AG24-投入係数!AG24*産業連関表!$BC24,0)</f>
        <v>0</v>
      </c>
      <c r="AH24" s="152">
        <f>IFERROR(単位行列!AH24-投入係数!AH24*産業連関表!$BC24,0)</f>
        <v>0</v>
      </c>
      <c r="AI24" s="152">
        <f>IFERROR(単位行列!AI24-投入係数!AI24*産業連関表!$BC24,0)</f>
        <v>0</v>
      </c>
      <c r="AJ24" s="152">
        <f>IFERROR(単位行列!AJ24-投入係数!AJ24*産業連関表!$BC24,0)</f>
        <v>0</v>
      </c>
      <c r="AK24" s="152">
        <f>IFERROR(単位行列!AK24-投入係数!AK24*産業連関表!$BC24,0)</f>
        <v>0</v>
      </c>
      <c r="AL24" s="152">
        <f>IFERROR(単位行列!AL24-投入係数!AL24*産業連関表!$BC24,0)</f>
        <v>0</v>
      </c>
      <c r="AM24" s="152">
        <f>IFERROR(単位行列!AM24-投入係数!AM24*産業連関表!$BC24,0)</f>
        <v>0</v>
      </c>
      <c r="AN24" s="152">
        <f>IFERROR(単位行列!AN24-投入係数!AN24*産業連関表!$BC24,0)</f>
        <v>0</v>
      </c>
      <c r="AO24" s="162">
        <f>IFERROR(単位行列!AO24-投入係数!AO24*産業連関表!$BC24,0)</f>
        <v>0</v>
      </c>
      <c r="AP24" s="154"/>
      <c r="AQ24" s="154"/>
      <c r="AR24" s="154"/>
      <c r="AS24" s="154"/>
      <c r="AT24" s="154"/>
      <c r="AU24" s="154"/>
      <c r="AV24" s="154"/>
      <c r="AW24" s="154"/>
      <c r="AX24" s="154"/>
      <c r="AY24" s="154"/>
      <c r="AZ24" s="154"/>
      <c r="BA24" s="154"/>
      <c r="BB24" s="154"/>
      <c r="BC24" s="154"/>
      <c r="BD24" s="154"/>
      <c r="BE24" s="154"/>
      <c r="BF24" s="154"/>
      <c r="BG24" s="154"/>
      <c r="BH24" s="154"/>
      <c r="BI24" s="154"/>
      <c r="BJ24" s="154"/>
      <c r="BL24" s="154"/>
    </row>
    <row r="25" spans="2:64" ht="15" customHeight="1" x14ac:dyDescent="0.2">
      <c r="B25" s="303" t="s">
        <v>170</v>
      </c>
      <c r="C25" s="302" t="s">
        <v>29</v>
      </c>
      <c r="D25" s="151">
        <f>IFERROR(単位行列!D25-投入係数!D25*産業連関表!$BC25,0)</f>
        <v>-2.635801314480637E-3</v>
      </c>
      <c r="E25" s="152">
        <f>IFERROR(単位行列!E25-投入係数!E25*産業連関表!$BC25,0)</f>
        <v>-1.0407957679401743E-3</v>
      </c>
      <c r="F25" s="152">
        <f>IFERROR(単位行列!F25-投入係数!F25*産業連関表!$BC25,0)</f>
        <v>0</v>
      </c>
      <c r="G25" s="152">
        <f>IFERROR(単位行列!G25-投入係数!G25*産業連関表!$BC25,0)</f>
        <v>-3.8142006175708857E-3</v>
      </c>
      <c r="H25" s="152">
        <f>IFERROR(単位行列!H25-投入係数!H25*産業連関表!$BC25,0)</f>
        <v>-4.5204119495893397E-3</v>
      </c>
      <c r="I25" s="152">
        <f>IFERROR(単位行列!I25-投入係数!I25*産業連関表!$BC25,0)</f>
        <v>0</v>
      </c>
      <c r="J25" s="152">
        <f>IFERROR(単位行列!J25-投入係数!J25*産業連関表!$BC25,0)</f>
        <v>0</v>
      </c>
      <c r="K25" s="152">
        <f>IFERROR(単位行列!K25-投入係数!K25*産業連関表!$BC25,0)</f>
        <v>0</v>
      </c>
      <c r="L25" s="152">
        <f>IFERROR(単位行列!L25-投入係数!L25*産業連関表!$BC25,0)</f>
        <v>0</v>
      </c>
      <c r="M25" s="152">
        <f>IFERROR(単位行列!M25-投入係数!M25*産業連関表!$BC25,0)</f>
        <v>-2.7469605970682413E-3</v>
      </c>
      <c r="N25" s="152">
        <f>IFERROR(単位行列!N25-投入係数!N25*産業連関表!$BC25,0)</f>
        <v>0</v>
      </c>
      <c r="O25" s="152">
        <f>IFERROR(単位行列!O25-投入係数!O25*産業連関表!$BC25,0)</f>
        <v>0</v>
      </c>
      <c r="P25" s="152">
        <f>IFERROR(単位行列!P25-投入係数!P25*産業連関表!$BC25,0)</f>
        <v>-1.9097746229709729E-3</v>
      </c>
      <c r="Q25" s="152">
        <f>IFERROR(単位行列!Q25-投入係数!Q25*産業連関表!$BC25,0)</f>
        <v>-2.3810101992019811E-3</v>
      </c>
      <c r="R25" s="152">
        <f>IFERROR(単位行列!R25-投入係数!R25*産業連関表!$BC25,0)</f>
        <v>0</v>
      </c>
      <c r="S25" s="152">
        <f>IFERROR(単位行列!S25-投入係数!S25*産業連関表!$BC25,0)</f>
        <v>0</v>
      </c>
      <c r="T25" s="152">
        <f>IFERROR(単位行列!T25-投入係数!T25*産業連関表!$BC25,0)</f>
        <v>0</v>
      </c>
      <c r="U25" s="152">
        <f>IFERROR(単位行列!U25-投入係数!U25*産業連関表!$BC25,0)</f>
        <v>-1.0971116598509583E-2</v>
      </c>
      <c r="V25" s="152">
        <f>IFERROR(単位行列!V25-投入係数!V25*産業連関表!$BC25,0)</f>
        <v>0</v>
      </c>
      <c r="W25" s="152">
        <f>IFERROR(単位行列!W25-投入係数!W25*産業連関表!$BC25,0)</f>
        <v>0.95491614130751701</v>
      </c>
      <c r="X25" s="152">
        <f>IFERROR(単位行列!X25-投入係数!X25*産業連関表!$BC25,0)</f>
        <v>-1.7331769461738852E-3</v>
      </c>
      <c r="Y25" s="152">
        <f>IFERROR(単位行列!Y25-投入係数!Y25*産業連関表!$BC25,0)</f>
        <v>0</v>
      </c>
      <c r="Z25" s="152">
        <f>IFERROR(単位行列!Z25-投入係数!Z25*産業連関表!$BC25,0)</f>
        <v>-7.0014311550379415E-3</v>
      </c>
      <c r="AA25" s="152">
        <f>IFERROR(単位行列!AA25-投入係数!AA25*産業連関表!$BC25,0)</f>
        <v>-5.1662720953129272E-3</v>
      </c>
      <c r="AB25" s="152">
        <f>IFERROR(単位行列!AB25-投入係数!AB25*産業連関表!$BC25,0)</f>
        <v>-1.2880918395786877E-2</v>
      </c>
      <c r="AC25" s="152">
        <f>IFERROR(単位行列!AC25-投入係数!AC25*産業連関表!$BC25,0)</f>
        <v>-1.1572357026647738E-3</v>
      </c>
      <c r="AD25" s="152">
        <f>IFERROR(単位行列!AD25-投入係数!AD25*産業連関表!$BC25,0)</f>
        <v>-3.2121422408034959E-3</v>
      </c>
      <c r="AE25" s="152">
        <f>IFERROR(単位行列!AE25-投入係数!AE25*産業連関表!$BC25,0)</f>
        <v>-7.6927338758338553E-4</v>
      </c>
      <c r="AF25" s="152">
        <f>IFERROR(単位行列!AF25-投入係数!AF25*産業連関表!$BC25,0)</f>
        <v>-2.2540910199482602E-3</v>
      </c>
      <c r="AG25" s="152">
        <f>IFERROR(単位行列!AG25-投入係数!AG25*産業連関表!$BC25,0)</f>
        <v>-5.8116549688386528E-3</v>
      </c>
      <c r="AH25" s="152">
        <f>IFERROR(単位行列!AH25-投入係数!AH25*産業連関表!$BC25,0)</f>
        <v>-1.3727173033488619E-3</v>
      </c>
      <c r="AI25" s="152">
        <f>IFERROR(単位行列!AI25-投入係数!AI25*産業連関表!$BC25,0)</f>
        <v>-2.5259112767161529E-4</v>
      </c>
      <c r="AJ25" s="152">
        <f>IFERROR(単位行列!AJ25-投入係数!AJ25*産業連関表!$BC25,0)</f>
        <v>-4.2926075417125045E-4</v>
      </c>
      <c r="AK25" s="152">
        <f>IFERROR(単位行列!AK25-投入係数!AK25*産業連関表!$BC25,0)</f>
        <v>-4.882758447365596E-3</v>
      </c>
      <c r="AL25" s="152">
        <f>IFERROR(単位行列!AL25-投入係数!AL25*産業連関表!$BC25,0)</f>
        <v>-1.1008350949627999E-3</v>
      </c>
      <c r="AM25" s="152">
        <f>IFERROR(単位行列!AM25-投入係数!AM25*産業連関表!$BC25,0)</f>
        <v>-1.6533746502860117E-3</v>
      </c>
      <c r="AN25" s="152">
        <f>IFERROR(単位行列!AN25-投入係数!AN25*産業連関表!$BC25,0)</f>
        <v>-2.4593435335572037E-3</v>
      </c>
      <c r="AO25" s="162">
        <f>IFERROR(単位行列!AO25-投入係数!AO25*産業連関表!$BC25,0)</f>
        <v>-8.5066441369617898E-3</v>
      </c>
      <c r="AP25" s="154"/>
      <c r="AQ25" s="154"/>
      <c r="AR25" s="154"/>
      <c r="AS25" s="154"/>
      <c r="AT25" s="154"/>
      <c r="AU25" s="154"/>
      <c r="AV25" s="154"/>
      <c r="AW25" s="154"/>
      <c r="AX25" s="154"/>
      <c r="AY25" s="154"/>
      <c r="AZ25" s="154"/>
      <c r="BA25" s="154"/>
      <c r="BB25" s="154"/>
      <c r="BC25" s="154"/>
      <c r="BD25" s="154"/>
      <c r="BE25" s="154"/>
      <c r="BF25" s="154"/>
      <c r="BG25" s="154"/>
      <c r="BH25" s="154"/>
      <c r="BI25" s="154"/>
      <c r="BJ25" s="154"/>
      <c r="BL25" s="154"/>
    </row>
    <row r="26" spans="2:64" ht="15" customHeight="1" x14ac:dyDescent="0.2">
      <c r="B26" s="301" t="s">
        <v>171</v>
      </c>
      <c r="C26" s="302" t="s">
        <v>39</v>
      </c>
      <c r="D26" s="151">
        <f>IFERROR(単位行列!D26-投入係数!D26*産業連関表!$BC26,0)</f>
        <v>-2.248937135983539E-3</v>
      </c>
      <c r="E26" s="152">
        <f>IFERROR(単位行列!E26-投入係数!E26*産業連関表!$BC26,0)</f>
        <v>-3.6255671107517687E-4</v>
      </c>
      <c r="F26" s="152">
        <f>IFERROR(単位行列!F26-投入係数!F26*産業連関表!$BC26,0)</f>
        <v>0</v>
      </c>
      <c r="G26" s="152">
        <f>IFERROR(単位行列!G26-投入係数!G26*産業連関表!$BC26,0)</f>
        <v>-1.0875498520477481E-2</v>
      </c>
      <c r="H26" s="152">
        <f>IFERROR(単位行列!H26-投入係数!H26*産業連関表!$BC26,0)</f>
        <v>-2.2121391163315964E-3</v>
      </c>
      <c r="I26" s="152">
        <f>IFERROR(単位行列!I26-投入係数!I26*産業連関表!$BC26,0)</f>
        <v>0</v>
      </c>
      <c r="J26" s="152">
        <f>IFERROR(単位行列!J26-投入係数!J26*産業連関表!$BC26,0)</f>
        <v>0</v>
      </c>
      <c r="K26" s="152">
        <f>IFERROR(単位行列!K26-投入係数!K26*産業連関表!$BC26,0)</f>
        <v>0</v>
      </c>
      <c r="L26" s="152">
        <f>IFERROR(単位行列!L26-投入係数!L26*産業連関表!$BC26,0)</f>
        <v>0</v>
      </c>
      <c r="M26" s="152">
        <f>IFERROR(単位行列!M26-投入係数!M26*産業連関表!$BC26,0)</f>
        <v>-6.0820227069675169E-3</v>
      </c>
      <c r="N26" s="152">
        <f>IFERROR(単位行列!N26-投入係数!N26*産業連関表!$BC26,0)</f>
        <v>0</v>
      </c>
      <c r="O26" s="152">
        <f>IFERROR(単位行列!O26-投入係数!O26*産業連関表!$BC26,0)</f>
        <v>0</v>
      </c>
      <c r="P26" s="152">
        <f>IFERROR(単位行列!P26-投入係数!P26*産業連関表!$BC26,0)</f>
        <v>-2.1983644128163488E-3</v>
      </c>
      <c r="Q26" s="152">
        <f>IFERROR(単位行列!Q26-投入係数!Q26*産業連関表!$BC26,0)</f>
        <v>-1.9356690841840385E-3</v>
      </c>
      <c r="R26" s="152">
        <f>IFERROR(単位行列!R26-投入係数!R26*産業連関表!$BC26,0)</f>
        <v>0</v>
      </c>
      <c r="S26" s="152">
        <f>IFERROR(単位行列!S26-投入係数!S26*産業連関表!$BC26,0)</f>
        <v>0</v>
      </c>
      <c r="T26" s="152">
        <f>IFERROR(単位行列!T26-投入係数!T26*産業連関表!$BC26,0)</f>
        <v>0</v>
      </c>
      <c r="U26" s="152">
        <f>IFERROR(単位行列!U26-投入係数!U26*産業連関表!$BC26,0)</f>
        <v>-1.6810922846620436E-3</v>
      </c>
      <c r="V26" s="152">
        <f>IFERROR(単位行列!V26-投入係数!V26*産業連関表!$BC26,0)</f>
        <v>0</v>
      </c>
      <c r="W26" s="152">
        <f>IFERROR(単位行列!W26-投入係数!W26*産業連関表!$BC26,0)</f>
        <v>-3.5252936742329647E-3</v>
      </c>
      <c r="X26" s="152">
        <f>IFERROR(単位行列!X26-投入係数!X26*産業連関表!$BC26,0)</f>
        <v>0.99071215219246778</v>
      </c>
      <c r="Y26" s="152">
        <f>IFERROR(単位行列!Y26-投入係数!Y26*産業連関表!$BC26,0)</f>
        <v>0</v>
      </c>
      <c r="Z26" s="152">
        <f>IFERROR(単位行列!Z26-投入係数!Z26*産業連関表!$BC26,0)</f>
        <v>-2.4979181193400912E-3</v>
      </c>
      <c r="AA26" s="152">
        <f>IFERROR(単位行列!AA26-投入係数!AA26*産業連関表!$BC26,0)</f>
        <v>-1.1576231416191518E-2</v>
      </c>
      <c r="AB26" s="152">
        <f>IFERROR(単位行列!AB26-投入係数!AB26*産業連関表!$BC26,0)</f>
        <v>-6.9775777026254767E-4</v>
      </c>
      <c r="AC26" s="152">
        <f>IFERROR(単位行列!AC26-投入係数!AC26*産業連関表!$BC26,0)</f>
        <v>-1.1239160811682654E-3</v>
      </c>
      <c r="AD26" s="152">
        <f>IFERROR(単位行列!AD26-投入係数!AD26*産業連関表!$BC26,0)</f>
        <v>-7.1470384184430342E-3</v>
      </c>
      <c r="AE26" s="152">
        <f>IFERROR(単位行列!AE26-投入係数!AE26*産業連関表!$BC26,0)</f>
        <v>-2.1186402269525637E-3</v>
      </c>
      <c r="AF26" s="152">
        <f>IFERROR(単位行列!AF26-投入係数!AF26*産業連関表!$BC26,0)</f>
        <v>-5.9750947468465822E-3</v>
      </c>
      <c r="AG26" s="152">
        <f>IFERROR(単位行列!AG26-投入係数!AG26*産業連関表!$BC26,0)</f>
        <v>-1.3476886973600472E-3</v>
      </c>
      <c r="AH26" s="152">
        <f>IFERROR(単位行列!AH26-投入係数!AH26*産業連関表!$BC26,0)</f>
        <v>-1.1896618352268064E-3</v>
      </c>
      <c r="AI26" s="152">
        <f>IFERROR(単位行列!AI26-投入係数!AI26*産業連関表!$BC26,0)</f>
        <v>-9.2653064004574617E-4</v>
      </c>
      <c r="AJ26" s="152">
        <f>IFERROR(単位行列!AJ26-投入係数!AJ26*産業連関表!$BC26,0)</f>
        <v>-1.7167273665514159E-3</v>
      </c>
      <c r="AK26" s="152">
        <f>IFERROR(単位行列!AK26-投入係数!AK26*産業連関表!$BC26,0)</f>
        <v>-1.6612001215566611E-3</v>
      </c>
      <c r="AL26" s="152">
        <f>IFERROR(単位行列!AL26-投入係数!AL26*産業連関表!$BC26,0)</f>
        <v>-1.8417679670454325E-3</v>
      </c>
      <c r="AM26" s="152">
        <f>IFERROR(単位行列!AM26-投入係数!AM26*産業連関表!$BC26,0)</f>
        <v>-4.9036008356332919E-3</v>
      </c>
      <c r="AN26" s="152">
        <f>IFERROR(単位行列!AN26-投入係数!AN26*産業連関表!$BC26,0)</f>
        <v>-2.3869528396302511E-3</v>
      </c>
      <c r="AO26" s="162">
        <f>IFERROR(単位行列!AO26-投入係数!AO26*産業連関表!$BC26,0)</f>
        <v>-3.0115975466657092E-3</v>
      </c>
      <c r="AP26" s="154"/>
      <c r="AQ26" s="154"/>
      <c r="AR26" s="154"/>
      <c r="AS26" s="154"/>
      <c r="AT26" s="154"/>
      <c r="AU26" s="154"/>
      <c r="AV26" s="154"/>
      <c r="AW26" s="154"/>
      <c r="AX26" s="154"/>
      <c r="AY26" s="154"/>
      <c r="AZ26" s="154"/>
      <c r="BA26" s="154"/>
      <c r="BB26" s="154"/>
      <c r="BC26" s="154"/>
      <c r="BD26" s="154"/>
      <c r="BE26" s="154"/>
      <c r="BF26" s="154"/>
      <c r="BG26" s="154"/>
      <c r="BH26" s="154"/>
      <c r="BI26" s="154"/>
      <c r="BJ26" s="154"/>
      <c r="BL26" s="154"/>
    </row>
    <row r="27" spans="2:64" ht="15" customHeight="1" x14ac:dyDescent="0.2">
      <c r="B27" s="301" t="s">
        <v>172</v>
      </c>
      <c r="C27" s="302" t="s">
        <v>41</v>
      </c>
      <c r="D27" s="151">
        <f>IFERROR(単位行列!D27-投入係数!D27*産業連関表!$BC27,0)</f>
        <v>0</v>
      </c>
      <c r="E27" s="152">
        <f>IFERROR(単位行列!E27-投入係数!E27*産業連関表!$BC27,0)</f>
        <v>0</v>
      </c>
      <c r="F27" s="152">
        <f>IFERROR(単位行列!F27-投入係数!F27*産業連関表!$BC27,0)</f>
        <v>0</v>
      </c>
      <c r="G27" s="152">
        <f>IFERROR(単位行列!G27-投入係数!G27*産業連関表!$BC27,0)</f>
        <v>0</v>
      </c>
      <c r="H27" s="152">
        <f>IFERROR(単位行列!H27-投入係数!H27*産業連関表!$BC27,0)</f>
        <v>0</v>
      </c>
      <c r="I27" s="152">
        <f>IFERROR(単位行列!I27-投入係数!I27*産業連関表!$BC27,0)</f>
        <v>0</v>
      </c>
      <c r="J27" s="152">
        <f>IFERROR(単位行列!J27-投入係数!J27*産業連関表!$BC27,0)</f>
        <v>0</v>
      </c>
      <c r="K27" s="152">
        <f>IFERROR(単位行列!K27-投入係数!K27*産業連関表!$BC27,0)</f>
        <v>0</v>
      </c>
      <c r="L27" s="152">
        <f>IFERROR(単位行列!L27-投入係数!L27*産業連関表!$BC27,0)</f>
        <v>0</v>
      </c>
      <c r="M27" s="152">
        <f>IFERROR(単位行列!M27-投入係数!M27*産業連関表!$BC27,0)</f>
        <v>0</v>
      </c>
      <c r="N27" s="152">
        <f>IFERROR(単位行列!N27-投入係数!N27*産業連関表!$BC27,0)</f>
        <v>0</v>
      </c>
      <c r="O27" s="152">
        <f>IFERROR(単位行列!O27-投入係数!O27*産業連関表!$BC27,0)</f>
        <v>0</v>
      </c>
      <c r="P27" s="152">
        <f>IFERROR(単位行列!P27-投入係数!P27*産業連関表!$BC27,0)</f>
        <v>0</v>
      </c>
      <c r="Q27" s="152">
        <f>IFERROR(単位行列!Q27-投入係数!Q27*産業連関表!$BC27,0)</f>
        <v>0</v>
      </c>
      <c r="R27" s="152">
        <f>IFERROR(単位行列!R27-投入係数!R27*産業連関表!$BC27,0)</f>
        <v>0</v>
      </c>
      <c r="S27" s="152">
        <f>IFERROR(単位行列!S27-投入係数!S27*産業連関表!$BC27,0)</f>
        <v>0</v>
      </c>
      <c r="T27" s="152">
        <f>IFERROR(単位行列!T27-投入係数!T27*産業連関表!$BC27,0)</f>
        <v>0</v>
      </c>
      <c r="U27" s="152">
        <f>IFERROR(単位行列!U27-投入係数!U27*産業連関表!$BC27,0)</f>
        <v>0</v>
      </c>
      <c r="V27" s="152">
        <f>IFERROR(単位行列!V27-投入係数!V27*産業連関表!$BC27,0)</f>
        <v>0</v>
      </c>
      <c r="W27" s="152">
        <f>IFERROR(単位行列!W27-投入係数!W27*産業連関表!$BC27,0)</f>
        <v>0</v>
      </c>
      <c r="X27" s="152">
        <f>IFERROR(単位行列!X27-投入係数!X27*産業連関表!$BC27,0)</f>
        <v>0</v>
      </c>
      <c r="Y27" s="152">
        <f>IFERROR(単位行列!Y27-投入係数!Y27*産業連関表!$BC27,0)</f>
        <v>1</v>
      </c>
      <c r="Z27" s="152">
        <f>IFERROR(単位行列!Z27-投入係数!Z27*産業連関表!$BC27,0)</f>
        <v>0</v>
      </c>
      <c r="AA27" s="152">
        <f>IFERROR(単位行列!AA27-投入係数!AA27*産業連関表!$BC27,0)</f>
        <v>0</v>
      </c>
      <c r="AB27" s="152">
        <f>IFERROR(単位行列!AB27-投入係数!AB27*産業連関表!$BC27,0)</f>
        <v>0</v>
      </c>
      <c r="AC27" s="152">
        <f>IFERROR(単位行列!AC27-投入係数!AC27*産業連関表!$BC27,0)</f>
        <v>0</v>
      </c>
      <c r="AD27" s="152">
        <f>IFERROR(単位行列!AD27-投入係数!AD27*産業連関表!$BC27,0)</f>
        <v>0</v>
      </c>
      <c r="AE27" s="152">
        <f>IFERROR(単位行列!AE27-投入係数!AE27*産業連関表!$BC27,0)</f>
        <v>0</v>
      </c>
      <c r="AF27" s="152">
        <f>IFERROR(単位行列!AF27-投入係数!AF27*産業連関表!$BC27,0)</f>
        <v>0</v>
      </c>
      <c r="AG27" s="152">
        <f>IFERROR(単位行列!AG27-投入係数!AG27*産業連関表!$BC27,0)</f>
        <v>0</v>
      </c>
      <c r="AH27" s="152">
        <f>IFERROR(単位行列!AH27-投入係数!AH27*産業連関表!$BC27,0)</f>
        <v>0</v>
      </c>
      <c r="AI27" s="152">
        <f>IFERROR(単位行列!AI27-投入係数!AI27*産業連関表!$BC27,0)</f>
        <v>0</v>
      </c>
      <c r="AJ27" s="152">
        <f>IFERROR(単位行列!AJ27-投入係数!AJ27*産業連関表!$BC27,0)</f>
        <v>0</v>
      </c>
      <c r="AK27" s="152">
        <f>IFERROR(単位行列!AK27-投入係数!AK27*産業連関表!$BC27,0)</f>
        <v>0</v>
      </c>
      <c r="AL27" s="152">
        <f>IFERROR(単位行列!AL27-投入係数!AL27*産業連関表!$BC27,0)</f>
        <v>0</v>
      </c>
      <c r="AM27" s="152">
        <f>IFERROR(単位行列!AM27-投入係数!AM27*産業連関表!$BC27,0)</f>
        <v>0</v>
      </c>
      <c r="AN27" s="152">
        <f>IFERROR(単位行列!AN27-投入係数!AN27*産業連関表!$BC27,0)</f>
        <v>0</v>
      </c>
      <c r="AO27" s="162">
        <f>IFERROR(単位行列!AO27-投入係数!AO27*産業連関表!$BC27,0)</f>
        <v>0</v>
      </c>
      <c r="AP27" s="154"/>
      <c r="AQ27" s="154"/>
      <c r="AR27" s="154"/>
      <c r="AS27" s="154"/>
      <c r="AT27" s="154"/>
      <c r="AU27" s="154"/>
      <c r="AV27" s="154"/>
      <c r="AW27" s="154"/>
      <c r="AX27" s="154"/>
      <c r="AY27" s="154"/>
      <c r="AZ27" s="154"/>
      <c r="BA27" s="154"/>
      <c r="BB27" s="154"/>
      <c r="BC27" s="154"/>
      <c r="BD27" s="154"/>
      <c r="BE27" s="154"/>
      <c r="BF27" s="154"/>
      <c r="BG27" s="154"/>
      <c r="BH27" s="154"/>
      <c r="BI27" s="154"/>
      <c r="BJ27" s="154"/>
      <c r="BL27" s="154"/>
    </row>
    <row r="28" spans="2:64" ht="15" customHeight="1" x14ac:dyDescent="0.2">
      <c r="B28" s="301" t="s">
        <v>173</v>
      </c>
      <c r="C28" s="302" t="s">
        <v>43</v>
      </c>
      <c r="D28" s="151">
        <f>IFERROR(単位行列!D28-投入係数!D28*産業連関表!$BC28,0)</f>
        <v>-4.9993264067523945E-4</v>
      </c>
      <c r="E28" s="152">
        <f>IFERROR(単位行列!E28-投入係数!E28*産業連関表!$BC28,0)</f>
        <v>-2.2671553671974483E-5</v>
      </c>
      <c r="F28" s="152">
        <f>IFERROR(単位行列!F28-投入係数!F28*産業連関表!$BC28,0)</f>
        <v>0</v>
      </c>
      <c r="G28" s="152">
        <f>IFERROR(単位行列!G28-投入係数!G28*産業連関表!$BC28,0)</f>
        <v>-2.1377647446721546E-3</v>
      </c>
      <c r="H28" s="152">
        <f>IFERROR(単位行列!H28-投入係数!H28*産業連関表!$BC28,0)</f>
        <v>-1.0898494478058822E-3</v>
      </c>
      <c r="I28" s="152">
        <f>IFERROR(単位行列!I28-投入係数!I28*産業連関表!$BC28,0)</f>
        <v>0</v>
      </c>
      <c r="J28" s="152">
        <f>IFERROR(単位行列!J28-投入係数!J28*産業連関表!$BC28,0)</f>
        <v>0</v>
      </c>
      <c r="K28" s="152">
        <f>IFERROR(単位行列!K28-投入係数!K28*産業連関表!$BC28,0)</f>
        <v>0</v>
      </c>
      <c r="L28" s="152">
        <f>IFERROR(単位行列!L28-投入係数!L28*産業連関表!$BC28,0)</f>
        <v>0</v>
      </c>
      <c r="M28" s="152">
        <f>IFERROR(単位行列!M28-投入係数!M28*産業連関表!$BC28,0)</f>
        <v>-4.8401498990506835E-4</v>
      </c>
      <c r="N28" s="152">
        <f>IFERROR(単位行列!N28-投入係数!N28*産業連関表!$BC28,0)</f>
        <v>0</v>
      </c>
      <c r="O28" s="152">
        <f>IFERROR(単位行列!O28-投入係数!O28*産業連関表!$BC28,0)</f>
        <v>0</v>
      </c>
      <c r="P28" s="152">
        <f>IFERROR(単位行列!P28-投入係数!P28*産業連関表!$BC28,0)</f>
        <v>-2.6265771298119043E-4</v>
      </c>
      <c r="Q28" s="152">
        <f>IFERROR(単位行列!Q28-投入係数!Q28*産業連関表!$BC28,0)</f>
        <v>-4.3161508811516165E-4</v>
      </c>
      <c r="R28" s="152">
        <f>IFERROR(単位行列!R28-投入係数!R28*産業連関表!$BC28,0)</f>
        <v>0</v>
      </c>
      <c r="S28" s="152">
        <f>IFERROR(単位行列!S28-投入係数!S28*産業連関表!$BC28,0)</f>
        <v>0</v>
      </c>
      <c r="T28" s="152">
        <f>IFERROR(単位行列!T28-投入係数!T28*産業連関表!$BC28,0)</f>
        <v>0</v>
      </c>
      <c r="U28" s="152">
        <f>IFERROR(単位行列!U28-投入係数!U28*産業連関表!$BC28,0)</f>
        <v>-1.5564502044929701E-4</v>
      </c>
      <c r="V28" s="152">
        <f>IFERROR(単位行列!V28-投入係数!V28*産業連関表!$BC28,0)</f>
        <v>0</v>
      </c>
      <c r="W28" s="152">
        <f>IFERROR(単位行列!W28-投入係数!W28*産業連関表!$BC28,0)</f>
        <v>-4.7332744218287512E-4</v>
      </c>
      <c r="X28" s="152">
        <f>IFERROR(単位行列!X28-投入係数!X28*産業連関表!$BC28,0)</f>
        <v>-4.8616566149462984E-4</v>
      </c>
      <c r="Y28" s="152">
        <f>IFERROR(単位行列!Y28-投入係数!Y28*産業連関表!$BC28,0)</f>
        <v>0</v>
      </c>
      <c r="Z28" s="152">
        <f>IFERROR(単位行列!Z28-投入係数!Z28*産業連関表!$BC28,0)</f>
        <v>0.92855836528050373</v>
      </c>
      <c r="AA28" s="152">
        <f>IFERROR(単位行列!AA28-投入係数!AA28*産業連関表!$BC28,0)</f>
        <v>-5.0888650554207181E-3</v>
      </c>
      <c r="AB28" s="152">
        <f>IFERROR(単位行列!AB28-投入係数!AB28*産業連関表!$BC28,0)</f>
        <v>-3.4145868784135277E-4</v>
      </c>
      <c r="AC28" s="152">
        <f>IFERROR(単位行列!AC28-投入係数!AC28*産業連関表!$BC28,0)</f>
        <v>-3.0753408417319336E-4</v>
      </c>
      <c r="AD28" s="152">
        <f>IFERROR(単位行列!AD28-投入係数!AD28*産業連関表!$BC28,0)</f>
        <v>-2.1478015913518533E-3</v>
      </c>
      <c r="AE28" s="152">
        <f>IFERROR(単位行列!AE28-投入係数!AE28*産業連関表!$BC28,0)</f>
        <v>-1.0083919043276323E-3</v>
      </c>
      <c r="AF28" s="152">
        <f>IFERROR(単位行列!AF28-投入係数!AF28*産業連関表!$BC28,0)</f>
        <v>-5.3921732067172658E-3</v>
      </c>
      <c r="AG28" s="152">
        <f>IFERROR(単位行列!AG28-投入係数!AG28*産業連関表!$BC28,0)</f>
        <v>-4.8252246673904746E-4</v>
      </c>
      <c r="AH28" s="152">
        <f>IFERROR(単位行列!AH28-投入係数!AH28*産業連関表!$BC28,0)</f>
        <v>-5.9692067640717574E-4</v>
      </c>
      <c r="AI28" s="152">
        <f>IFERROR(単位行列!AI28-投入係数!AI28*産業連関表!$BC28,0)</f>
        <v>-2.5992254091970827E-5</v>
      </c>
      <c r="AJ28" s="152">
        <f>IFERROR(単位行列!AJ28-投入係数!AJ28*産業連関表!$BC28,0)</f>
        <v>-4.032780358771254E-4</v>
      </c>
      <c r="AK28" s="152">
        <f>IFERROR(単位行列!AK28-投入係数!AK28*産業連関表!$BC28,0)</f>
        <v>-2.4561237049128192E-3</v>
      </c>
      <c r="AL28" s="152">
        <f>IFERROR(単位行列!AL28-投入係数!AL28*産業連関表!$BC28,0)</f>
        <v>-2.2770232026520175E-3</v>
      </c>
      <c r="AM28" s="152">
        <f>IFERROR(単位行列!AM28-投入係数!AM28*産業連関表!$BC28,0)</f>
        <v>-4.5484692178229067E-3</v>
      </c>
      <c r="AN28" s="152">
        <f>IFERROR(単位行列!AN28-投入係数!AN28*産業連関表!$BC28,0)</f>
        <v>-3.2347158503721676E-3</v>
      </c>
      <c r="AO28" s="162">
        <f>IFERROR(単位行列!AO28-投入係数!AO28*産業連関表!$BC28,0)</f>
        <v>-2.0134767894510728E-3</v>
      </c>
      <c r="AP28" s="154"/>
      <c r="AQ28" s="154"/>
      <c r="AR28" s="154"/>
      <c r="AS28" s="154"/>
      <c r="AT28" s="154"/>
      <c r="AU28" s="154"/>
      <c r="AV28" s="154"/>
      <c r="AW28" s="154"/>
      <c r="AX28" s="154"/>
      <c r="AY28" s="154"/>
      <c r="AZ28" s="154"/>
      <c r="BA28" s="154"/>
      <c r="BB28" s="154"/>
      <c r="BC28" s="154"/>
      <c r="BD28" s="154"/>
      <c r="BE28" s="154"/>
      <c r="BF28" s="154"/>
      <c r="BG28" s="154"/>
      <c r="BH28" s="154"/>
      <c r="BI28" s="154"/>
      <c r="BJ28" s="154"/>
      <c r="BL28" s="154"/>
    </row>
    <row r="29" spans="2:64" ht="15" customHeight="1" x14ac:dyDescent="0.2">
      <c r="B29" s="301" t="s">
        <v>174</v>
      </c>
      <c r="C29" s="302" t="s">
        <v>45</v>
      </c>
      <c r="D29" s="151">
        <f>IFERROR(単位行列!D29-投入係数!D29*産業連関表!$BC29,0)</f>
        <v>-7.1758005499136367E-4</v>
      </c>
      <c r="E29" s="152">
        <f>IFERROR(単位行列!E29-投入係数!E29*産業連関表!$BC29,0)</f>
        <v>-6.0952010253482308E-6</v>
      </c>
      <c r="F29" s="152">
        <f>IFERROR(単位行列!F29-投入係数!F29*産業連関表!$BC29,0)</f>
        <v>0</v>
      </c>
      <c r="G29" s="152">
        <f>IFERROR(単位行列!G29-投入係数!G29*産業連関表!$BC29,0)</f>
        <v>-2.6986433516906199E-3</v>
      </c>
      <c r="H29" s="152">
        <f>IFERROR(単位行列!H29-投入係数!H29*産業連関表!$BC29,0)</f>
        <v>-6.3271367002705719E-4</v>
      </c>
      <c r="I29" s="152">
        <f>IFERROR(単位行列!I29-投入係数!I29*産業連関表!$BC29,0)</f>
        <v>0</v>
      </c>
      <c r="J29" s="152">
        <f>IFERROR(単位行列!J29-投入係数!J29*産業連関表!$BC29,0)</f>
        <v>0</v>
      </c>
      <c r="K29" s="152">
        <f>IFERROR(単位行列!K29-投入係数!K29*産業連関表!$BC29,0)</f>
        <v>0</v>
      </c>
      <c r="L29" s="152">
        <f>IFERROR(単位行列!L29-投入係数!L29*産業連関表!$BC29,0)</f>
        <v>0</v>
      </c>
      <c r="M29" s="152">
        <f>IFERROR(単位行列!M29-投入係数!M29*産業連関表!$BC29,0)</f>
        <v>-4.762337179001699E-3</v>
      </c>
      <c r="N29" s="152">
        <f>IFERROR(単位行列!N29-投入係数!N29*産業連関表!$BC29,0)</f>
        <v>0</v>
      </c>
      <c r="O29" s="152">
        <f>IFERROR(単位行列!O29-投入係数!O29*産業連関表!$BC29,0)</f>
        <v>0</v>
      </c>
      <c r="P29" s="152">
        <f>IFERROR(単位行列!P29-投入係数!P29*産業連関表!$BC29,0)</f>
        <v>-1.016465789478079E-4</v>
      </c>
      <c r="Q29" s="152">
        <f>IFERROR(単位行列!Q29-投入係数!Q29*産業連関表!$BC29,0)</f>
        <v>-1.0579830194096457E-4</v>
      </c>
      <c r="R29" s="152">
        <f>IFERROR(単位行列!R29-投入係数!R29*産業連関表!$BC29,0)</f>
        <v>0</v>
      </c>
      <c r="S29" s="152">
        <f>IFERROR(単位行列!S29-投入係数!S29*産業連関表!$BC29,0)</f>
        <v>0</v>
      </c>
      <c r="T29" s="152">
        <f>IFERROR(単位行列!T29-投入係数!T29*産業連関表!$BC29,0)</f>
        <v>0</v>
      </c>
      <c r="U29" s="152">
        <f>IFERROR(単位行列!U29-投入係数!U29*産業連関表!$BC29,0)</f>
        <v>-4.5482927604781794E-5</v>
      </c>
      <c r="V29" s="152">
        <f>IFERROR(単位行列!V29-投入係数!V29*産業連関表!$BC29,0)</f>
        <v>0</v>
      </c>
      <c r="W29" s="152">
        <f>IFERROR(単位行列!W29-投入係数!W29*産業連関表!$BC29,0)</f>
        <v>-2.778151391281208E-4</v>
      </c>
      <c r="X29" s="152">
        <f>IFERROR(単位行列!X29-投入係数!X29*産業連関表!$BC29,0)</f>
        <v>-8.2231928137215891E-3</v>
      </c>
      <c r="Y29" s="152">
        <f>IFERROR(単位行列!Y29-投入係数!Y29*産業連関表!$BC29,0)</f>
        <v>0</v>
      </c>
      <c r="Z29" s="152">
        <f>IFERROR(単位行列!Z29-投入係数!Z29*産業連関表!$BC29,0)</f>
        <v>-3.2493212791204324E-3</v>
      </c>
      <c r="AA29" s="152">
        <f>IFERROR(単位行列!AA29-投入係数!AA29*産業連関表!$BC29,0)</f>
        <v>1</v>
      </c>
      <c r="AB29" s="152">
        <f>IFERROR(単位行列!AB29-投入係数!AB29*産業連関表!$BC29,0)</f>
        <v>-3.2016689185362388E-3</v>
      </c>
      <c r="AC29" s="152">
        <f>IFERROR(単位行列!AC29-投入係数!AC29*産業連関表!$BC29,0)</f>
        <v>-1.1352689381935522E-3</v>
      </c>
      <c r="AD29" s="152">
        <f>IFERROR(単位行列!AD29-投入係数!AD29*産業連関表!$BC29,0)</f>
        <v>-1.6728303428113012E-3</v>
      </c>
      <c r="AE29" s="152">
        <f>IFERROR(単位行列!AE29-投入係数!AE29*産業連関表!$BC29,0)</f>
        <v>-6.2755702312611295E-3</v>
      </c>
      <c r="AF29" s="152">
        <f>IFERROR(単位行列!AF29-投入係数!AF29*産業連関表!$BC29,0)</f>
        <v>-3.4910751234562887E-2</v>
      </c>
      <c r="AG29" s="152">
        <f>IFERROR(単位行列!AG29-投入係数!AG29*産業連関表!$BC29,0)</f>
        <v>-1.6634634216029578E-3</v>
      </c>
      <c r="AH29" s="152">
        <f>IFERROR(単位行列!AH29-投入係数!AH29*産業連関表!$BC29,0)</f>
        <v>-3.0117963169519909E-3</v>
      </c>
      <c r="AI29" s="152">
        <f>IFERROR(単位行列!AI29-投入係数!AI29*産業連関表!$BC29,0)</f>
        <v>0</v>
      </c>
      <c r="AJ29" s="152">
        <f>IFERROR(単位行列!AJ29-投入係数!AJ29*産業連関表!$BC29,0)</f>
        <v>-9.3061995363436187E-5</v>
      </c>
      <c r="AK29" s="152">
        <f>IFERROR(単位行列!AK29-投入係数!AK29*産業連関表!$BC29,0)</f>
        <v>-1.2133185232170701E-3</v>
      </c>
      <c r="AL29" s="152">
        <f>IFERROR(単位行列!AL29-投入係数!AL29*産業連関表!$BC29,0)</f>
        <v>-4.1241908170910065E-2</v>
      </c>
      <c r="AM29" s="152">
        <f>IFERROR(単位行列!AM29-投入係数!AM29*産業連関表!$BC29,0)</f>
        <v>-5.4718572532908641E-3</v>
      </c>
      <c r="AN29" s="152">
        <f>IFERROR(単位行列!AN29-投入係数!AN29*産業連関表!$BC29,0)</f>
        <v>-3.6569595441034173E-3</v>
      </c>
      <c r="AO29" s="162">
        <f>IFERROR(単位行列!AO29-投入係数!AO29*産業連関表!$BC29,0)</f>
        <v>-1.1802717475509284E-2</v>
      </c>
      <c r="AP29" s="154"/>
      <c r="AQ29" s="154"/>
      <c r="AR29" s="154"/>
      <c r="AS29" s="154"/>
      <c r="AT29" s="154"/>
      <c r="AU29" s="154"/>
      <c r="AV29" s="154"/>
      <c r="AW29" s="154"/>
      <c r="AX29" s="154"/>
      <c r="AY29" s="154"/>
      <c r="AZ29" s="154"/>
      <c r="BA29" s="154"/>
      <c r="BB29" s="154"/>
      <c r="BC29" s="154"/>
      <c r="BD29" s="154"/>
      <c r="BE29" s="154"/>
      <c r="BF29" s="154"/>
      <c r="BG29" s="154"/>
      <c r="BH29" s="154"/>
      <c r="BI29" s="154"/>
      <c r="BJ29" s="154"/>
      <c r="BL29" s="154"/>
    </row>
    <row r="30" spans="2:64" ht="15" customHeight="1" x14ac:dyDescent="0.2">
      <c r="B30" s="301" t="s">
        <v>175</v>
      </c>
      <c r="C30" s="302" t="s">
        <v>47</v>
      </c>
      <c r="D30" s="151">
        <f>IFERROR(単位行列!D30-投入係数!D30*産業連関表!$BC30,0)</f>
        <v>-5.9979716213589076E-4</v>
      </c>
      <c r="E30" s="152">
        <f>IFERROR(単位行列!E30-投入係数!E30*産業連関表!$BC30,0)</f>
        <v>-8.1327785546880937E-5</v>
      </c>
      <c r="F30" s="152">
        <f>IFERROR(単位行列!F30-投入係数!F30*産業連関表!$BC30,0)</f>
        <v>0</v>
      </c>
      <c r="G30" s="152">
        <f>IFERROR(単位行列!G30-投入係数!G30*産業連関表!$BC30,0)</f>
        <v>-7.6034538364983288E-4</v>
      </c>
      <c r="H30" s="152">
        <f>IFERROR(単位行列!H30-投入係数!H30*産業連関表!$BC30,0)</f>
        <v>-1.7188388994823949E-4</v>
      </c>
      <c r="I30" s="152">
        <f>IFERROR(単位行列!I30-投入係数!I30*産業連関表!$BC30,0)</f>
        <v>0</v>
      </c>
      <c r="J30" s="152">
        <f>IFERROR(単位行列!J30-投入係数!J30*産業連関表!$BC30,0)</f>
        <v>0</v>
      </c>
      <c r="K30" s="152">
        <f>IFERROR(単位行列!K30-投入係数!K30*産業連関表!$BC30,0)</f>
        <v>0</v>
      </c>
      <c r="L30" s="152">
        <f>IFERROR(単位行列!L30-投入係数!L30*産業連関表!$BC30,0)</f>
        <v>0</v>
      </c>
      <c r="M30" s="152">
        <f>IFERROR(単位行列!M30-投入係数!M30*産業連関表!$BC30,0)</f>
        <v>-1.668481953269198E-3</v>
      </c>
      <c r="N30" s="152">
        <f>IFERROR(単位行列!N30-投入係数!N30*産業連関表!$BC30,0)</f>
        <v>0</v>
      </c>
      <c r="O30" s="152">
        <f>IFERROR(単位行列!O30-投入係数!O30*産業連関表!$BC30,0)</f>
        <v>0</v>
      </c>
      <c r="P30" s="152">
        <f>IFERROR(単位行列!P30-投入係数!P30*産業連関表!$BC30,0)</f>
        <v>-1.2095111050556186E-3</v>
      </c>
      <c r="Q30" s="152">
        <f>IFERROR(単位行列!Q30-投入係数!Q30*産業連関表!$BC30,0)</f>
        <v>-5.2409875206688996E-4</v>
      </c>
      <c r="R30" s="152">
        <f>IFERROR(単位行列!R30-投入係数!R30*産業連関表!$BC30,0)</f>
        <v>0</v>
      </c>
      <c r="S30" s="152">
        <f>IFERROR(単位行列!S30-投入係数!S30*産業連関表!$BC30,0)</f>
        <v>0</v>
      </c>
      <c r="T30" s="152">
        <f>IFERROR(単位行列!T30-投入係数!T30*産業連関表!$BC30,0)</f>
        <v>0</v>
      </c>
      <c r="U30" s="152">
        <f>IFERROR(単位行列!U30-投入係数!U30*産業連関表!$BC30,0)</f>
        <v>-1.2678415597670389E-4</v>
      </c>
      <c r="V30" s="152">
        <f>IFERROR(単位行列!V30-投入係数!V30*産業連関表!$BC30,0)</f>
        <v>0</v>
      </c>
      <c r="W30" s="152">
        <f>IFERROR(単位行列!W30-投入係数!W30*産業連関表!$BC30,0)</f>
        <v>-2.400954158193153E-4</v>
      </c>
      <c r="X30" s="152">
        <f>IFERROR(単位行列!X30-投入係数!X30*産業連関表!$BC30,0)</f>
        <v>-3.4537857162356554E-3</v>
      </c>
      <c r="Y30" s="152">
        <f>IFERROR(単位行列!Y30-投入係数!Y30*産業連関表!$BC30,0)</f>
        <v>0</v>
      </c>
      <c r="Z30" s="152">
        <f>IFERROR(単位行列!Z30-投入係数!Z30*産業連関表!$BC30,0)</f>
        <v>-8.0801627625372904E-3</v>
      </c>
      <c r="AA30" s="152">
        <f>IFERROR(単位行列!AA30-投入係数!AA30*産業連関表!$BC30,0)</f>
        <v>-8.971927956552665E-4</v>
      </c>
      <c r="AB30" s="152">
        <f>IFERROR(単位行列!AB30-投入係数!AB30*産業連関表!$BC30,0)</f>
        <v>0.99985468504257879</v>
      </c>
      <c r="AC30" s="152">
        <f>IFERROR(単位行列!AC30-投入係数!AC30*産業連関表!$BC30,0)</f>
        <v>-6.9298892382742695E-4</v>
      </c>
      <c r="AD30" s="152">
        <f>IFERROR(単位行列!AD30-投入係数!AD30*産業連関表!$BC30,0)</f>
        <v>-1.0148399507310245E-3</v>
      </c>
      <c r="AE30" s="152">
        <f>IFERROR(単位行列!AE30-投入係数!AE30*産業連関表!$BC30,0)</f>
        <v>-9.1152479889072943E-4</v>
      </c>
      <c r="AF30" s="152">
        <f>IFERROR(単位行列!AF30-投入係数!AF30*産業連関表!$BC30,0)</f>
        <v>-4.4075828514773504E-4</v>
      </c>
      <c r="AG30" s="152">
        <f>IFERROR(単位行列!AG30-投入係数!AG30*産業連関表!$BC30,0)</f>
        <v>-1.1120643373541521E-3</v>
      </c>
      <c r="AH30" s="152">
        <f>IFERROR(単位行列!AH30-投入係数!AH30*産業連関表!$BC30,0)</f>
        <v>-6.2931749235271102E-4</v>
      </c>
      <c r="AI30" s="152">
        <f>IFERROR(単位行列!AI30-投入係数!AI30*産業連関表!$BC30,0)</f>
        <v>-2.7482998127717588E-3</v>
      </c>
      <c r="AJ30" s="152">
        <f>IFERROR(単位行列!AJ30-投入係数!AJ30*産業連関表!$BC30,0)</f>
        <v>-1.6931172985567326E-3</v>
      </c>
      <c r="AK30" s="152">
        <f>IFERROR(単位行列!AK30-投入係数!AK30*産業連関表!$BC30,0)</f>
        <v>-7.0443684554530653E-4</v>
      </c>
      <c r="AL30" s="152">
        <f>IFERROR(単位行列!AL30-投入係数!AL30*産業連関表!$BC30,0)</f>
        <v>-3.3719242733496707E-3</v>
      </c>
      <c r="AM30" s="152">
        <f>IFERROR(単位行列!AM30-投入係数!AM30*産業連関表!$BC30,0)</f>
        <v>-2.0592973385529499E-3</v>
      </c>
      <c r="AN30" s="152">
        <f>IFERROR(単位行列!AN30-投入係数!AN30*産業連関表!$BC30,0)</f>
        <v>-8.5602136497117567E-4</v>
      </c>
      <c r="AO30" s="162">
        <f>IFERROR(単位行列!AO30-投入係数!AO30*産業連関表!$BC30,0)</f>
        <v>-6.9633351277800435E-4</v>
      </c>
      <c r="AP30" s="154"/>
      <c r="AQ30" s="154"/>
      <c r="AR30" s="154"/>
      <c r="AS30" s="154"/>
      <c r="AT30" s="154"/>
      <c r="AU30" s="154"/>
      <c r="AV30" s="154"/>
      <c r="AW30" s="154"/>
      <c r="AX30" s="154"/>
      <c r="AY30" s="154"/>
      <c r="AZ30" s="154"/>
      <c r="BA30" s="154"/>
      <c r="BB30" s="154"/>
      <c r="BC30" s="154"/>
      <c r="BD30" s="154"/>
      <c r="BE30" s="154"/>
      <c r="BF30" s="154"/>
      <c r="BG30" s="154"/>
      <c r="BH30" s="154"/>
      <c r="BI30" s="154"/>
      <c r="BJ30" s="154"/>
      <c r="BL30" s="154"/>
    </row>
    <row r="31" spans="2:64" ht="15" customHeight="1" x14ac:dyDescent="0.2">
      <c r="B31" s="301" t="s">
        <v>176</v>
      </c>
      <c r="C31" s="302" t="s">
        <v>49</v>
      </c>
      <c r="D31" s="151">
        <f>IFERROR(単位行列!D31-投入係数!D31*産業連関表!$BC31,0)</f>
        <v>-1.091475286247272E-2</v>
      </c>
      <c r="E31" s="152">
        <f>IFERROR(単位行列!E31-投入係数!E31*産業連関表!$BC31,0)</f>
        <v>-8.2303213557705709E-4</v>
      </c>
      <c r="F31" s="152">
        <f>IFERROR(単位行列!F31-投入係数!F31*産業連関表!$BC31,0)</f>
        <v>0</v>
      </c>
      <c r="G31" s="152">
        <f>IFERROR(単位行列!G31-投入係数!G31*産業連関表!$BC31,0)</f>
        <v>-7.4628461747135661E-3</v>
      </c>
      <c r="H31" s="152">
        <f>IFERROR(単位行列!H31-投入係数!H31*産業連関表!$BC31,0)</f>
        <v>-3.1336680376093995E-2</v>
      </c>
      <c r="I31" s="152">
        <f>IFERROR(単位行列!I31-投入係数!I31*産業連関表!$BC31,0)</f>
        <v>0</v>
      </c>
      <c r="J31" s="152">
        <f>IFERROR(単位行列!J31-投入係数!J31*産業連関表!$BC31,0)</f>
        <v>0</v>
      </c>
      <c r="K31" s="152">
        <f>IFERROR(単位行列!K31-投入係数!K31*産業連関表!$BC31,0)</f>
        <v>0</v>
      </c>
      <c r="L31" s="152">
        <f>IFERROR(単位行列!L31-投入係数!L31*産業連関表!$BC31,0)</f>
        <v>0</v>
      </c>
      <c r="M31" s="152">
        <f>IFERROR(単位行列!M31-投入係数!M31*産業連関表!$BC31,0)</f>
        <v>-1.0293533656030817E-2</v>
      </c>
      <c r="N31" s="152">
        <f>IFERROR(単位行列!N31-投入係数!N31*産業連関表!$BC31,0)</f>
        <v>0</v>
      </c>
      <c r="O31" s="152">
        <f>IFERROR(単位行列!O31-投入係数!O31*産業連関表!$BC31,0)</f>
        <v>0</v>
      </c>
      <c r="P31" s="152">
        <f>IFERROR(単位行列!P31-投入係数!P31*産業連関表!$BC31,0)</f>
        <v>-1.55070803240645E-2</v>
      </c>
      <c r="Q31" s="152">
        <f>IFERROR(単位行列!Q31-投入係数!Q31*産業連関表!$BC31,0)</f>
        <v>-1.276026351387134E-2</v>
      </c>
      <c r="R31" s="152">
        <f>IFERROR(単位行列!R31-投入係数!R31*産業連関表!$BC31,0)</f>
        <v>0</v>
      </c>
      <c r="S31" s="152">
        <f>IFERROR(単位行列!S31-投入係数!S31*産業連関表!$BC31,0)</f>
        <v>0</v>
      </c>
      <c r="T31" s="152">
        <f>IFERROR(単位行列!T31-投入係数!T31*産業連関表!$BC31,0)</f>
        <v>0</v>
      </c>
      <c r="U31" s="152">
        <f>IFERROR(単位行列!U31-投入係数!U31*産業連関表!$BC31,0)</f>
        <v>-1.2287057533150502E-2</v>
      </c>
      <c r="V31" s="152">
        <f>IFERROR(単位行列!V31-投入係数!V31*産業連関表!$BC31,0)</f>
        <v>0</v>
      </c>
      <c r="W31" s="152">
        <f>IFERROR(単位行列!W31-投入係数!W31*産業連関表!$BC31,0)</f>
        <v>-1.7514097305043833E-2</v>
      </c>
      <c r="X31" s="152">
        <f>IFERROR(単位行列!X31-投入係数!X31*産業連関表!$BC31,0)</f>
        <v>-4.2981758614411203E-3</v>
      </c>
      <c r="Y31" s="152">
        <f>IFERROR(単位行列!Y31-投入係数!Y31*産業連関表!$BC31,0)</f>
        <v>0</v>
      </c>
      <c r="Z31" s="152">
        <f>IFERROR(単位行列!Z31-投入係数!Z31*産業連関表!$BC31,0)</f>
        <v>-2.5572860409030641E-3</v>
      </c>
      <c r="AA31" s="152">
        <f>IFERROR(単位行列!AA31-投入係数!AA31*産業連関表!$BC31,0)</f>
        <v>-3.9731404756275729E-3</v>
      </c>
      <c r="AB31" s="152">
        <f>IFERROR(単位行列!AB31-投入係数!AB31*産業連関表!$BC31,0)</f>
        <v>-1.5712817468857752E-2</v>
      </c>
      <c r="AC31" s="152">
        <f>IFERROR(単位行列!AC31-投入係数!AC31*産業連関表!$BC31,0)</f>
        <v>0.99721346026086755</v>
      </c>
      <c r="AD31" s="152">
        <f>IFERROR(単位行列!AD31-投入係数!AD31*産業連関表!$BC31,0)</f>
        <v>-2.4031340481621209E-3</v>
      </c>
      <c r="AE31" s="152">
        <f>IFERROR(単位行列!AE31-投入係数!AE31*産業連関表!$BC31,0)</f>
        <v>-2.4196868597732746E-3</v>
      </c>
      <c r="AF31" s="152">
        <f>IFERROR(単位行列!AF31-投入係数!AF31*産業連関表!$BC31,0)</f>
        <v>-1.7904659942563031E-2</v>
      </c>
      <c r="AG31" s="152">
        <f>IFERROR(単位行列!AG31-投入係数!AG31*産業連関表!$BC31,0)</f>
        <v>-7.2615659184048116E-3</v>
      </c>
      <c r="AH31" s="152">
        <f>IFERROR(単位行列!AH31-投入係数!AH31*産業連関表!$BC31,0)</f>
        <v>-1.1474516593604248E-3</v>
      </c>
      <c r="AI31" s="152">
        <f>IFERROR(単位行列!AI31-投入係数!AI31*産業連関表!$BC31,0)</f>
        <v>-1.3813907148036811E-4</v>
      </c>
      <c r="AJ31" s="152">
        <f>IFERROR(単位行列!AJ31-投入係数!AJ31*産業連関表!$BC31,0)</f>
        <v>-3.538380492350842E-4</v>
      </c>
      <c r="AK31" s="152">
        <f>IFERROR(単位行列!AK31-投入係数!AK31*産業連関表!$BC31,0)</f>
        <v>-4.9224835601480625E-3</v>
      </c>
      <c r="AL31" s="152">
        <f>IFERROR(単位行列!AL31-投入係数!AL31*産業連関表!$BC31,0)</f>
        <v>-1.542281338000145E-3</v>
      </c>
      <c r="AM31" s="152">
        <f>IFERROR(単位行列!AM31-投入係数!AM31*産業連関表!$BC31,0)</f>
        <v>-1.7728311691650638E-3</v>
      </c>
      <c r="AN31" s="152">
        <f>IFERROR(単位行列!AN31-投入係数!AN31*産業連関表!$BC31,0)</f>
        <v>-8.1596715589031272E-3</v>
      </c>
      <c r="AO31" s="162">
        <f>IFERROR(単位行列!AO31-投入係数!AO31*産業連関表!$BC31,0)</f>
        <v>-7.9973469399907786E-3</v>
      </c>
      <c r="AP31" s="154"/>
      <c r="AQ31" s="154"/>
      <c r="AR31" s="154"/>
      <c r="AS31" s="154"/>
      <c r="AT31" s="154"/>
      <c r="AU31" s="154"/>
      <c r="AV31" s="154"/>
      <c r="AW31" s="154"/>
      <c r="AX31" s="154"/>
      <c r="AY31" s="154"/>
      <c r="AZ31" s="154"/>
      <c r="BA31" s="154"/>
      <c r="BB31" s="154"/>
      <c r="BC31" s="154"/>
      <c r="BD31" s="154"/>
      <c r="BE31" s="154"/>
      <c r="BF31" s="154"/>
      <c r="BG31" s="154"/>
      <c r="BH31" s="154"/>
      <c r="BI31" s="154"/>
      <c r="BJ31" s="154"/>
      <c r="BL31" s="154"/>
    </row>
    <row r="32" spans="2:64" ht="15" customHeight="1" x14ac:dyDescent="0.2">
      <c r="B32" s="301" t="s">
        <v>177</v>
      </c>
      <c r="C32" s="302" t="s">
        <v>51</v>
      </c>
      <c r="D32" s="151">
        <f>IFERROR(単位行列!D32-投入係数!D32*産業連関表!$BC32,0)</f>
        <v>-1.0448687723737853E-2</v>
      </c>
      <c r="E32" s="152">
        <f>IFERROR(単位行列!E32-投入係数!E32*産業連関表!$BC32,0)</f>
        <v>-4.2591144879359599E-4</v>
      </c>
      <c r="F32" s="152">
        <f>IFERROR(単位行列!F32-投入係数!F32*産業連関表!$BC32,0)</f>
        <v>0</v>
      </c>
      <c r="G32" s="152">
        <f>IFERROR(単位行列!G32-投入係数!G32*産業連関表!$BC32,0)</f>
        <v>-2.0012540142139885E-3</v>
      </c>
      <c r="H32" s="152">
        <f>IFERROR(単位行列!H32-投入係数!H32*産業連関表!$BC32,0)</f>
        <v>-2.2093770891250123E-3</v>
      </c>
      <c r="I32" s="152">
        <f>IFERROR(単位行列!I32-投入係数!I32*産業連関表!$BC32,0)</f>
        <v>0</v>
      </c>
      <c r="J32" s="152">
        <f>IFERROR(単位行列!J32-投入係数!J32*産業連関表!$BC32,0)</f>
        <v>0</v>
      </c>
      <c r="K32" s="152">
        <f>IFERROR(単位行列!K32-投入係数!K32*産業連関表!$BC32,0)</f>
        <v>0</v>
      </c>
      <c r="L32" s="152">
        <f>IFERROR(単位行列!L32-投入係数!L32*産業連関表!$BC32,0)</f>
        <v>0</v>
      </c>
      <c r="M32" s="152">
        <f>IFERROR(単位行列!M32-投入係数!M32*産業連関表!$BC32,0)</f>
        <v>-5.9103092179249963E-4</v>
      </c>
      <c r="N32" s="152">
        <f>IFERROR(単位行列!N32-投入係数!N32*産業連関表!$BC32,0)</f>
        <v>0</v>
      </c>
      <c r="O32" s="152">
        <f>IFERROR(単位行列!O32-投入係数!O32*産業連関表!$BC32,0)</f>
        <v>0</v>
      </c>
      <c r="P32" s="152">
        <f>IFERROR(単位行列!P32-投入係数!P32*産業連関表!$BC32,0)</f>
        <v>-3.3063495184156087E-4</v>
      </c>
      <c r="Q32" s="152">
        <f>IFERROR(単位行列!Q32-投入係数!Q32*産業連関表!$BC32,0)</f>
        <v>-1.1823203976299918E-3</v>
      </c>
      <c r="R32" s="152">
        <f>IFERROR(単位行列!R32-投入係数!R32*産業連関表!$BC32,0)</f>
        <v>0</v>
      </c>
      <c r="S32" s="152">
        <f>IFERROR(単位行列!S32-投入係数!S32*産業連関表!$BC32,0)</f>
        <v>0</v>
      </c>
      <c r="T32" s="152">
        <f>IFERROR(単位行列!T32-投入係数!T32*産業連関表!$BC32,0)</f>
        <v>0</v>
      </c>
      <c r="U32" s="152">
        <f>IFERROR(単位行列!U32-投入係数!U32*産業連関表!$BC32,0)</f>
        <v>-4.5052202131679064E-4</v>
      </c>
      <c r="V32" s="152">
        <f>IFERROR(単位行列!V32-投入係数!V32*産業連関表!$BC32,0)</f>
        <v>0</v>
      </c>
      <c r="W32" s="152">
        <f>IFERROR(単位行列!W32-投入係数!W32*産業連関表!$BC32,0)</f>
        <v>-6.9427720429793814E-4</v>
      </c>
      <c r="X32" s="152">
        <f>IFERROR(単位行列!X32-投入係数!X32*産業連関表!$BC32,0)</f>
        <v>-1.4079334117557835E-4</v>
      </c>
      <c r="Y32" s="152">
        <f>IFERROR(単位行列!Y32-投入係数!Y32*産業連関表!$BC32,0)</f>
        <v>0</v>
      </c>
      <c r="Z32" s="152">
        <f>IFERROR(単位行列!Z32-投入係数!Z32*産業連関表!$BC32,0)</f>
        <v>-2.6477442206769878E-4</v>
      </c>
      <c r="AA32" s="152">
        <f>IFERROR(単位行列!AA32-投入係数!AA32*産業連関表!$BC32,0)</f>
        <v>-1.6513796136124381E-3</v>
      </c>
      <c r="AB32" s="152">
        <f>IFERROR(単位行列!AB32-投入係数!AB32*産業連関表!$BC32,0)</f>
        <v>-1.4300258686371289E-3</v>
      </c>
      <c r="AC32" s="152">
        <f>IFERROR(単位行列!AC32-投入係数!AC32*産業連関表!$BC32,0)</f>
        <v>-1.1982408964729993E-3</v>
      </c>
      <c r="AD32" s="152">
        <f>IFERROR(単位行列!AD32-投入係数!AD32*産業連関表!$BC32,0)</f>
        <v>0.9987895560467962</v>
      </c>
      <c r="AE32" s="152">
        <f>IFERROR(単位行列!AE32-投入係数!AE32*産業連関表!$BC32,0)</f>
        <v>-1.3718270752385592E-3</v>
      </c>
      <c r="AF32" s="152">
        <f>IFERROR(単位行列!AF32-投入係数!AF32*産業連関表!$BC32,0)</f>
        <v>-1.0459549426713467E-2</v>
      </c>
      <c r="AG32" s="152">
        <f>IFERROR(単位行列!AG32-投入係数!AG32*産業連関表!$BC32,0)</f>
        <v>-1.2407227428180125E-3</v>
      </c>
      <c r="AH32" s="152">
        <f>IFERROR(単位行列!AH32-投入係数!AH32*産業連関表!$BC32,0)</f>
        <v>-6.0267073116493006E-4</v>
      </c>
      <c r="AI32" s="152">
        <f>IFERROR(単位行列!AI32-投入係数!AI32*産業連関表!$BC32,0)</f>
        <v>-2.6463994042315374E-4</v>
      </c>
      <c r="AJ32" s="152">
        <f>IFERROR(単位行列!AJ32-投入係数!AJ32*産業連関表!$BC32,0)</f>
        <v>-3.4657561410061428E-4</v>
      </c>
      <c r="AK32" s="152">
        <f>IFERROR(単位行列!AK32-投入係数!AK32*産業連関表!$BC32,0)</f>
        <v>-3.8383734272884424E-3</v>
      </c>
      <c r="AL32" s="152">
        <f>IFERROR(単位行列!AL32-投入係数!AL32*産業連関表!$BC32,0)</f>
        <v>-1.5483600344478369E-3</v>
      </c>
      <c r="AM32" s="152">
        <f>IFERROR(単位行列!AM32-投入係数!AM32*産業連関表!$BC32,0)</f>
        <v>-1.3708037717001017E-3</v>
      </c>
      <c r="AN32" s="152">
        <f>IFERROR(単位行列!AN32-投入係数!AN32*産業連関表!$BC32,0)</f>
        <v>-2.790176897851515E-3</v>
      </c>
      <c r="AO32" s="162">
        <f>IFERROR(単位行列!AO32-投入係数!AO32*産業連関表!$BC32,0)</f>
        <v>-3.7880855110795728E-3</v>
      </c>
      <c r="AP32" s="154"/>
      <c r="AQ32" s="154"/>
      <c r="AR32" s="154"/>
      <c r="AS32" s="154"/>
      <c r="AT32" s="154"/>
      <c r="AU32" s="154"/>
      <c r="AV32" s="154"/>
      <c r="AW32" s="154"/>
      <c r="AX32" s="154"/>
      <c r="AY32" s="154"/>
      <c r="AZ32" s="154"/>
      <c r="BA32" s="154"/>
      <c r="BB32" s="154"/>
      <c r="BC32" s="154"/>
      <c r="BD32" s="154"/>
      <c r="BE32" s="154"/>
      <c r="BF32" s="154"/>
      <c r="BG32" s="154"/>
      <c r="BH32" s="154"/>
      <c r="BI32" s="154"/>
      <c r="BJ32" s="154"/>
      <c r="BL32" s="154"/>
    </row>
    <row r="33" spans="2:64" ht="15" customHeight="1" x14ac:dyDescent="0.2">
      <c r="B33" s="301" t="s">
        <v>178</v>
      </c>
      <c r="C33" s="302" t="s">
        <v>53</v>
      </c>
      <c r="D33" s="151">
        <f>IFERROR(単位行列!D33-投入係数!D33*産業連関表!$BC33,0)</f>
        <v>-2.6736815554438745E-2</v>
      </c>
      <c r="E33" s="152">
        <f>IFERROR(単位行列!E33-投入係数!E33*産業連関表!$BC33,0)</f>
        <v>-1.4016031014586589E-2</v>
      </c>
      <c r="F33" s="152">
        <f>IFERROR(単位行列!F33-投入係数!F33*産業連関表!$BC33,0)</f>
        <v>0</v>
      </c>
      <c r="G33" s="152">
        <f>IFERROR(単位行列!G33-投入係数!G33*産業連関表!$BC33,0)</f>
        <v>-1.5344059616437332E-2</v>
      </c>
      <c r="H33" s="152">
        <f>IFERROR(単位行列!H33-投入係数!H33*産業連関表!$BC33,0)</f>
        <v>-1.4912746784956523E-2</v>
      </c>
      <c r="I33" s="152">
        <f>IFERROR(単位行列!I33-投入係数!I33*産業連関表!$BC33,0)</f>
        <v>0</v>
      </c>
      <c r="J33" s="152">
        <f>IFERROR(単位行列!J33-投入係数!J33*産業連関表!$BC33,0)</f>
        <v>0</v>
      </c>
      <c r="K33" s="152">
        <f>IFERROR(単位行列!K33-投入係数!K33*産業連関表!$BC33,0)</f>
        <v>0</v>
      </c>
      <c r="L33" s="152">
        <f>IFERROR(単位行列!L33-投入係数!L33*産業連関表!$BC33,0)</f>
        <v>0</v>
      </c>
      <c r="M33" s="152">
        <f>IFERROR(単位行列!M33-投入係数!M33*産業連関表!$BC33,0)</f>
        <v>-3.5351207994486079E-2</v>
      </c>
      <c r="N33" s="152">
        <f>IFERROR(単位行列!N33-投入係数!N33*産業連関表!$BC33,0)</f>
        <v>0</v>
      </c>
      <c r="O33" s="152">
        <f>IFERROR(単位行列!O33-投入係数!O33*産業連関表!$BC33,0)</f>
        <v>0</v>
      </c>
      <c r="P33" s="152">
        <f>IFERROR(単位行列!P33-投入係数!P33*産業連関表!$BC33,0)</f>
        <v>-1.4076944013844381E-2</v>
      </c>
      <c r="Q33" s="152">
        <f>IFERROR(単位行列!Q33-投入係数!Q33*産業連関表!$BC33,0)</f>
        <v>-1.053311002408776E-2</v>
      </c>
      <c r="R33" s="152">
        <f>IFERROR(単位行列!R33-投入係数!R33*産業連関表!$BC33,0)</f>
        <v>0</v>
      </c>
      <c r="S33" s="152">
        <f>IFERROR(単位行列!S33-投入係数!S33*産業連関表!$BC33,0)</f>
        <v>0</v>
      </c>
      <c r="T33" s="152">
        <f>IFERROR(単位行列!T33-投入係数!T33*産業連関表!$BC33,0)</f>
        <v>0</v>
      </c>
      <c r="U33" s="152">
        <f>IFERROR(単位行列!U33-投入係数!U33*産業連関表!$BC33,0)</f>
        <v>-9.0438441172470598E-3</v>
      </c>
      <c r="V33" s="152">
        <f>IFERROR(単位行列!V33-投入係数!V33*産業連関表!$BC33,0)</f>
        <v>0</v>
      </c>
      <c r="W33" s="152">
        <f>IFERROR(単位行列!W33-投入係数!W33*産業連関表!$BC33,0)</f>
        <v>-6.7545376402076182E-2</v>
      </c>
      <c r="X33" s="152">
        <f>IFERROR(単位行列!X33-投入係数!X33*産業連関表!$BC33,0)</f>
        <v>-2.3840087707330815E-2</v>
      </c>
      <c r="Y33" s="152">
        <f>IFERROR(単位行列!Y33-投入係数!Y33*産業連関表!$BC33,0)</f>
        <v>0</v>
      </c>
      <c r="Z33" s="152">
        <f>IFERROR(単位行列!Z33-投入係数!Z33*産業連関表!$BC33,0)</f>
        <v>-2.9445015084204108E-3</v>
      </c>
      <c r="AA33" s="152">
        <f>IFERROR(単位行列!AA33-投入係数!AA33*産業連関表!$BC33,0)</f>
        <v>-2.8587164601652868E-2</v>
      </c>
      <c r="AB33" s="152">
        <f>IFERROR(単位行列!AB33-投入係数!AB33*産業連関表!$BC33,0)</f>
        <v>-1.6340054917330746E-2</v>
      </c>
      <c r="AC33" s="152">
        <f>IFERROR(単位行列!AC33-投入係数!AC33*産業連関表!$BC33,0)</f>
        <v>-1.8252561304870848E-2</v>
      </c>
      <c r="AD33" s="152">
        <f>IFERROR(単位行列!AD33-投入係数!AD33*産業連関表!$BC33,0)</f>
        <v>-6.5616793050158754E-3</v>
      </c>
      <c r="AE33" s="152">
        <f>IFERROR(単位行列!AE33-投入係数!AE33*産業連関表!$BC33,0)</f>
        <v>0.97457238308781768</v>
      </c>
      <c r="AF33" s="152">
        <f>IFERROR(単位行列!AF33-投入係数!AF33*産業連関表!$BC33,0)</f>
        <v>-3.4770142022815427E-2</v>
      </c>
      <c r="AG33" s="152">
        <f>IFERROR(単位行列!AG33-投入係数!AG33*産業連関表!$BC33,0)</f>
        <v>-1.9403455780939823E-2</v>
      </c>
      <c r="AH33" s="152">
        <f>IFERROR(単位行列!AH33-投入係数!AH33*産業連関表!$BC33,0)</f>
        <v>-1.5679732182530139E-2</v>
      </c>
      <c r="AI33" s="152">
        <f>IFERROR(単位行列!AI33-投入係数!AI33*産業連関表!$BC33,0)</f>
        <v>-2.4554891045304488E-4</v>
      </c>
      <c r="AJ33" s="152">
        <f>IFERROR(単位行列!AJ33-投入係数!AJ33*産業連関表!$BC33,0)</f>
        <v>-3.2459660880549343E-3</v>
      </c>
      <c r="AK33" s="152">
        <f>IFERROR(単位行列!AK33-投入係数!AK33*産業連関表!$BC33,0)</f>
        <v>-1.5169776762410478E-2</v>
      </c>
      <c r="AL33" s="152">
        <f>IFERROR(単位行列!AL33-投入係数!AL33*産業連関表!$BC33,0)</f>
        <v>-1.0095320622899194E-2</v>
      </c>
      <c r="AM33" s="152">
        <f>IFERROR(単位行列!AM33-投入係数!AM33*産業連関表!$BC33,0)</f>
        <v>-8.0280046259951898E-3</v>
      </c>
      <c r="AN33" s="152">
        <f>IFERROR(単位行列!AN33-投入係数!AN33*産業連関表!$BC33,0)</f>
        <v>-4.7074287960565692E-3</v>
      </c>
      <c r="AO33" s="162">
        <f>IFERROR(単位行列!AO33-投入係数!AO33*産業連関表!$BC33,0)</f>
        <v>-8.0843779569608008E-3</v>
      </c>
      <c r="AP33" s="154"/>
      <c r="AQ33" s="154"/>
      <c r="AR33" s="154"/>
      <c r="AS33" s="154"/>
      <c r="AT33" s="154"/>
      <c r="AU33" s="154"/>
      <c r="AV33" s="154"/>
      <c r="AW33" s="154"/>
      <c r="AX33" s="154"/>
      <c r="AY33" s="154"/>
      <c r="AZ33" s="154"/>
      <c r="BA33" s="154"/>
      <c r="BB33" s="154"/>
      <c r="BC33" s="154"/>
      <c r="BD33" s="154"/>
      <c r="BE33" s="154"/>
      <c r="BF33" s="154"/>
      <c r="BG33" s="154"/>
      <c r="BH33" s="154"/>
      <c r="BI33" s="154"/>
      <c r="BJ33" s="154"/>
      <c r="BL33" s="154"/>
    </row>
    <row r="34" spans="2:64" ht="15" customHeight="1" x14ac:dyDescent="0.2">
      <c r="B34" s="301" t="s">
        <v>179</v>
      </c>
      <c r="C34" s="302" t="s">
        <v>55</v>
      </c>
      <c r="D34" s="151">
        <f>IFERROR(単位行列!D34-投入係数!D34*産業連関表!$BC34,0)</f>
        <v>0</v>
      </c>
      <c r="E34" s="152">
        <f>IFERROR(単位行列!E34-投入係数!E34*産業連関表!$BC34,0)</f>
        <v>0</v>
      </c>
      <c r="F34" s="152">
        <f>IFERROR(単位行列!F34-投入係数!F34*産業連関表!$BC34,0)</f>
        <v>0</v>
      </c>
      <c r="G34" s="152">
        <f>IFERROR(単位行列!G34-投入係数!G34*産業連関表!$BC34,0)</f>
        <v>0</v>
      </c>
      <c r="H34" s="152">
        <f>IFERROR(単位行列!H34-投入係数!H34*産業連関表!$BC34,0)</f>
        <v>-2.6981902557826824E-3</v>
      </c>
      <c r="I34" s="152">
        <f>IFERROR(単位行列!I34-投入係数!I34*産業連関表!$BC34,0)</f>
        <v>0</v>
      </c>
      <c r="J34" s="152">
        <f>IFERROR(単位行列!J34-投入係数!J34*産業連関表!$BC34,0)</f>
        <v>0</v>
      </c>
      <c r="K34" s="152">
        <f>IFERROR(単位行列!K34-投入係数!K34*産業連関表!$BC34,0)</f>
        <v>0</v>
      </c>
      <c r="L34" s="152">
        <f>IFERROR(単位行列!L34-投入係数!L34*産業連関表!$BC34,0)</f>
        <v>0</v>
      </c>
      <c r="M34" s="152">
        <f>IFERROR(単位行列!M34-投入係数!M34*産業連関表!$BC34,0)</f>
        <v>0</v>
      </c>
      <c r="N34" s="152">
        <f>IFERROR(単位行列!N34-投入係数!N34*産業連関表!$BC34,0)</f>
        <v>0</v>
      </c>
      <c r="O34" s="152">
        <f>IFERROR(単位行列!O34-投入係数!O34*産業連関表!$BC34,0)</f>
        <v>0</v>
      </c>
      <c r="P34" s="152">
        <f>IFERROR(単位行列!P34-投入係数!P34*産業連関表!$BC34,0)</f>
        <v>0</v>
      </c>
      <c r="Q34" s="152">
        <f>IFERROR(単位行列!Q34-投入係数!Q34*産業連関表!$BC34,0)</f>
        <v>0</v>
      </c>
      <c r="R34" s="152">
        <f>IFERROR(単位行列!R34-投入係数!R34*産業連関表!$BC34,0)</f>
        <v>0</v>
      </c>
      <c r="S34" s="152">
        <f>IFERROR(単位行列!S34-投入係数!S34*産業連関表!$BC34,0)</f>
        <v>0</v>
      </c>
      <c r="T34" s="152">
        <f>IFERROR(単位行列!T34-投入係数!T34*産業連関表!$BC34,0)</f>
        <v>0</v>
      </c>
      <c r="U34" s="152">
        <f>IFERROR(単位行列!U34-投入係数!U34*産業連関表!$BC34,0)</f>
        <v>0</v>
      </c>
      <c r="V34" s="152">
        <f>IFERROR(単位行列!V34-投入係数!V34*産業連関表!$BC34,0)</f>
        <v>0</v>
      </c>
      <c r="W34" s="152">
        <f>IFERROR(単位行列!W34-投入係数!W34*産業連関表!$BC34,0)</f>
        <v>0</v>
      </c>
      <c r="X34" s="152">
        <f>IFERROR(単位行列!X34-投入係数!X34*産業連関表!$BC34,0)</f>
        <v>-2.5553283226044981E-5</v>
      </c>
      <c r="Y34" s="152">
        <f>IFERROR(単位行列!Y34-投入係数!Y34*産業連関表!$BC34,0)</f>
        <v>0</v>
      </c>
      <c r="Z34" s="152">
        <f>IFERROR(単位行列!Z34-投入係数!Z34*産業連関表!$BC34,0)</f>
        <v>0</v>
      </c>
      <c r="AA34" s="152">
        <f>IFERROR(単位行列!AA34-投入係数!AA34*産業連関表!$BC34,0)</f>
        <v>0</v>
      </c>
      <c r="AB34" s="152">
        <f>IFERROR(単位行列!AB34-投入係数!AB34*産業連関表!$BC34,0)</f>
        <v>0</v>
      </c>
      <c r="AC34" s="152">
        <f>IFERROR(単位行列!AC34-投入係数!AC34*産業連関表!$BC34,0)</f>
        <v>0</v>
      </c>
      <c r="AD34" s="152">
        <f>IFERROR(単位行列!AD34-投入係数!AD34*産業連関表!$BC34,0)</f>
        <v>0</v>
      </c>
      <c r="AE34" s="152">
        <f>IFERROR(単位行列!AE34-投入係数!AE34*産業連関表!$BC34,0)</f>
        <v>0</v>
      </c>
      <c r="AF34" s="152">
        <f>IFERROR(単位行列!AF34-投入係数!AF34*産業連関表!$BC34,0)</f>
        <v>0.99065596021473401</v>
      </c>
      <c r="AG34" s="152">
        <f>IFERROR(単位行列!AG34-投入係数!AG34*産業連関表!$BC34,0)</f>
        <v>0</v>
      </c>
      <c r="AH34" s="152">
        <f>IFERROR(単位行列!AH34-投入係数!AH34*産業連関表!$BC34,0)</f>
        <v>0</v>
      </c>
      <c r="AI34" s="152">
        <f>IFERROR(単位行列!AI34-投入係数!AI34*産業連関表!$BC34,0)</f>
        <v>0</v>
      </c>
      <c r="AJ34" s="152">
        <f>IFERROR(単位行列!AJ34-投入係数!AJ34*産業連関表!$BC34,0)</f>
        <v>0</v>
      </c>
      <c r="AK34" s="152">
        <f>IFERROR(単位行列!AK34-投入係数!AK34*産業連関表!$BC34,0)</f>
        <v>0</v>
      </c>
      <c r="AL34" s="152">
        <f>IFERROR(単位行列!AL34-投入係数!AL34*産業連関表!$BC34,0)</f>
        <v>0</v>
      </c>
      <c r="AM34" s="152">
        <f>IFERROR(単位行列!AM34-投入係数!AM34*産業連関表!$BC34,0)</f>
        <v>0</v>
      </c>
      <c r="AN34" s="152">
        <f>IFERROR(単位行列!AN34-投入係数!AN34*産業連関表!$BC34,0)</f>
        <v>-2.7155446176089695E-3</v>
      </c>
      <c r="AO34" s="162">
        <f>IFERROR(単位行列!AO34-投入係数!AO34*産業連関表!$BC34,0)</f>
        <v>0</v>
      </c>
      <c r="AP34" s="154"/>
      <c r="AQ34" s="154"/>
      <c r="AR34" s="154"/>
      <c r="AS34" s="154"/>
      <c r="AT34" s="154"/>
      <c r="AU34" s="154"/>
      <c r="AV34" s="154"/>
      <c r="AW34" s="154"/>
      <c r="AX34" s="154"/>
      <c r="AY34" s="154"/>
      <c r="AZ34" s="154"/>
      <c r="BA34" s="154"/>
      <c r="BB34" s="154"/>
      <c r="BC34" s="154"/>
      <c r="BD34" s="154"/>
      <c r="BE34" s="154"/>
      <c r="BF34" s="154"/>
      <c r="BG34" s="154"/>
      <c r="BH34" s="154"/>
      <c r="BI34" s="154"/>
      <c r="BJ34" s="154"/>
      <c r="BL34" s="154"/>
    </row>
    <row r="35" spans="2:64" ht="15" customHeight="1" x14ac:dyDescent="0.2">
      <c r="B35" s="301" t="s">
        <v>180</v>
      </c>
      <c r="C35" s="302" t="s">
        <v>57</v>
      </c>
      <c r="D35" s="151">
        <f>IFERROR(単位行列!D35-投入係数!D35*産業連関表!$BC35,0)</f>
        <v>-3.8411203424708898E-4</v>
      </c>
      <c r="E35" s="152">
        <f>IFERROR(単位行列!E35-投入係数!E35*産業連関表!$BC35,0)</f>
        <v>-1.63200216242523E-4</v>
      </c>
      <c r="F35" s="152">
        <f>IFERROR(単位行列!F35-投入係数!F35*産業連関表!$BC35,0)</f>
        <v>0</v>
      </c>
      <c r="G35" s="152">
        <f>IFERROR(単位行列!G35-投入係数!G35*産業連関表!$BC35,0)</f>
        <v>-1.0480425437269856E-3</v>
      </c>
      <c r="H35" s="152">
        <f>IFERROR(単位行列!H35-投入係数!H35*産業連関表!$BC35,0)</f>
        <v>-4.8707911224571231E-4</v>
      </c>
      <c r="I35" s="152">
        <f>IFERROR(単位行列!I35-投入係数!I35*産業連関表!$BC35,0)</f>
        <v>0</v>
      </c>
      <c r="J35" s="152">
        <f>IFERROR(単位行列!J35-投入係数!J35*産業連関表!$BC35,0)</f>
        <v>0</v>
      </c>
      <c r="K35" s="152">
        <f>IFERROR(単位行列!K35-投入係数!K35*産業連関表!$BC35,0)</f>
        <v>0</v>
      </c>
      <c r="L35" s="152">
        <f>IFERROR(単位行列!L35-投入係数!L35*産業連関表!$BC35,0)</f>
        <v>0</v>
      </c>
      <c r="M35" s="152">
        <f>IFERROR(単位行列!M35-投入係数!M35*産業連関表!$BC35,0)</f>
        <v>-8.2389350019063774E-4</v>
      </c>
      <c r="N35" s="152">
        <f>IFERROR(単位行列!N35-投入係数!N35*産業連関表!$BC35,0)</f>
        <v>0</v>
      </c>
      <c r="O35" s="152">
        <f>IFERROR(単位行列!O35-投入係数!O35*産業連関表!$BC35,0)</f>
        <v>0</v>
      </c>
      <c r="P35" s="152">
        <f>IFERROR(単位行列!P35-投入係数!P35*産業連関表!$BC35,0)</f>
        <v>-6.9600162668690454E-4</v>
      </c>
      <c r="Q35" s="152">
        <f>IFERROR(単位行列!Q35-投入係数!Q35*産業連関表!$BC35,0)</f>
        <v>-7.3462969791637908E-4</v>
      </c>
      <c r="R35" s="152">
        <f>IFERROR(単位行列!R35-投入係数!R35*産業連関表!$BC35,0)</f>
        <v>0</v>
      </c>
      <c r="S35" s="152">
        <f>IFERROR(単位行列!S35-投入係数!S35*産業連関表!$BC35,0)</f>
        <v>0</v>
      </c>
      <c r="T35" s="152">
        <f>IFERROR(単位行列!T35-投入係数!T35*産業連関表!$BC35,0)</f>
        <v>0</v>
      </c>
      <c r="U35" s="152">
        <f>IFERROR(単位行列!U35-投入係数!U35*産業連関表!$BC35,0)</f>
        <v>-2.8093256371381463E-4</v>
      </c>
      <c r="V35" s="152">
        <f>IFERROR(単位行列!V35-投入係数!V35*産業連関表!$BC35,0)</f>
        <v>0</v>
      </c>
      <c r="W35" s="152">
        <f>IFERROR(単位行列!W35-投入係数!W35*産業連関表!$BC35,0)</f>
        <v>-4.124610479563555E-4</v>
      </c>
      <c r="X35" s="152">
        <f>IFERROR(単位行列!X35-投入係数!X35*産業連関表!$BC35,0)</f>
        <v>-3.5955478740437785E-3</v>
      </c>
      <c r="Y35" s="152">
        <f>IFERROR(単位行列!Y35-投入係数!Y35*産業連関表!$BC35,0)</f>
        <v>0</v>
      </c>
      <c r="Z35" s="152">
        <f>IFERROR(単位行列!Z35-投入係数!Z35*産業連関表!$BC35,0)</f>
        <v>-2.0476789533463704E-3</v>
      </c>
      <c r="AA35" s="152">
        <f>IFERROR(単位行列!AA35-投入係数!AA35*産業連関表!$BC35,0)</f>
        <v>-1.1534725667669632E-3</v>
      </c>
      <c r="AB35" s="152">
        <f>IFERROR(単位行列!AB35-投入係数!AB35*産業連関表!$BC35,0)</f>
        <v>-9.8205320201064485E-4</v>
      </c>
      <c r="AC35" s="152">
        <f>IFERROR(単位行列!AC35-投入係数!AC35*産業連関表!$BC35,0)</f>
        <v>-3.5139977941985221E-3</v>
      </c>
      <c r="AD35" s="152">
        <f>IFERROR(単位行列!AD35-投入係数!AD35*産業連関表!$BC35,0)</f>
        <v>-4.7588974066506886E-3</v>
      </c>
      <c r="AE35" s="152">
        <f>IFERROR(単位行列!AE35-投入係数!AE35*産業連関表!$BC35,0)</f>
        <v>-1.0235406532693994E-3</v>
      </c>
      <c r="AF35" s="152">
        <f>IFERROR(単位行列!AF35-投入係数!AF35*産業連関表!$BC35,0)</f>
        <v>-2.336082934434497E-3</v>
      </c>
      <c r="AG35" s="152">
        <f>IFERROR(単位行列!AG35-投入係数!AG35*産業連関表!$BC35,0)</f>
        <v>0.98329839764739413</v>
      </c>
      <c r="AH35" s="152">
        <f>IFERROR(単位行列!AH35-投入係数!AH35*産業連関表!$BC35,0)</f>
        <v>-5.9886815734791618E-3</v>
      </c>
      <c r="AI35" s="152">
        <f>IFERROR(単位行列!AI35-投入係数!AI35*産業連関表!$BC35,0)</f>
        <v>-2.0067610767144668E-4</v>
      </c>
      <c r="AJ35" s="152">
        <f>IFERROR(単位行列!AJ35-投入係数!AJ35*産業連関表!$BC35,0)</f>
        <v>-1.4828000756518568E-3</v>
      </c>
      <c r="AK35" s="152">
        <f>IFERROR(単位行列!AK35-投入係数!AK35*産業連関表!$BC35,0)</f>
        <v>-5.3079920379865055E-3</v>
      </c>
      <c r="AL35" s="152">
        <f>IFERROR(単位行列!AL35-投入係数!AL35*産業連関表!$BC35,0)</f>
        <v>-2.9075512335439428E-3</v>
      </c>
      <c r="AM35" s="152">
        <f>IFERROR(単位行列!AM35-投入係数!AM35*産業連関表!$BC35,0)</f>
        <v>-1.1508607961700447E-3</v>
      </c>
      <c r="AN35" s="152">
        <f>IFERROR(単位行列!AN35-投入係数!AN35*産業連関表!$BC35,0)</f>
        <v>-9.4012165634464002E-4</v>
      </c>
      <c r="AO35" s="162">
        <f>IFERROR(単位行列!AO35-投入係数!AO35*産業連関表!$BC35,0)</f>
        <v>-1.5336092666629732E-3</v>
      </c>
      <c r="AP35" s="154"/>
      <c r="AQ35" s="154"/>
      <c r="AR35" s="154"/>
      <c r="AS35" s="154"/>
      <c r="AT35" s="154"/>
      <c r="AU35" s="154"/>
      <c r="AV35" s="154"/>
      <c r="AW35" s="154"/>
      <c r="AX35" s="154"/>
      <c r="AY35" s="154"/>
      <c r="AZ35" s="154"/>
      <c r="BA35" s="154"/>
      <c r="BB35" s="154"/>
      <c r="BC35" s="154"/>
      <c r="BD35" s="154"/>
      <c r="BE35" s="154"/>
      <c r="BF35" s="154"/>
      <c r="BG35" s="154"/>
      <c r="BH35" s="154"/>
      <c r="BI35" s="154"/>
      <c r="BJ35" s="154"/>
      <c r="BL35" s="154"/>
    </row>
    <row r="36" spans="2:64" ht="15" customHeight="1" x14ac:dyDescent="0.2">
      <c r="B36" s="301" t="s">
        <v>181</v>
      </c>
      <c r="C36" s="302" t="s">
        <v>59</v>
      </c>
      <c r="D36" s="151">
        <f>IFERROR(単位行列!D36-投入係数!D36*産業連関表!$BC36,0)</f>
        <v>-8.4187694276029851E-4</v>
      </c>
      <c r="E36" s="152">
        <f>IFERROR(単位行列!E36-投入係数!E36*産業連関表!$BC36,0)</f>
        <v>-2.1887280835474329E-3</v>
      </c>
      <c r="F36" s="152">
        <f>IFERROR(単位行列!F36-投入係数!F36*産業連関表!$BC36,0)</f>
        <v>0</v>
      </c>
      <c r="G36" s="152">
        <f>IFERROR(単位行列!G36-投入係数!G36*産業連関表!$BC36,0)</f>
        <v>-6.6427941009277935E-3</v>
      </c>
      <c r="H36" s="152">
        <f>IFERROR(単位行列!H36-投入係数!H36*産業連関表!$BC36,0)</f>
        <v>-1.0417035450667124E-3</v>
      </c>
      <c r="I36" s="152">
        <f>IFERROR(単位行列!I36-投入係数!I36*産業連関表!$BC36,0)</f>
        <v>0</v>
      </c>
      <c r="J36" s="152">
        <f>IFERROR(単位行列!J36-投入係数!J36*産業連関表!$BC36,0)</f>
        <v>0</v>
      </c>
      <c r="K36" s="152">
        <f>IFERROR(単位行列!K36-投入係数!K36*産業連関表!$BC36,0)</f>
        <v>0</v>
      </c>
      <c r="L36" s="152">
        <f>IFERROR(単位行列!L36-投入係数!L36*産業連関表!$BC36,0)</f>
        <v>0</v>
      </c>
      <c r="M36" s="152">
        <f>IFERROR(単位行列!M36-投入係数!M36*産業連関表!$BC36,0)</f>
        <v>-1.9807789239510393E-3</v>
      </c>
      <c r="N36" s="152">
        <f>IFERROR(単位行列!N36-投入係数!N36*産業連関表!$BC36,0)</f>
        <v>0</v>
      </c>
      <c r="O36" s="152">
        <f>IFERROR(単位行列!O36-投入係数!O36*産業連関表!$BC36,0)</f>
        <v>0</v>
      </c>
      <c r="P36" s="152">
        <f>IFERROR(単位行列!P36-投入係数!P36*産業連関表!$BC36,0)</f>
        <v>-2.2767173855079083E-3</v>
      </c>
      <c r="Q36" s="152">
        <f>IFERROR(単位行列!Q36-投入係数!Q36*産業連関表!$BC36,0)</f>
        <v>-1.405756426349495E-3</v>
      </c>
      <c r="R36" s="152">
        <f>IFERROR(単位行列!R36-投入係数!R36*産業連関表!$BC36,0)</f>
        <v>0</v>
      </c>
      <c r="S36" s="152">
        <f>IFERROR(単位行列!S36-投入係数!S36*産業連関表!$BC36,0)</f>
        <v>0</v>
      </c>
      <c r="T36" s="152">
        <f>IFERROR(単位行列!T36-投入係数!T36*産業連関表!$BC36,0)</f>
        <v>0</v>
      </c>
      <c r="U36" s="152">
        <f>IFERROR(単位行列!U36-投入係数!U36*産業連関表!$BC36,0)</f>
        <v>-5.8526543132121785E-4</v>
      </c>
      <c r="V36" s="152">
        <f>IFERROR(単位行列!V36-投入係数!V36*産業連関表!$BC36,0)</f>
        <v>0</v>
      </c>
      <c r="W36" s="152">
        <f>IFERROR(単位行列!W36-投入係数!W36*産業連関表!$BC36,0)</f>
        <v>-1.2410353112711282E-3</v>
      </c>
      <c r="X36" s="152">
        <f>IFERROR(単位行列!X36-投入係数!X36*産業連関表!$BC36,0)</f>
        <v>-2.9852845527783153E-3</v>
      </c>
      <c r="Y36" s="152">
        <f>IFERROR(単位行列!Y36-投入係数!Y36*産業連関表!$BC36,0)</f>
        <v>0</v>
      </c>
      <c r="Z36" s="152">
        <f>IFERROR(単位行列!Z36-投入係数!Z36*産業連関表!$BC36,0)</f>
        <v>-1.4046036226004249E-3</v>
      </c>
      <c r="AA36" s="152">
        <f>IFERROR(単位行列!AA36-投入係数!AA36*産業連関表!$BC36,0)</f>
        <v>-5.2631361897262528E-3</v>
      </c>
      <c r="AB36" s="152">
        <f>IFERROR(単位行列!AB36-投入係数!AB36*産業連関表!$BC36,0)</f>
        <v>-2.4491973458103315E-3</v>
      </c>
      <c r="AC36" s="152">
        <f>IFERROR(単位行列!AC36-投入係数!AC36*産業連関表!$BC36,0)</f>
        <v>-3.4880744002062547E-3</v>
      </c>
      <c r="AD36" s="152">
        <f>IFERROR(単位行列!AD36-投入係数!AD36*産業連関表!$BC36,0)</f>
        <v>-2.6058888942670499E-3</v>
      </c>
      <c r="AE36" s="152">
        <f>IFERROR(単位行列!AE36-投入係数!AE36*産業連関表!$BC36,0)</f>
        <v>-3.05152527915624E-3</v>
      </c>
      <c r="AF36" s="152">
        <f>IFERROR(単位行列!AF36-投入係数!AF36*産業連関表!$BC36,0)</f>
        <v>-2.4582806596208863E-3</v>
      </c>
      <c r="AG36" s="152">
        <f>IFERROR(単位行列!AG36-投入係数!AG36*産業連関表!$BC36,0)</f>
        <v>-7.9129971691573107E-4</v>
      </c>
      <c r="AH36" s="152">
        <f>IFERROR(単位行列!AH36-投入係数!AH36*産業連関表!$BC36,0)</f>
        <v>0.98992771797666934</v>
      </c>
      <c r="AI36" s="152">
        <f>IFERROR(単位行列!AI36-投入係数!AI36*産業連関表!$BC36,0)</f>
        <v>-1.2231674065783649E-2</v>
      </c>
      <c r="AJ36" s="152">
        <f>IFERROR(単位行列!AJ36-投入係数!AJ36*産業連関表!$BC36,0)</f>
        <v>-2.0630051302030956E-2</v>
      </c>
      <c r="AK36" s="152">
        <f>IFERROR(単位行列!AK36-投入係数!AK36*産業連関表!$BC36,0)</f>
        <v>-1.4246825535501803E-3</v>
      </c>
      <c r="AL36" s="152">
        <f>IFERROR(単位行列!AL36-投入係数!AL36*産業連関表!$BC36,0)</f>
        <v>-2.9932598069719366E-3</v>
      </c>
      <c r="AM36" s="152">
        <f>IFERROR(単位行列!AM36-投入係数!AM36*産業連関表!$BC36,0)</f>
        <v>-2.3662773226330305E-3</v>
      </c>
      <c r="AN36" s="152">
        <f>IFERROR(単位行列!AN36-投入係数!AN36*産業連関表!$BC36,0)</f>
        <v>-2.3222606453892165E-3</v>
      </c>
      <c r="AO36" s="162">
        <f>IFERROR(単位行列!AO36-投入係数!AO36*産業連関表!$BC36,0)</f>
        <v>-1.212520705062813E-3</v>
      </c>
      <c r="AP36" s="154"/>
      <c r="AQ36" s="154"/>
      <c r="AR36" s="154"/>
      <c r="AS36" s="154"/>
      <c r="AT36" s="154"/>
      <c r="AU36" s="154"/>
      <c r="AV36" s="154"/>
      <c r="AW36" s="154"/>
      <c r="AX36" s="154"/>
      <c r="AY36" s="154"/>
      <c r="AZ36" s="154"/>
      <c r="BA36" s="154"/>
      <c r="BB36" s="154"/>
      <c r="BC36" s="154"/>
      <c r="BD36" s="154"/>
      <c r="BE36" s="154"/>
      <c r="BF36" s="154"/>
      <c r="BG36" s="154"/>
      <c r="BH36" s="154"/>
      <c r="BI36" s="154"/>
      <c r="BJ36" s="154"/>
      <c r="BL36" s="154"/>
    </row>
    <row r="37" spans="2:64" ht="15" customHeight="1" x14ac:dyDescent="0.2">
      <c r="B37" s="301" t="s">
        <v>182</v>
      </c>
      <c r="C37" s="302" t="s">
        <v>62</v>
      </c>
      <c r="D37" s="151">
        <f>IFERROR(単位行列!D37-投入係数!D37*産業連関表!$BC37,0)</f>
        <v>0</v>
      </c>
      <c r="E37" s="152">
        <f>IFERROR(単位行列!E37-投入係数!E37*産業連関表!$BC37,0)</f>
        <v>0</v>
      </c>
      <c r="F37" s="152">
        <f>IFERROR(単位行列!F37-投入係数!F37*産業連関表!$BC37,0)</f>
        <v>0</v>
      </c>
      <c r="G37" s="152">
        <f>IFERROR(単位行列!G37-投入係数!G37*産業連関表!$BC37,0)</f>
        <v>0</v>
      </c>
      <c r="H37" s="152">
        <f>IFERROR(単位行列!H37-投入係数!H37*産業連関表!$BC37,0)</f>
        <v>0</v>
      </c>
      <c r="I37" s="152">
        <f>IFERROR(単位行列!I37-投入係数!I37*産業連関表!$BC37,0)</f>
        <v>0</v>
      </c>
      <c r="J37" s="152">
        <f>IFERROR(単位行列!J37-投入係数!J37*産業連関表!$BC37,0)</f>
        <v>0</v>
      </c>
      <c r="K37" s="152">
        <f>IFERROR(単位行列!K37-投入係数!K37*産業連関表!$BC37,0)</f>
        <v>0</v>
      </c>
      <c r="L37" s="152">
        <f>IFERROR(単位行列!L37-投入係数!L37*産業連関表!$BC37,0)</f>
        <v>0</v>
      </c>
      <c r="M37" s="152">
        <f>IFERROR(単位行列!M37-投入係数!M37*産業連関表!$BC37,0)</f>
        <v>0</v>
      </c>
      <c r="N37" s="152">
        <f>IFERROR(単位行列!N37-投入係数!N37*産業連関表!$BC37,0)</f>
        <v>0</v>
      </c>
      <c r="O37" s="152">
        <f>IFERROR(単位行列!O37-投入係数!O37*産業連関表!$BC37,0)</f>
        <v>0</v>
      </c>
      <c r="P37" s="152">
        <f>IFERROR(単位行列!P37-投入係数!P37*産業連関表!$BC37,0)</f>
        <v>0</v>
      </c>
      <c r="Q37" s="152">
        <f>IFERROR(単位行列!Q37-投入係数!Q37*産業連関表!$BC37,0)</f>
        <v>0</v>
      </c>
      <c r="R37" s="152">
        <f>IFERROR(単位行列!R37-投入係数!R37*産業連関表!$BC37,0)</f>
        <v>0</v>
      </c>
      <c r="S37" s="152">
        <f>IFERROR(単位行列!S37-投入係数!S37*産業連関表!$BC37,0)</f>
        <v>0</v>
      </c>
      <c r="T37" s="152">
        <f>IFERROR(単位行列!T37-投入係数!T37*産業連関表!$BC37,0)</f>
        <v>0</v>
      </c>
      <c r="U37" s="152">
        <f>IFERROR(単位行列!U37-投入係数!U37*産業連関表!$BC37,0)</f>
        <v>0</v>
      </c>
      <c r="V37" s="152">
        <f>IFERROR(単位行列!V37-投入係数!V37*産業連関表!$BC37,0)</f>
        <v>0</v>
      </c>
      <c r="W37" s="152">
        <f>IFERROR(単位行列!W37-投入係数!W37*産業連関表!$BC37,0)</f>
        <v>0</v>
      </c>
      <c r="X37" s="152">
        <f>IFERROR(単位行列!X37-投入係数!X37*産業連関表!$BC37,0)</f>
        <v>-1.3325269442969719E-2</v>
      </c>
      <c r="Y37" s="152">
        <f>IFERROR(単位行列!Y37-投入係数!Y37*産業連関表!$BC37,0)</f>
        <v>0</v>
      </c>
      <c r="Z37" s="152">
        <f>IFERROR(単位行列!Z37-投入係数!Z37*産業連関表!$BC37,0)</f>
        <v>0</v>
      </c>
      <c r="AA37" s="152">
        <f>IFERROR(単位行列!AA37-投入係数!AA37*産業連関表!$BC37,0)</f>
        <v>0</v>
      </c>
      <c r="AB37" s="152">
        <f>IFERROR(単位行列!AB37-投入係数!AB37*産業連関表!$BC37,0)</f>
        <v>0</v>
      </c>
      <c r="AC37" s="152">
        <f>IFERROR(単位行列!AC37-投入係数!AC37*産業連関表!$BC37,0)</f>
        <v>0</v>
      </c>
      <c r="AD37" s="152">
        <f>IFERROR(単位行列!AD37-投入係数!AD37*産業連関表!$BC37,0)</f>
        <v>0</v>
      </c>
      <c r="AE37" s="152">
        <f>IFERROR(単位行列!AE37-投入係数!AE37*産業連関表!$BC37,0)</f>
        <v>0</v>
      </c>
      <c r="AF37" s="152">
        <f>IFERROR(単位行列!AF37-投入係数!AF37*産業連関表!$BC37,0)</f>
        <v>0</v>
      </c>
      <c r="AG37" s="152">
        <f>IFERROR(単位行列!AG37-投入係数!AG37*産業連関表!$BC37,0)</f>
        <v>0</v>
      </c>
      <c r="AH37" s="152">
        <f>IFERROR(単位行列!AH37-投入係数!AH37*産業連関表!$BC37,0)</f>
        <v>0</v>
      </c>
      <c r="AI37" s="152">
        <f>IFERROR(単位行列!AI37-投入係数!AI37*産業連関表!$BC37,0)</f>
        <v>1</v>
      </c>
      <c r="AJ37" s="152">
        <f>IFERROR(単位行列!AJ37-投入係数!AJ37*産業連関表!$BC37,0)</f>
        <v>0</v>
      </c>
      <c r="AK37" s="152">
        <f>IFERROR(単位行列!AK37-投入係数!AK37*産業連関表!$BC37,0)</f>
        <v>0</v>
      </c>
      <c r="AL37" s="152">
        <f>IFERROR(単位行列!AL37-投入係数!AL37*産業連関表!$BC37,0)</f>
        <v>0</v>
      </c>
      <c r="AM37" s="152">
        <f>IFERROR(単位行列!AM37-投入係数!AM37*産業連関表!$BC37,0)</f>
        <v>0</v>
      </c>
      <c r="AN37" s="152">
        <f>IFERROR(単位行列!AN37-投入係数!AN37*産業連関表!$BC37,0)</f>
        <v>0</v>
      </c>
      <c r="AO37" s="162">
        <f>IFERROR(単位行列!AO37-投入係数!AO37*産業連関表!$BC37,0)</f>
        <v>0</v>
      </c>
      <c r="AP37" s="154"/>
      <c r="AQ37" s="154"/>
      <c r="AR37" s="154"/>
      <c r="AS37" s="154"/>
      <c r="AT37" s="154"/>
      <c r="AU37" s="154"/>
      <c r="AV37" s="154"/>
      <c r="AW37" s="154"/>
      <c r="AX37" s="154"/>
      <c r="AY37" s="154"/>
      <c r="AZ37" s="154"/>
      <c r="BA37" s="154"/>
      <c r="BB37" s="154"/>
      <c r="BC37" s="154"/>
      <c r="BD37" s="154"/>
      <c r="BE37" s="154"/>
      <c r="BF37" s="154"/>
      <c r="BG37" s="154"/>
      <c r="BH37" s="154"/>
      <c r="BI37" s="154"/>
      <c r="BJ37" s="154"/>
      <c r="BL37" s="154"/>
    </row>
    <row r="38" spans="2:64" ht="15" customHeight="1" x14ac:dyDescent="0.2">
      <c r="B38" s="301" t="s">
        <v>183</v>
      </c>
      <c r="C38" s="302" t="s">
        <v>64</v>
      </c>
      <c r="D38" s="151">
        <f>IFERROR(単位行列!D38-投入係数!D38*産業連関表!$BC38,0)</f>
        <v>-6.0952662297184509E-6</v>
      </c>
      <c r="E38" s="152">
        <f>IFERROR(単位行列!E38-投入係数!E38*産業連関表!$BC38,0)</f>
        <v>-4.4749837925132351E-6</v>
      </c>
      <c r="F38" s="152">
        <f>IFERROR(単位行列!F38-投入係数!F38*産業連関表!$BC38,0)</f>
        <v>0</v>
      </c>
      <c r="G38" s="152">
        <f>IFERROR(単位行列!G38-投入係数!G38*産業連関表!$BC38,0)</f>
        <v>-2.8081549581987313E-4</v>
      </c>
      <c r="H38" s="152">
        <f>IFERROR(単位行列!H38-投入係数!H38*産業連関表!$BC38,0)</f>
        <v>-5.0576877120114033E-5</v>
      </c>
      <c r="I38" s="152">
        <f>IFERROR(単位行列!I38-投入係数!I38*産業連関表!$BC38,0)</f>
        <v>0</v>
      </c>
      <c r="J38" s="152">
        <f>IFERROR(単位行列!J38-投入係数!J38*産業連関表!$BC38,0)</f>
        <v>0</v>
      </c>
      <c r="K38" s="152">
        <f>IFERROR(単位行列!K38-投入係数!K38*産業連関表!$BC38,0)</f>
        <v>0</v>
      </c>
      <c r="L38" s="152">
        <f>IFERROR(単位行列!L38-投入係数!L38*産業連関表!$BC38,0)</f>
        <v>0</v>
      </c>
      <c r="M38" s="152">
        <f>IFERROR(単位行列!M38-投入係数!M38*産業連関表!$BC38,0)</f>
        <v>-6.0715509697230979E-5</v>
      </c>
      <c r="N38" s="152">
        <f>IFERROR(単位行列!N38-投入係数!N38*産業連関表!$BC38,0)</f>
        <v>0</v>
      </c>
      <c r="O38" s="152">
        <f>IFERROR(単位行列!O38-投入係数!O38*産業連関表!$BC38,0)</f>
        <v>0</v>
      </c>
      <c r="P38" s="152">
        <f>IFERROR(単位行列!P38-投入係数!P38*産業連関表!$BC38,0)</f>
        <v>-1.3395161286467068E-4</v>
      </c>
      <c r="Q38" s="152">
        <f>IFERROR(単位行列!Q38-投入係数!Q38*産業連関表!$BC38,0)</f>
        <v>-9.8763637745062573E-5</v>
      </c>
      <c r="R38" s="152">
        <f>IFERROR(単位行列!R38-投入係数!R38*産業連関表!$BC38,0)</f>
        <v>0</v>
      </c>
      <c r="S38" s="152">
        <f>IFERROR(単位行列!S38-投入係数!S38*産業連関表!$BC38,0)</f>
        <v>0</v>
      </c>
      <c r="T38" s="152">
        <f>IFERROR(単位行列!T38-投入係数!T38*産業連関表!$BC38,0)</f>
        <v>0</v>
      </c>
      <c r="U38" s="152">
        <f>IFERROR(単位行列!U38-投入係数!U38*産業連関表!$BC38,0)</f>
        <v>-1.5162658997029182E-5</v>
      </c>
      <c r="V38" s="152">
        <f>IFERROR(単位行列!V38-投入係数!V38*産業連関表!$BC38,0)</f>
        <v>0</v>
      </c>
      <c r="W38" s="152">
        <f>IFERROR(単位行列!W38-投入係数!W38*産業連関表!$BC38,0)</f>
        <v>-3.7219781590004642E-5</v>
      </c>
      <c r="X38" s="152">
        <f>IFERROR(単位行列!X38-投入係数!X38*産業連関表!$BC38,0)</f>
        <v>-4.5193138573526595E-5</v>
      </c>
      <c r="Y38" s="152">
        <f>IFERROR(単位行列!Y38-投入係数!Y38*産業連関表!$BC38,0)</f>
        <v>0</v>
      </c>
      <c r="Z38" s="152">
        <f>IFERROR(単位行列!Z38-投入係数!Z38*産業連関表!$BC38,0)</f>
        <v>-4.5252238727425096E-5</v>
      </c>
      <c r="AA38" s="152">
        <f>IFERROR(単位行列!AA38-投入係数!AA38*産業連関表!$BC38,0)</f>
        <v>-4.7062643771569145E-5</v>
      </c>
      <c r="AB38" s="152">
        <f>IFERROR(単位行列!AB38-投入係数!AB38*産業連関表!$BC38,0)</f>
        <v>-8.5638765740816793E-5</v>
      </c>
      <c r="AC38" s="152">
        <f>IFERROR(単位行列!AC38-投入係数!AC38*産業連関表!$BC38,0)</f>
        <v>-8.1590875283906817E-4</v>
      </c>
      <c r="AD38" s="152">
        <f>IFERROR(単位行列!AD38-投入係数!AD38*産業連関表!$BC38,0)</f>
        <v>-4.7868379927420404E-4</v>
      </c>
      <c r="AE38" s="152">
        <f>IFERROR(単位行列!AE38-投入係数!AE38*産業連関表!$BC38,0)</f>
        <v>-2.2263441455655061E-4</v>
      </c>
      <c r="AF38" s="152">
        <f>IFERROR(単位行列!AF38-投入係数!AF38*産業連関表!$BC38,0)</f>
        <v>-2.406213755523399E-4</v>
      </c>
      <c r="AG38" s="152">
        <f>IFERROR(単位行列!AG38-投入係数!AG38*産業連関表!$BC38,0)</f>
        <v>-6.2027796163782354E-4</v>
      </c>
      <c r="AH38" s="152">
        <f>IFERROR(単位行列!AH38-投入係数!AH38*産業連関表!$BC38,0)</f>
        <v>-3.5933257456038979E-4</v>
      </c>
      <c r="AI38" s="152">
        <f>IFERROR(単位行列!AI38-投入係数!AI38*産業連関表!$BC38,0)</f>
        <v>-6.1535047367397035E-4</v>
      </c>
      <c r="AJ38" s="152">
        <f>IFERROR(単位行列!AJ38-投入係数!AJ38*産業連関表!$BC38,0)</f>
        <v>0.99834876954664176</v>
      </c>
      <c r="AK38" s="152">
        <f>IFERROR(単位行列!AK38-投入係数!AK38*産業連関表!$BC38,0)</f>
        <v>-2.341651454090449E-4</v>
      </c>
      <c r="AL38" s="152">
        <f>IFERROR(単位行列!AL38-投入係数!AL38*産業連関表!$BC38,0)</f>
        <v>-1.3068581974365989E-5</v>
      </c>
      <c r="AM38" s="152">
        <f>IFERROR(単位行列!AM38-投入係数!AM38*産業連関表!$BC38,0)</f>
        <v>-3.5879862930798066E-5</v>
      </c>
      <c r="AN38" s="152">
        <f>IFERROR(単位行列!AN38-投入係数!AN38*産業連関表!$BC38,0)</f>
        <v>-2.1600899758455872E-4</v>
      </c>
      <c r="AO38" s="162">
        <f>IFERROR(単位行列!AO38-投入係数!AO38*産業連関表!$BC38,0)</f>
        <v>-2.4795767025574699E-4</v>
      </c>
      <c r="AP38" s="154"/>
      <c r="AQ38" s="154"/>
      <c r="AR38" s="154"/>
      <c r="AS38" s="154"/>
      <c r="AT38" s="154"/>
      <c r="AU38" s="154"/>
      <c r="AV38" s="154"/>
      <c r="AW38" s="154"/>
      <c r="AX38" s="154"/>
      <c r="AY38" s="154"/>
      <c r="AZ38" s="154"/>
      <c r="BA38" s="154"/>
      <c r="BB38" s="154"/>
      <c r="BC38" s="154"/>
      <c r="BD38" s="154"/>
      <c r="BE38" s="154"/>
      <c r="BF38" s="154"/>
      <c r="BG38" s="154"/>
      <c r="BH38" s="154"/>
      <c r="BI38" s="154"/>
      <c r="BJ38" s="154"/>
      <c r="BL38" s="154"/>
    </row>
    <row r="39" spans="2:64" ht="15" customHeight="1" x14ac:dyDescent="0.2">
      <c r="B39" s="301" t="s">
        <v>184</v>
      </c>
      <c r="C39" s="302" t="s">
        <v>66</v>
      </c>
      <c r="D39" s="151">
        <f>IFERROR(単位行列!D39-投入係数!D39*産業連関表!$BC39,0)</f>
        <v>-4.4640053937180816E-3</v>
      </c>
      <c r="E39" s="152">
        <f>IFERROR(単位行列!E39-投入係数!E39*産業連関表!$BC39,0)</f>
        <v>-1.270789387768218E-3</v>
      </c>
      <c r="F39" s="152">
        <f>IFERROR(単位行列!F39-投入係数!F39*産業連関表!$BC39,0)</f>
        <v>0</v>
      </c>
      <c r="G39" s="152">
        <f>IFERROR(単位行列!G39-投入係数!G39*産業連関表!$BC39,0)</f>
        <v>-2.3359686641638101E-2</v>
      </c>
      <c r="H39" s="152">
        <f>IFERROR(単位行列!H39-投入係数!H39*産業連関表!$BC39,0)</f>
        <v>-1.8578361298759588E-2</v>
      </c>
      <c r="I39" s="152">
        <f>IFERROR(単位行列!I39-投入係数!I39*産業連関表!$BC39,0)</f>
        <v>0</v>
      </c>
      <c r="J39" s="152">
        <f>IFERROR(単位行列!J39-投入係数!J39*産業連関表!$BC39,0)</f>
        <v>0</v>
      </c>
      <c r="K39" s="152">
        <f>IFERROR(単位行列!K39-投入係数!K39*産業連関表!$BC39,0)</f>
        <v>0</v>
      </c>
      <c r="L39" s="152">
        <f>IFERROR(単位行列!L39-投入係数!L39*産業連関表!$BC39,0)</f>
        <v>0</v>
      </c>
      <c r="M39" s="152">
        <f>IFERROR(単位行列!M39-投入係数!M39*産業連関表!$BC39,0)</f>
        <v>-3.574142046127908E-2</v>
      </c>
      <c r="N39" s="152">
        <f>IFERROR(単位行列!N39-投入係数!N39*産業連関表!$BC39,0)</f>
        <v>0</v>
      </c>
      <c r="O39" s="152">
        <f>IFERROR(単位行列!O39-投入係数!O39*産業連関表!$BC39,0)</f>
        <v>0</v>
      </c>
      <c r="P39" s="152">
        <f>IFERROR(単位行列!P39-投入係数!P39*産業連関表!$BC39,0)</f>
        <v>-1.3691066397521124E-2</v>
      </c>
      <c r="Q39" s="152">
        <f>IFERROR(単位行列!Q39-投入係数!Q39*産業連関表!$BC39,0)</f>
        <v>-2.2456245858403234E-2</v>
      </c>
      <c r="R39" s="152">
        <f>IFERROR(単位行列!R39-投入係数!R39*産業連関表!$BC39,0)</f>
        <v>0</v>
      </c>
      <c r="S39" s="152">
        <f>IFERROR(単位行列!S39-投入係数!S39*産業連関表!$BC39,0)</f>
        <v>0</v>
      </c>
      <c r="T39" s="152">
        <f>IFERROR(単位行列!T39-投入係数!T39*産業連関表!$BC39,0)</f>
        <v>0</v>
      </c>
      <c r="U39" s="152">
        <f>IFERROR(単位行列!U39-投入係数!U39*産業連関表!$BC39,0)</f>
        <v>-1.6068846683922548E-2</v>
      </c>
      <c r="V39" s="152">
        <f>IFERROR(単位行列!V39-投入係数!V39*産業連関表!$BC39,0)</f>
        <v>0</v>
      </c>
      <c r="W39" s="152">
        <f>IFERROR(単位行列!W39-投入係数!W39*産業連関表!$BC39,0)</f>
        <v>-1.8524127265126381E-2</v>
      </c>
      <c r="X39" s="152">
        <f>IFERROR(単位行列!X39-投入係数!X39*産業連関表!$BC39,0)</f>
        <v>-5.1558885479156442E-2</v>
      </c>
      <c r="Y39" s="152">
        <f>IFERROR(単位行列!Y39-投入係数!Y39*産業連関表!$BC39,0)</f>
        <v>0</v>
      </c>
      <c r="Z39" s="152">
        <f>IFERROR(単位行列!Z39-投入係数!Z39*産業連関表!$BC39,0)</f>
        <v>-4.0411732935054179E-2</v>
      </c>
      <c r="AA39" s="152">
        <f>IFERROR(単位行列!AA39-投入係数!AA39*産業連関表!$BC39,0)</f>
        <v>-3.6311289314396276E-2</v>
      </c>
      <c r="AB39" s="152">
        <f>IFERROR(単位行列!AB39-投入係数!AB39*産業連関表!$BC39,0)</f>
        <v>-7.368756126374007E-2</v>
      </c>
      <c r="AC39" s="152">
        <f>IFERROR(単位行列!AC39-投入係数!AC39*産業連関表!$BC39,0)</f>
        <v>-4.9032961502337345E-2</v>
      </c>
      <c r="AD39" s="152">
        <f>IFERROR(単位行列!AD39-投入係数!AD39*産業連関表!$BC39,0)</f>
        <v>-7.9067630062510982E-2</v>
      </c>
      <c r="AE39" s="152">
        <f>IFERROR(単位行列!AE39-投入係数!AE39*産業連関表!$BC39,0)</f>
        <v>-2.0828138652942623E-2</v>
      </c>
      <c r="AF39" s="152">
        <f>IFERROR(単位行列!AF39-投入係数!AF39*産業連関表!$BC39,0)</f>
        <v>-1.9497822015145643E-2</v>
      </c>
      <c r="AG39" s="152">
        <f>IFERROR(単位行列!AG39-投入係数!AG39*産業連関表!$BC39,0)</f>
        <v>-6.9886555306223772E-2</v>
      </c>
      <c r="AH39" s="152">
        <f>IFERROR(単位行列!AH39-投入係数!AH39*産業連関表!$BC39,0)</f>
        <v>-8.2231191229268391E-2</v>
      </c>
      <c r="AI39" s="152">
        <f>IFERROR(単位行列!AI39-投入係数!AI39*産業連関表!$BC39,0)</f>
        <v>-8.7339320498267571E-3</v>
      </c>
      <c r="AJ39" s="152">
        <f>IFERROR(単位行列!AJ39-投入係数!AJ39*産業連関表!$BC39,0)</f>
        <v>-7.1328221190556304E-2</v>
      </c>
      <c r="AK39" s="152">
        <f>IFERROR(単位行列!AK39-投入係数!AK39*産業連関表!$BC39,0)</f>
        <v>0.90732743768979085</v>
      </c>
      <c r="AL39" s="152">
        <f>IFERROR(単位行列!AL39-投入係数!AL39*産業連関表!$BC39,0)</f>
        <v>-4.9333986467508403E-2</v>
      </c>
      <c r="AM39" s="152">
        <f>IFERROR(単位行列!AM39-投入係数!AM39*産業連関表!$BC39,0)</f>
        <v>-4.2093725398066668E-2</v>
      </c>
      <c r="AN39" s="152">
        <f>IFERROR(単位行列!AN39-投入係数!AN39*産業連関表!$BC39,0)</f>
        <v>-3.1413696773033226E-2</v>
      </c>
      <c r="AO39" s="162">
        <f>IFERROR(単位行列!AO39-投入係数!AO39*産業連関表!$BC39,0)</f>
        <v>-2.8944454513913635E-2</v>
      </c>
      <c r="AP39" s="154"/>
      <c r="AQ39" s="154"/>
      <c r="AR39" s="154"/>
      <c r="AS39" s="154"/>
      <c r="AT39" s="154"/>
      <c r="AU39" s="154"/>
      <c r="AV39" s="154"/>
      <c r="AW39" s="154"/>
      <c r="AX39" s="154"/>
      <c r="AY39" s="154"/>
      <c r="AZ39" s="154"/>
      <c r="BA39" s="154"/>
      <c r="BB39" s="154"/>
      <c r="BC39" s="154"/>
      <c r="BD39" s="154"/>
      <c r="BE39" s="154"/>
      <c r="BF39" s="154"/>
      <c r="BG39" s="154"/>
      <c r="BH39" s="154"/>
      <c r="BI39" s="154"/>
      <c r="BJ39" s="154"/>
      <c r="BL39" s="154"/>
    </row>
    <row r="40" spans="2:64" ht="15" customHeight="1" x14ac:dyDescent="0.2">
      <c r="B40" s="301" t="s">
        <v>185</v>
      </c>
      <c r="C40" s="302" t="s">
        <v>68</v>
      </c>
      <c r="D40" s="151">
        <f>IFERROR(単位行列!D40-投入係数!D40*産業連関表!$BC40,0)</f>
        <v>0</v>
      </c>
      <c r="E40" s="152">
        <f>IFERROR(単位行列!E40-投入係数!E40*産業連関表!$BC40,0)</f>
        <v>0</v>
      </c>
      <c r="F40" s="152">
        <f>IFERROR(単位行列!F40-投入係数!F40*産業連関表!$BC40,0)</f>
        <v>0</v>
      </c>
      <c r="G40" s="152">
        <f>IFERROR(単位行列!G40-投入係数!G40*産業連関表!$BC40,0)</f>
        <v>0</v>
      </c>
      <c r="H40" s="152">
        <f>IFERROR(単位行列!H40-投入係数!H40*産業連関表!$BC40,0)</f>
        <v>0</v>
      </c>
      <c r="I40" s="152">
        <f>IFERROR(単位行列!I40-投入係数!I40*産業連関表!$BC40,0)</f>
        <v>0</v>
      </c>
      <c r="J40" s="152">
        <f>IFERROR(単位行列!J40-投入係数!J40*産業連関表!$BC40,0)</f>
        <v>0</v>
      </c>
      <c r="K40" s="152">
        <f>IFERROR(単位行列!K40-投入係数!K40*産業連関表!$BC40,0)</f>
        <v>0</v>
      </c>
      <c r="L40" s="152">
        <f>IFERROR(単位行列!L40-投入係数!L40*産業連関表!$BC40,0)</f>
        <v>0</v>
      </c>
      <c r="M40" s="152">
        <f>IFERROR(単位行列!M40-投入係数!M40*産業連関表!$BC40,0)</f>
        <v>0</v>
      </c>
      <c r="N40" s="152">
        <f>IFERROR(単位行列!N40-投入係数!N40*産業連関表!$BC40,0)</f>
        <v>0</v>
      </c>
      <c r="O40" s="152">
        <f>IFERROR(単位行列!O40-投入係数!O40*産業連関表!$BC40,0)</f>
        <v>0</v>
      </c>
      <c r="P40" s="152">
        <f>IFERROR(単位行列!P40-投入係数!P40*産業連関表!$BC40,0)</f>
        <v>0</v>
      </c>
      <c r="Q40" s="152">
        <f>IFERROR(単位行列!Q40-投入係数!Q40*産業連関表!$BC40,0)</f>
        <v>0</v>
      </c>
      <c r="R40" s="152">
        <f>IFERROR(単位行列!R40-投入係数!R40*産業連関表!$BC40,0)</f>
        <v>0</v>
      </c>
      <c r="S40" s="152">
        <f>IFERROR(単位行列!S40-投入係数!S40*産業連関表!$BC40,0)</f>
        <v>0</v>
      </c>
      <c r="T40" s="152">
        <f>IFERROR(単位行列!T40-投入係数!T40*産業連関表!$BC40,0)</f>
        <v>0</v>
      </c>
      <c r="U40" s="152">
        <f>IFERROR(単位行列!U40-投入係数!U40*産業連関表!$BC40,0)</f>
        <v>0</v>
      </c>
      <c r="V40" s="152">
        <f>IFERROR(単位行列!V40-投入係数!V40*産業連関表!$BC40,0)</f>
        <v>0</v>
      </c>
      <c r="W40" s="152">
        <f>IFERROR(単位行列!W40-投入係数!W40*産業連関表!$BC40,0)</f>
        <v>0</v>
      </c>
      <c r="X40" s="152">
        <f>IFERROR(単位行列!X40-投入係数!X40*産業連関表!$BC40,0)</f>
        <v>0</v>
      </c>
      <c r="Y40" s="152">
        <f>IFERROR(単位行列!Y40-投入係数!Y40*産業連関表!$BC40,0)</f>
        <v>0</v>
      </c>
      <c r="Z40" s="152">
        <f>IFERROR(単位行列!Z40-投入係数!Z40*産業連関表!$BC40,0)</f>
        <v>0</v>
      </c>
      <c r="AA40" s="152">
        <f>IFERROR(単位行列!AA40-投入係数!AA40*産業連関表!$BC40,0)</f>
        <v>0</v>
      </c>
      <c r="AB40" s="152">
        <f>IFERROR(単位行列!AB40-投入係数!AB40*産業連関表!$BC40,0)</f>
        <v>0</v>
      </c>
      <c r="AC40" s="152">
        <f>IFERROR(単位行列!AC40-投入係数!AC40*産業連関表!$BC40,0)</f>
        <v>0</v>
      </c>
      <c r="AD40" s="152">
        <f>IFERROR(単位行列!AD40-投入係数!AD40*産業連関表!$BC40,0)</f>
        <v>0</v>
      </c>
      <c r="AE40" s="152">
        <f>IFERROR(単位行列!AE40-投入係数!AE40*産業連関表!$BC40,0)</f>
        <v>0</v>
      </c>
      <c r="AF40" s="152">
        <f>IFERROR(単位行列!AF40-投入係数!AF40*産業連関表!$BC40,0)</f>
        <v>0</v>
      </c>
      <c r="AG40" s="152">
        <f>IFERROR(単位行列!AG40-投入係数!AG40*産業連関表!$BC40,0)</f>
        <v>0</v>
      </c>
      <c r="AH40" s="152">
        <f>IFERROR(単位行列!AH40-投入係数!AH40*産業連関表!$BC40,0)</f>
        <v>0</v>
      </c>
      <c r="AI40" s="152">
        <f>IFERROR(単位行列!AI40-投入係数!AI40*産業連関表!$BC40,0)</f>
        <v>0</v>
      </c>
      <c r="AJ40" s="152">
        <f>IFERROR(単位行列!AJ40-投入係数!AJ40*産業連関表!$BC40,0)</f>
        <v>0</v>
      </c>
      <c r="AK40" s="152">
        <f>IFERROR(単位行列!AK40-投入係数!AK40*産業連関表!$BC40,0)</f>
        <v>0</v>
      </c>
      <c r="AL40" s="152">
        <f>IFERROR(単位行列!AL40-投入係数!AL40*産業連関表!$BC40,0)</f>
        <v>1</v>
      </c>
      <c r="AM40" s="152">
        <f>IFERROR(単位行列!AM40-投入係数!AM40*産業連関表!$BC40,0)</f>
        <v>0</v>
      </c>
      <c r="AN40" s="152">
        <f>IFERROR(単位行列!AN40-投入係数!AN40*産業連関表!$BC40,0)</f>
        <v>0</v>
      </c>
      <c r="AO40" s="162">
        <f>IFERROR(単位行列!AO40-投入係数!AO40*産業連関表!$BC40,0)</f>
        <v>0</v>
      </c>
      <c r="AP40" s="154"/>
      <c r="AQ40" s="154"/>
      <c r="AR40" s="154"/>
      <c r="AS40" s="154"/>
      <c r="AT40" s="154"/>
      <c r="AU40" s="154"/>
      <c r="AV40" s="154"/>
      <c r="AW40" s="154"/>
      <c r="AX40" s="154"/>
      <c r="AY40" s="154"/>
      <c r="AZ40" s="154"/>
      <c r="BA40" s="154"/>
      <c r="BB40" s="154"/>
      <c r="BC40" s="154"/>
      <c r="BD40" s="154"/>
      <c r="BE40" s="154"/>
      <c r="BF40" s="154"/>
      <c r="BG40" s="154"/>
      <c r="BH40" s="154"/>
      <c r="BI40" s="154"/>
      <c r="BJ40" s="154"/>
      <c r="BL40" s="154"/>
    </row>
    <row r="41" spans="2:64" ht="15" customHeight="1" x14ac:dyDescent="0.2">
      <c r="B41" s="301" t="s">
        <v>186</v>
      </c>
      <c r="C41" s="302" t="s">
        <v>70</v>
      </c>
      <c r="D41" s="151">
        <f>IFERROR(単位行列!D41-投入係数!D41*産業連関表!$BC41,0)</f>
        <v>0</v>
      </c>
      <c r="E41" s="152">
        <f>IFERROR(単位行列!E41-投入係数!E41*産業連関表!$BC41,0)</f>
        <v>-2.5267048138913961E-5</v>
      </c>
      <c r="F41" s="152">
        <f>IFERROR(単位行列!F41-投入係数!F41*産業連関表!$BC41,0)</f>
        <v>0</v>
      </c>
      <c r="G41" s="152">
        <f>IFERROR(単位行列!G41-投入係数!G41*産業連関表!$BC41,0)</f>
        <v>-4.2183095591180316E-5</v>
      </c>
      <c r="H41" s="152">
        <f>IFERROR(単位行列!H41-投入係数!H41*産業連関表!$BC41,0)</f>
        <v>-4.8413922857788928E-4</v>
      </c>
      <c r="I41" s="152">
        <f>IFERROR(単位行列!I41-投入係数!I41*産業連関表!$BC41,0)</f>
        <v>0</v>
      </c>
      <c r="J41" s="152">
        <f>IFERROR(単位行列!J41-投入係数!J41*産業連関表!$BC41,0)</f>
        <v>0</v>
      </c>
      <c r="K41" s="152">
        <f>IFERROR(単位行列!K41-投入係数!K41*産業連関表!$BC41,0)</f>
        <v>0</v>
      </c>
      <c r="L41" s="152">
        <f>IFERROR(単位行列!L41-投入係数!L41*産業連関表!$BC41,0)</f>
        <v>0</v>
      </c>
      <c r="M41" s="152">
        <f>IFERROR(単位行列!M41-投入係数!M41*産業連関表!$BC41,0)</f>
        <v>-1.3523341292717724E-4</v>
      </c>
      <c r="N41" s="152">
        <f>IFERROR(単位行列!N41-投入係数!N41*産業連関表!$BC41,0)</f>
        <v>0</v>
      </c>
      <c r="O41" s="152">
        <f>IFERROR(単位行列!O41-投入係数!O41*産業連関表!$BC41,0)</f>
        <v>0</v>
      </c>
      <c r="P41" s="152">
        <f>IFERROR(単位行列!P41-投入係数!P41*産業連関表!$BC41,0)</f>
        <v>-4.3872830823427203E-4</v>
      </c>
      <c r="Q41" s="152">
        <f>IFERROR(単位行列!Q41-投入係数!Q41*産業連関表!$BC41,0)</f>
        <v>-2.8918758781910773E-4</v>
      </c>
      <c r="R41" s="152">
        <f>IFERROR(単位行列!R41-投入係数!R41*産業連関表!$BC41,0)</f>
        <v>0</v>
      </c>
      <c r="S41" s="152">
        <f>IFERROR(単位行列!S41-投入係数!S41*産業連関表!$BC41,0)</f>
        <v>0</v>
      </c>
      <c r="T41" s="152">
        <f>IFERROR(単位行列!T41-投入係数!T41*産業連関表!$BC41,0)</f>
        <v>0</v>
      </c>
      <c r="U41" s="152">
        <f>IFERROR(単位行列!U41-投入係数!U41*産業連関表!$BC41,0)</f>
        <v>-1.2182595146070133E-4</v>
      </c>
      <c r="V41" s="152">
        <f>IFERROR(単位行列!V41-投入係数!V41*産業連関表!$BC41,0)</f>
        <v>0</v>
      </c>
      <c r="W41" s="152">
        <f>IFERROR(単位行列!W41-投入係数!W41*産業連関表!$BC41,0)</f>
        <v>-5.6188828157895767E-5</v>
      </c>
      <c r="X41" s="152">
        <f>IFERROR(単位行列!X41-投入係数!X41*産業連関表!$BC41,0)</f>
        <v>-8.4306680178980779E-4</v>
      </c>
      <c r="Y41" s="152">
        <f>IFERROR(単位行列!Y41-投入係数!Y41*産業連関表!$BC41,0)</f>
        <v>0</v>
      </c>
      <c r="Z41" s="152">
        <f>IFERROR(単位行列!Z41-投入係数!Z41*産業連関表!$BC41,0)</f>
        <v>-1.2023867346158215E-4</v>
      </c>
      <c r="AA41" s="152">
        <f>IFERROR(単位行列!AA41-投入係数!AA41*産業連関表!$BC41,0)</f>
        <v>-1.1360053426390827E-4</v>
      </c>
      <c r="AB41" s="152">
        <f>IFERROR(単位行列!AB41-投入係数!AB41*産業連関表!$BC41,0)</f>
        <v>-1.0449522161305603E-4</v>
      </c>
      <c r="AC41" s="152">
        <f>IFERROR(単位行列!AC41-投入係数!AC41*産業連関表!$BC41,0)</f>
        <v>-1.2184219731109005E-4</v>
      </c>
      <c r="AD41" s="152">
        <f>IFERROR(単位行列!AD41-投入係数!AD41*産業連関表!$BC41,0)</f>
        <v>-1.8522270383497023E-4</v>
      </c>
      <c r="AE41" s="152">
        <f>IFERROR(単位行列!AE41-投入係数!AE41*産業連関表!$BC41,0)</f>
        <v>-1.0299611752328209E-3</v>
      </c>
      <c r="AF41" s="152">
        <f>IFERROR(単位行列!AF41-投入係数!AF41*産業連関表!$BC41,0)</f>
        <v>-2.1970350668278424E-4</v>
      </c>
      <c r="AG41" s="152">
        <f>IFERROR(単位行列!AG41-投入係数!AG41*産業連関表!$BC41,0)</f>
        <v>-1.484019927771672E-3</v>
      </c>
      <c r="AH41" s="152">
        <f>IFERROR(単位行列!AH41-投入係数!AH41*産業連関表!$BC41,0)</f>
        <v>-1.4298571899347127E-4</v>
      </c>
      <c r="AI41" s="152">
        <f>IFERROR(単位行列!AI41-投入係数!AI41*産業連関表!$BC41,0)</f>
        <v>-1.0319147335142924E-7</v>
      </c>
      <c r="AJ41" s="152">
        <f>IFERROR(単位行列!AJ41-投入係数!AJ41*産業連関表!$BC41,0)</f>
        <v>-6.2947658795720961E-6</v>
      </c>
      <c r="AK41" s="152">
        <f>IFERROR(単位行列!AK41-投入係数!AK41*産業連関表!$BC41,0)</f>
        <v>-1.7438107896589427E-4</v>
      </c>
      <c r="AL41" s="152">
        <f>IFERROR(単位行列!AL41-投入係数!AL41*産業連関表!$BC41,0)</f>
        <v>-8.0108960852768315E-7</v>
      </c>
      <c r="AM41" s="152">
        <f>IFERROR(単位行列!AM41-投入係数!AM41*産業連関表!$BC41,0)</f>
        <v>0.99999904654002392</v>
      </c>
      <c r="AN41" s="152">
        <f>IFERROR(単位行列!AN41-投入係数!AN41*産業連関表!$BC41,0)</f>
        <v>-1.7436258815566337E-5</v>
      </c>
      <c r="AO41" s="162">
        <f>IFERROR(単位行列!AO41-投入係数!AO41*産業連関表!$BC41,0)</f>
        <v>-2.2400607078208826E-4</v>
      </c>
      <c r="AP41" s="154"/>
      <c r="AQ41" s="154"/>
      <c r="AR41" s="154"/>
      <c r="AS41" s="154"/>
      <c r="AT41" s="154"/>
      <c r="AU41" s="154"/>
      <c r="AV41" s="154"/>
      <c r="AW41" s="154"/>
      <c r="AX41" s="154"/>
      <c r="AY41" s="154"/>
      <c r="AZ41" s="154"/>
      <c r="BA41" s="154"/>
      <c r="BB41" s="154"/>
      <c r="BC41" s="154"/>
      <c r="BD41" s="154"/>
      <c r="BE41" s="154"/>
      <c r="BF41" s="154"/>
      <c r="BG41" s="154"/>
      <c r="BH41" s="154"/>
      <c r="BI41" s="154"/>
      <c r="BJ41" s="154"/>
      <c r="BL41" s="154"/>
    </row>
    <row r="42" spans="2:64" ht="15" customHeight="1" x14ac:dyDescent="0.2">
      <c r="B42" s="301" t="s">
        <v>187</v>
      </c>
      <c r="C42" s="302" t="s">
        <v>72</v>
      </c>
      <c r="D42" s="151">
        <f>IFERROR(単位行列!D42-投入係数!D42*産業連関表!$BC42,0)</f>
        <v>0</v>
      </c>
      <c r="E42" s="152">
        <f>IFERROR(単位行列!E42-投入係数!E42*産業連関表!$BC42,0)</f>
        <v>0</v>
      </c>
      <c r="F42" s="152">
        <f>IFERROR(単位行列!F42-投入係数!F42*産業連関表!$BC42,0)</f>
        <v>0</v>
      </c>
      <c r="G42" s="152">
        <f>IFERROR(単位行列!G42-投入係数!G42*産業連関表!$BC42,0)</f>
        <v>0</v>
      </c>
      <c r="H42" s="152">
        <f>IFERROR(単位行列!H42-投入係数!H42*産業連関表!$BC42,0)</f>
        <v>0</v>
      </c>
      <c r="I42" s="152">
        <f>IFERROR(単位行列!I42-投入係数!I42*産業連関表!$BC42,0)</f>
        <v>0</v>
      </c>
      <c r="J42" s="152">
        <f>IFERROR(単位行列!J42-投入係数!J42*産業連関表!$BC42,0)</f>
        <v>0</v>
      </c>
      <c r="K42" s="152">
        <f>IFERROR(単位行列!K42-投入係数!K42*産業連関表!$BC42,0)</f>
        <v>0</v>
      </c>
      <c r="L42" s="152">
        <f>IFERROR(単位行列!L42-投入係数!L42*産業連関表!$BC42,0)</f>
        <v>0</v>
      </c>
      <c r="M42" s="152">
        <f>IFERROR(単位行列!M42-投入係数!M42*産業連関表!$BC42,0)</f>
        <v>0</v>
      </c>
      <c r="N42" s="152">
        <f>IFERROR(単位行列!N42-投入係数!N42*産業連関表!$BC42,0)</f>
        <v>0</v>
      </c>
      <c r="O42" s="152">
        <f>IFERROR(単位行列!O42-投入係数!O42*産業連関表!$BC42,0)</f>
        <v>0</v>
      </c>
      <c r="P42" s="152">
        <f>IFERROR(単位行列!P42-投入係数!P42*産業連関表!$BC42,0)</f>
        <v>0</v>
      </c>
      <c r="Q42" s="152">
        <f>IFERROR(単位行列!Q42-投入係数!Q42*産業連関表!$BC42,0)</f>
        <v>0</v>
      </c>
      <c r="R42" s="152">
        <f>IFERROR(単位行列!R42-投入係数!R42*産業連関表!$BC42,0)</f>
        <v>0</v>
      </c>
      <c r="S42" s="152">
        <f>IFERROR(単位行列!S42-投入係数!S42*産業連関表!$BC42,0)</f>
        <v>0</v>
      </c>
      <c r="T42" s="152">
        <f>IFERROR(単位行列!T42-投入係数!T42*産業連関表!$BC42,0)</f>
        <v>0</v>
      </c>
      <c r="U42" s="152">
        <f>IFERROR(単位行列!U42-投入係数!U42*産業連関表!$BC42,0)</f>
        <v>0</v>
      </c>
      <c r="V42" s="152">
        <f>IFERROR(単位行列!V42-投入係数!V42*産業連関表!$BC42,0)</f>
        <v>0</v>
      </c>
      <c r="W42" s="152">
        <f>IFERROR(単位行列!W42-投入係数!W42*産業連関表!$BC42,0)</f>
        <v>0</v>
      </c>
      <c r="X42" s="152">
        <f>IFERROR(単位行列!X42-投入係数!X42*産業連関表!$BC42,0)</f>
        <v>-2.6518402997403884E-4</v>
      </c>
      <c r="Y42" s="152">
        <f>IFERROR(単位行列!Y42-投入係数!Y42*産業連関表!$BC42,0)</f>
        <v>0</v>
      </c>
      <c r="Z42" s="152">
        <f>IFERROR(単位行列!Z42-投入係数!Z42*産業連関表!$BC42,0)</f>
        <v>-2.5719945275060063E-4</v>
      </c>
      <c r="AA42" s="152">
        <f>IFERROR(単位行列!AA42-投入係数!AA42*産業連関表!$BC42,0)</f>
        <v>0</v>
      </c>
      <c r="AB42" s="152">
        <f>IFERROR(単位行列!AB42-投入係数!AB42*産業連関表!$BC42,0)</f>
        <v>-8.8166635469508539E-7</v>
      </c>
      <c r="AC42" s="152">
        <f>IFERROR(単位行列!AC42-投入係数!AC42*産業連関表!$BC42,0)</f>
        <v>-1.1346576353501376E-5</v>
      </c>
      <c r="AD42" s="152">
        <f>IFERROR(単位行列!AD42-投入係数!AD42*産業連関表!$BC42,0)</f>
        <v>-1.7953946210862456E-5</v>
      </c>
      <c r="AE42" s="152">
        <f>IFERROR(単位行列!AE42-投入係数!AE42*産業連関表!$BC42,0)</f>
        <v>-1.095778492969836E-5</v>
      </c>
      <c r="AF42" s="152">
        <f>IFERROR(単位行列!AF42-投入係数!AF42*産業連関表!$BC42,0)</f>
        <v>-2.3885864762501247E-5</v>
      </c>
      <c r="AG42" s="152">
        <f>IFERROR(単位行列!AG42-投入係数!AG42*産業連関表!$BC42,0)</f>
        <v>-2.8872158991192999E-4</v>
      </c>
      <c r="AH42" s="152">
        <f>IFERROR(単位行列!AH42-投入係数!AH42*産業連関表!$BC42,0)</f>
        <v>-8.0434098942809386E-5</v>
      </c>
      <c r="AI42" s="152">
        <f>IFERROR(単位行列!AI42-投入係数!AI42*産業連関表!$BC42,0)</f>
        <v>-2.0460873128091472E-6</v>
      </c>
      <c r="AJ42" s="152">
        <f>IFERROR(単位行列!AJ42-投入係数!AJ42*産業連関表!$BC42,0)</f>
        <v>-8.552387948702582E-6</v>
      </c>
      <c r="AK42" s="152">
        <f>IFERROR(単位行列!AK42-投入係数!AK42*産業連関表!$BC42,0)</f>
        <v>-1.7464505831480239E-5</v>
      </c>
      <c r="AL42" s="152">
        <f>IFERROR(単位行列!AL42-投入係数!AL42*産業連関表!$BC42,0)</f>
        <v>-9.2759611606566482E-6</v>
      </c>
      <c r="AM42" s="152">
        <f>IFERROR(単位行列!AM42-投入係数!AM42*産業連関表!$BC42,0)</f>
        <v>-4.8459016863359401E-5</v>
      </c>
      <c r="AN42" s="152">
        <f>IFERROR(単位行列!AN42-投入係数!AN42*産業連関表!$BC42,0)</f>
        <v>0.99701492597412145</v>
      </c>
      <c r="AO42" s="162">
        <f>IFERROR(単位行列!AO42-投入係数!AO42*産業連関表!$BC42,0)</f>
        <v>-1.6491278441605217E-5</v>
      </c>
      <c r="AP42" s="154"/>
      <c r="AQ42" s="154"/>
      <c r="AR42" s="154"/>
      <c r="AS42" s="154"/>
      <c r="AT42" s="154"/>
      <c r="AU42" s="154"/>
      <c r="AV42" s="154"/>
      <c r="AW42" s="154"/>
      <c r="AX42" s="154"/>
      <c r="AY42" s="154"/>
      <c r="AZ42" s="154"/>
      <c r="BA42" s="154"/>
      <c r="BB42" s="154"/>
      <c r="BC42" s="154"/>
      <c r="BD42" s="154"/>
      <c r="BE42" s="154"/>
      <c r="BF42" s="154"/>
      <c r="BG42" s="154"/>
      <c r="BH42" s="154"/>
      <c r="BI42" s="154"/>
      <c r="BJ42" s="154"/>
      <c r="BL42" s="154"/>
    </row>
    <row r="43" spans="2:64" ht="15" customHeight="1" x14ac:dyDescent="0.2">
      <c r="B43" s="297" t="s">
        <v>188</v>
      </c>
      <c r="C43" s="298" t="s">
        <v>74</v>
      </c>
      <c r="D43" s="163">
        <f>IFERROR(単位行列!D43-投入係数!D43*産業連関表!$BC43,0)</f>
        <v>-1.1319650210311925E-2</v>
      </c>
      <c r="E43" s="164">
        <f>IFERROR(単位行列!E43-投入係数!E43*産業連関表!$BC43,0)</f>
        <v>-5.0113855262801481E-3</v>
      </c>
      <c r="F43" s="164">
        <f>IFERROR(単位行列!F43-投入係数!F43*産業連関表!$BC43,0)</f>
        <v>0</v>
      </c>
      <c r="G43" s="164">
        <f>IFERROR(単位行列!G43-投入係数!G43*産業連関表!$BC43,0)</f>
        <v>-1.4112609995831134E-2</v>
      </c>
      <c r="H43" s="164">
        <f>IFERROR(単位行列!H43-投入係数!H43*産業連関表!$BC43,0)</f>
        <v>-3.3081337920686103E-3</v>
      </c>
      <c r="I43" s="164">
        <f>IFERROR(単位行列!I43-投入係数!I43*産業連関表!$BC43,0)</f>
        <v>0</v>
      </c>
      <c r="J43" s="164">
        <f>IFERROR(単位行列!J43-投入係数!J43*産業連関表!$BC43,0)</f>
        <v>0</v>
      </c>
      <c r="K43" s="164">
        <f>IFERROR(単位行列!K43-投入係数!K43*産業連関表!$BC43,0)</f>
        <v>0</v>
      </c>
      <c r="L43" s="164">
        <f>IFERROR(単位行列!L43-投入係数!L43*産業連関表!$BC43,0)</f>
        <v>0</v>
      </c>
      <c r="M43" s="164">
        <f>IFERROR(単位行列!M43-投入係数!M43*産業連関表!$BC43,0)</f>
        <v>-1.0582566387549374E-2</v>
      </c>
      <c r="N43" s="164">
        <f>IFERROR(単位行列!N43-投入係数!N43*産業連関表!$BC43,0)</f>
        <v>0</v>
      </c>
      <c r="O43" s="164">
        <f>IFERROR(単位行列!O43-投入係数!O43*産業連関表!$BC43,0)</f>
        <v>0</v>
      </c>
      <c r="P43" s="164">
        <f>IFERROR(単位行列!P43-投入係数!P43*産業連関表!$BC43,0)</f>
        <v>-5.6024433460675933E-3</v>
      </c>
      <c r="Q43" s="164">
        <f>IFERROR(単位行列!Q43-投入係数!Q43*産業連関表!$BC43,0)</f>
        <v>-2.9319062586244532E-3</v>
      </c>
      <c r="R43" s="164">
        <f>IFERROR(単位行列!R43-投入係数!R43*産業連関表!$BC43,0)</f>
        <v>0</v>
      </c>
      <c r="S43" s="164">
        <f>IFERROR(単位行列!S43-投入係数!S43*産業連関表!$BC43,0)</f>
        <v>0</v>
      </c>
      <c r="T43" s="164">
        <f>IFERROR(単位行列!T43-投入係数!T43*産業連関表!$BC43,0)</f>
        <v>0</v>
      </c>
      <c r="U43" s="164">
        <f>IFERROR(単位行列!U43-投入係数!U43*産業連関表!$BC43,0)</f>
        <v>-2.6847330877144003E-3</v>
      </c>
      <c r="V43" s="164">
        <f>IFERROR(単位行列!V43-投入係数!V43*産業連関表!$BC43,0)</f>
        <v>0</v>
      </c>
      <c r="W43" s="164">
        <f>IFERROR(単位行列!W43-投入係数!W43*産業連関表!$BC43,0)</f>
        <v>-6.6298758987622481E-3</v>
      </c>
      <c r="X43" s="164">
        <f>IFERROR(単位行列!X43-投入係数!X43*産業連関表!$BC43,0)</f>
        <v>-1.2382046427720193E-2</v>
      </c>
      <c r="Y43" s="164">
        <f>IFERROR(単位行列!Y43-投入係数!Y43*産業連関表!$BC43,0)</f>
        <v>0</v>
      </c>
      <c r="Z43" s="164">
        <f>IFERROR(単位行列!Z43-投入係数!Z43*産業連関表!$BC43,0)</f>
        <v>-6.3390894900966803E-3</v>
      </c>
      <c r="AA43" s="164">
        <f>IFERROR(単位行列!AA43-投入係数!AA43*産業連関表!$BC43,0)</f>
        <v>-1.5803979360460529E-2</v>
      </c>
      <c r="AB43" s="164">
        <f>IFERROR(単位行列!AB43-投入係数!AB43*産業連関表!$BC43,0)</f>
        <v>-5.3071811375941446E-3</v>
      </c>
      <c r="AC43" s="164">
        <f>IFERROR(単位行列!AC43-投入係数!AC43*産業連関表!$BC43,0)</f>
        <v>-1.0663690791830301E-3</v>
      </c>
      <c r="AD43" s="164">
        <f>IFERROR(単位行列!AD43-投入係数!AD43*産業連関表!$BC43,0)</f>
        <v>-1.0757800171020573E-3</v>
      </c>
      <c r="AE43" s="164">
        <f>IFERROR(単位行列!AE43-投入係数!AE43*産業連関表!$BC43,0)</f>
        <v>-2.2164708807647225E-2</v>
      </c>
      <c r="AF43" s="164">
        <f>IFERROR(単位行列!AF43-投入係数!AF43*産業連関表!$BC43,0)</f>
        <v>-1.0426565148789483E-2</v>
      </c>
      <c r="AG43" s="164">
        <f>IFERROR(単位行列!AG43-投入係数!AG43*産業連関表!$BC43,0)</f>
        <v>-4.8881993449104447E-2</v>
      </c>
      <c r="AH43" s="164">
        <f>IFERROR(単位行列!AH43-投入係数!AH43*産業連関表!$BC43,0)</f>
        <v>-2.1843767309660043E-3</v>
      </c>
      <c r="AI43" s="164">
        <f>IFERROR(単位行列!AI43-投入係数!AI43*産業連関表!$BC43,0)</f>
        <v>-4.7499991369723933E-4</v>
      </c>
      <c r="AJ43" s="164">
        <f>IFERROR(単位行列!AJ43-投入係数!AJ43*産業連関表!$BC43,0)</f>
        <v>-2.2252995926334037E-3</v>
      </c>
      <c r="AK43" s="164">
        <f>IFERROR(単位行列!AK43-投入係数!AK43*産業連関表!$BC43,0)</f>
        <v>-7.8944883859326624E-3</v>
      </c>
      <c r="AL43" s="164">
        <f>IFERROR(単位行列!AL43-投入係数!AL43*産業連関表!$BC43,0)</f>
        <v>-1.2901850134850847E-2</v>
      </c>
      <c r="AM43" s="164">
        <f>IFERROR(単位行列!AM43-投入係数!AM43*産業連関表!$BC43,0)</f>
        <v>-3.9696676188441067E-3</v>
      </c>
      <c r="AN43" s="164">
        <f>IFERROR(単位行列!AN43-投入係数!AN43*産業連関表!$BC43,0)</f>
        <v>-1.023527461386183E-2</v>
      </c>
      <c r="AO43" s="165">
        <f>IFERROR(単位行列!AO43-投入係数!AO43*産業連関表!$BC43,0)</f>
        <v>0.98966708350885102</v>
      </c>
      <c r="AP43" s="154"/>
      <c r="AQ43" s="154"/>
      <c r="AR43" s="154"/>
      <c r="AS43" s="154"/>
      <c r="AT43" s="154"/>
      <c r="AU43" s="154"/>
      <c r="AV43" s="154"/>
      <c r="AW43" s="154"/>
      <c r="AX43" s="154"/>
      <c r="AY43" s="154"/>
      <c r="AZ43" s="154"/>
      <c r="BA43" s="154"/>
      <c r="BB43" s="154"/>
      <c r="BC43" s="154"/>
      <c r="BD43" s="154"/>
      <c r="BE43" s="154"/>
      <c r="BF43" s="154"/>
      <c r="BG43" s="154"/>
      <c r="BH43" s="154"/>
      <c r="BI43" s="154"/>
      <c r="BJ43" s="154"/>
      <c r="BL43" s="154"/>
    </row>
    <row r="44" spans="2:64" ht="15" customHeight="1" x14ac:dyDescent="0.2">
      <c r="B44" s="155"/>
      <c r="C44" s="149"/>
      <c r="D44" s="160"/>
      <c r="E44" s="160"/>
      <c r="F44" s="160"/>
      <c r="G44" s="160"/>
      <c r="H44" s="160"/>
      <c r="I44" s="160"/>
      <c r="J44" s="160"/>
      <c r="K44" s="160"/>
      <c r="L44" s="160"/>
      <c r="M44" s="160"/>
      <c r="N44" s="160"/>
      <c r="O44" s="160"/>
      <c r="P44" s="160"/>
      <c r="Q44" s="160"/>
      <c r="R44" s="160"/>
      <c r="S44" s="160"/>
      <c r="T44" s="160"/>
      <c r="U44" s="160"/>
      <c r="V44" s="160"/>
      <c r="W44" s="160"/>
      <c r="X44" s="160"/>
      <c r="Y44" s="160"/>
      <c r="Z44" s="160"/>
      <c r="AA44" s="160"/>
      <c r="AB44" s="160"/>
      <c r="AC44" s="160"/>
      <c r="AD44" s="160"/>
      <c r="AE44" s="160"/>
      <c r="AF44" s="160"/>
      <c r="AG44" s="160"/>
      <c r="AH44" s="160"/>
      <c r="AI44" s="160"/>
      <c r="AJ44" s="160"/>
      <c r="AK44" s="160"/>
      <c r="AL44" s="160"/>
      <c r="AM44" s="160"/>
      <c r="AN44" s="160"/>
      <c r="AO44" s="160"/>
      <c r="AP44" s="154"/>
      <c r="BL44" s="154"/>
    </row>
    <row r="45" spans="2:64" ht="15" customHeight="1" x14ac:dyDescent="0.2">
      <c r="B45" s="155"/>
      <c r="C45" s="149"/>
      <c r="D45" s="160"/>
      <c r="E45" s="160"/>
      <c r="F45" s="160"/>
      <c r="G45" s="160"/>
      <c r="H45" s="160"/>
      <c r="I45" s="160"/>
      <c r="J45" s="160"/>
      <c r="K45" s="160"/>
      <c r="L45" s="160"/>
      <c r="M45" s="160"/>
      <c r="N45" s="160"/>
      <c r="O45" s="160"/>
      <c r="P45" s="160"/>
      <c r="Q45" s="160"/>
      <c r="R45" s="160"/>
      <c r="S45" s="160"/>
      <c r="T45" s="160"/>
      <c r="U45" s="160"/>
      <c r="V45" s="160"/>
      <c r="W45" s="160"/>
      <c r="X45" s="160"/>
      <c r="Y45" s="160"/>
      <c r="Z45" s="160"/>
      <c r="AA45" s="160"/>
      <c r="AB45" s="160"/>
      <c r="AC45" s="160"/>
      <c r="AD45" s="160"/>
      <c r="AE45" s="160"/>
      <c r="AF45" s="160"/>
      <c r="AG45" s="160"/>
      <c r="AH45" s="160"/>
      <c r="AI45" s="160"/>
      <c r="AJ45" s="160"/>
      <c r="AK45" s="160"/>
      <c r="AL45" s="160"/>
      <c r="AM45" s="160"/>
      <c r="AN45" s="160"/>
      <c r="AO45" s="160"/>
      <c r="BL45" s="154"/>
    </row>
    <row r="46" spans="2:64" ht="15" customHeight="1" x14ac:dyDescent="0.2">
      <c r="B46" s="155"/>
      <c r="C46" s="149"/>
      <c r="D46" s="160"/>
      <c r="E46" s="160"/>
      <c r="F46" s="160"/>
      <c r="G46" s="160"/>
      <c r="H46" s="160"/>
      <c r="I46" s="160"/>
      <c r="J46" s="160"/>
      <c r="K46" s="160"/>
      <c r="L46" s="160"/>
      <c r="M46" s="160"/>
      <c r="N46" s="160"/>
      <c r="O46" s="160"/>
      <c r="P46" s="160"/>
      <c r="Q46" s="160"/>
      <c r="R46" s="160"/>
      <c r="S46" s="160"/>
      <c r="T46" s="160"/>
      <c r="U46" s="160"/>
      <c r="V46" s="160"/>
      <c r="W46" s="160"/>
      <c r="X46" s="160"/>
      <c r="Y46" s="160"/>
      <c r="Z46" s="160"/>
      <c r="AA46" s="160"/>
      <c r="AB46" s="160"/>
      <c r="AC46" s="160"/>
      <c r="AD46" s="160"/>
      <c r="AE46" s="160"/>
      <c r="AF46" s="160"/>
      <c r="AG46" s="160"/>
      <c r="AH46" s="160"/>
      <c r="AI46" s="160"/>
      <c r="AJ46" s="160"/>
      <c r="AK46" s="160"/>
      <c r="AL46" s="160"/>
      <c r="AM46" s="160"/>
      <c r="AN46" s="160"/>
      <c r="AO46" s="160"/>
      <c r="BL46" s="154"/>
    </row>
    <row r="47" spans="2:64" ht="15" customHeight="1" x14ac:dyDescent="0.2">
      <c r="B47" s="155"/>
      <c r="C47" s="149"/>
      <c r="D47" s="160"/>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60"/>
      <c r="AK47" s="160"/>
      <c r="AL47" s="160"/>
      <c r="AM47" s="160"/>
      <c r="AN47" s="160"/>
      <c r="AO47" s="160"/>
      <c r="BL47" s="154"/>
    </row>
    <row r="48" spans="2:64" ht="15" customHeight="1" x14ac:dyDescent="0.2">
      <c r="B48" s="155"/>
      <c r="C48" s="149"/>
      <c r="D48" s="160"/>
      <c r="E48" s="160"/>
      <c r="F48" s="160"/>
      <c r="G48" s="160"/>
      <c r="H48" s="160"/>
      <c r="I48" s="160"/>
      <c r="J48" s="160"/>
      <c r="K48" s="160"/>
      <c r="L48" s="160"/>
      <c r="M48" s="160"/>
      <c r="N48" s="160"/>
      <c r="O48" s="160"/>
      <c r="P48" s="160"/>
      <c r="Q48" s="160"/>
      <c r="R48" s="160"/>
      <c r="S48" s="160"/>
      <c r="T48" s="160"/>
      <c r="U48" s="160"/>
      <c r="V48" s="160"/>
      <c r="W48" s="160"/>
      <c r="X48" s="160"/>
      <c r="Y48" s="160"/>
      <c r="Z48" s="160"/>
      <c r="AA48" s="160"/>
      <c r="AB48" s="160"/>
      <c r="AC48" s="160"/>
      <c r="AD48" s="160"/>
      <c r="AE48" s="160"/>
      <c r="AF48" s="160"/>
      <c r="AG48" s="160"/>
      <c r="AH48" s="160"/>
      <c r="AI48" s="160"/>
      <c r="AJ48" s="160"/>
      <c r="AK48" s="160"/>
      <c r="AL48" s="160"/>
      <c r="AM48" s="160"/>
      <c r="AN48" s="160"/>
      <c r="AO48" s="160"/>
      <c r="BL48" s="154"/>
    </row>
    <row r="49" spans="2:64" ht="15" customHeight="1" x14ac:dyDescent="0.2">
      <c r="B49" s="155"/>
      <c r="C49" s="149"/>
      <c r="D49" s="160"/>
      <c r="E49" s="160"/>
      <c r="F49" s="160"/>
      <c r="G49" s="160"/>
      <c r="H49" s="160"/>
      <c r="I49" s="160"/>
      <c r="J49" s="160"/>
      <c r="K49" s="160"/>
      <c r="L49" s="160"/>
      <c r="M49" s="160"/>
      <c r="N49" s="160"/>
      <c r="O49" s="160"/>
      <c r="P49" s="160"/>
      <c r="Q49" s="160"/>
      <c r="R49" s="160"/>
      <c r="S49" s="160"/>
      <c r="T49" s="160"/>
      <c r="U49" s="160"/>
      <c r="V49" s="160"/>
      <c r="W49" s="160"/>
      <c r="X49" s="160"/>
      <c r="Y49" s="160"/>
      <c r="Z49" s="160"/>
      <c r="AA49" s="160"/>
      <c r="AB49" s="160"/>
      <c r="AC49" s="160"/>
      <c r="AD49" s="160"/>
      <c r="AE49" s="160"/>
      <c r="AF49" s="160"/>
      <c r="AG49" s="160"/>
      <c r="AH49" s="160"/>
      <c r="AI49" s="160"/>
      <c r="AJ49" s="160"/>
      <c r="AK49" s="160"/>
      <c r="AL49" s="160"/>
      <c r="AM49" s="160"/>
      <c r="AN49" s="160"/>
      <c r="AO49" s="160"/>
      <c r="BL49" s="154"/>
    </row>
    <row r="50" spans="2:64" ht="15" customHeight="1" x14ac:dyDescent="0.2">
      <c r="C50" s="149"/>
      <c r="D50" s="160"/>
      <c r="E50" s="160"/>
      <c r="F50" s="160"/>
      <c r="G50" s="160"/>
      <c r="H50" s="160"/>
      <c r="I50" s="160"/>
      <c r="J50" s="160"/>
      <c r="K50" s="160"/>
      <c r="L50" s="160"/>
      <c r="M50" s="160"/>
      <c r="N50" s="160"/>
      <c r="O50" s="160"/>
      <c r="P50" s="160"/>
      <c r="Q50" s="160"/>
      <c r="R50" s="160"/>
      <c r="S50" s="160"/>
      <c r="T50" s="160"/>
      <c r="U50" s="160"/>
      <c r="V50" s="160"/>
      <c r="W50" s="160"/>
      <c r="X50" s="160"/>
      <c r="Y50" s="160"/>
      <c r="Z50" s="160"/>
      <c r="AA50" s="160"/>
      <c r="AB50" s="160"/>
      <c r="AC50" s="160"/>
      <c r="AD50" s="160"/>
      <c r="AE50" s="160"/>
      <c r="AF50" s="160"/>
      <c r="AG50" s="160"/>
      <c r="AH50" s="160"/>
      <c r="AI50" s="160"/>
      <c r="AJ50" s="160"/>
      <c r="AK50" s="160"/>
      <c r="AL50" s="160"/>
      <c r="AM50" s="160"/>
      <c r="AN50" s="160"/>
      <c r="AO50" s="160"/>
      <c r="BL50" s="154"/>
    </row>
    <row r="51" spans="2:64" ht="15" customHeight="1" x14ac:dyDescent="0.2">
      <c r="D51" s="160"/>
      <c r="E51" s="160"/>
      <c r="F51" s="160"/>
      <c r="G51" s="160"/>
      <c r="H51" s="160"/>
      <c r="I51" s="160"/>
      <c r="J51" s="160"/>
      <c r="K51" s="160"/>
      <c r="L51" s="160"/>
      <c r="M51" s="160"/>
      <c r="N51" s="160"/>
      <c r="O51" s="160"/>
      <c r="P51" s="160"/>
      <c r="Q51" s="160"/>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60"/>
      <c r="AO51" s="160"/>
      <c r="BL51" s="154"/>
    </row>
  </sheetData>
  <mergeCells count="1">
    <mergeCell ref="D2:I2"/>
  </mergeCells>
  <phoneticPr fontId="8"/>
  <pageMargins left="0.7" right="0.7" top="0.75" bottom="0.75" header="0.3" footer="0.3"/>
  <pageSetup paperSize="9" orientation="portrait" r:id="rId1"/>
  <ignoredErrors>
    <ignoredError sqref="B6:B43 D4:AO4"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D77A1-151D-4AC4-ADEE-E07D0166307E}">
  <dimension ref="B2:AO43"/>
  <sheetViews>
    <sheetView showGridLines="0" zoomScaleNormal="100" workbookViewId="0">
      <pane xSplit="3" ySplit="5" topLeftCell="D6" activePane="bottomRight" state="frozen"/>
      <selection activeCell="B1" sqref="B1"/>
      <selection pane="topRight" activeCell="B1" sqref="B1"/>
      <selection pane="bottomLeft" activeCell="B1" sqref="B1"/>
      <selection pane="bottomRight" activeCell="B2" sqref="B2"/>
    </sheetView>
  </sheetViews>
  <sheetFormatPr defaultColWidth="9.109375" defaultRowHeight="15" customHeight="1" x14ac:dyDescent="0.2"/>
  <cols>
    <col min="1" max="1" width="2.77734375" style="148" customWidth="1"/>
    <col min="2" max="2" width="5.5546875" style="148" customWidth="1"/>
    <col min="3" max="3" width="27.77734375" style="148" customWidth="1"/>
    <col min="4" max="41" width="10" style="148" bestFit="1" customWidth="1"/>
    <col min="42" max="16384" width="9.109375" style="148"/>
  </cols>
  <sheetData>
    <row r="2" spans="2:41" ht="15" customHeight="1" x14ac:dyDescent="0.2">
      <c r="B2" s="161" t="s">
        <v>286</v>
      </c>
      <c r="C2" s="149"/>
      <c r="D2" s="150"/>
      <c r="E2" s="150"/>
      <c r="F2" s="150"/>
      <c r="G2" s="150"/>
      <c r="H2" s="150"/>
      <c r="I2" s="150"/>
    </row>
    <row r="3" spans="2:41" ht="15" customHeight="1" x14ac:dyDescent="0.2">
      <c r="C3" s="149"/>
    </row>
    <row r="4" spans="2:41" ht="15" customHeight="1" x14ac:dyDescent="0.2">
      <c r="B4" s="292"/>
      <c r="C4" s="293"/>
      <c r="D4" s="292" t="s">
        <v>146</v>
      </c>
      <c r="E4" s="294" t="s">
        <v>147</v>
      </c>
      <c r="F4" s="294" t="s">
        <v>148</v>
      </c>
      <c r="G4" s="294" t="s">
        <v>149</v>
      </c>
      <c r="H4" s="294" t="s">
        <v>150</v>
      </c>
      <c r="I4" s="294" t="s">
        <v>151</v>
      </c>
      <c r="J4" s="294" t="s">
        <v>152</v>
      </c>
      <c r="K4" s="294" t="s">
        <v>153</v>
      </c>
      <c r="L4" s="294" t="s">
        <v>154</v>
      </c>
      <c r="M4" s="294" t="s">
        <v>155</v>
      </c>
      <c r="N4" s="294" t="s">
        <v>156</v>
      </c>
      <c r="O4" s="294" t="s">
        <v>157</v>
      </c>
      <c r="P4" s="294" t="s">
        <v>158</v>
      </c>
      <c r="Q4" s="294" t="s">
        <v>159</v>
      </c>
      <c r="R4" s="294" t="s">
        <v>162</v>
      </c>
      <c r="S4" s="294" t="s">
        <v>164</v>
      </c>
      <c r="T4" s="294" t="s">
        <v>166</v>
      </c>
      <c r="U4" s="294" t="s">
        <v>168</v>
      </c>
      <c r="V4" s="294" t="s">
        <v>169</v>
      </c>
      <c r="W4" s="295" t="s">
        <v>170</v>
      </c>
      <c r="X4" s="294" t="s">
        <v>171</v>
      </c>
      <c r="Y4" s="294" t="s">
        <v>172</v>
      </c>
      <c r="Z4" s="294" t="s">
        <v>173</v>
      </c>
      <c r="AA4" s="294" t="s">
        <v>174</v>
      </c>
      <c r="AB4" s="294" t="s">
        <v>175</v>
      </c>
      <c r="AC4" s="294" t="s">
        <v>176</v>
      </c>
      <c r="AD4" s="294" t="s">
        <v>177</v>
      </c>
      <c r="AE4" s="294" t="s">
        <v>178</v>
      </c>
      <c r="AF4" s="294" t="s">
        <v>179</v>
      </c>
      <c r="AG4" s="294" t="s">
        <v>180</v>
      </c>
      <c r="AH4" s="294" t="s">
        <v>181</v>
      </c>
      <c r="AI4" s="294" t="s">
        <v>182</v>
      </c>
      <c r="AJ4" s="294" t="s">
        <v>183</v>
      </c>
      <c r="AK4" s="294" t="s">
        <v>184</v>
      </c>
      <c r="AL4" s="294" t="s">
        <v>185</v>
      </c>
      <c r="AM4" s="294" t="s">
        <v>186</v>
      </c>
      <c r="AN4" s="294" t="s">
        <v>187</v>
      </c>
      <c r="AO4" s="306" t="s">
        <v>188</v>
      </c>
    </row>
    <row r="5" spans="2:41" ht="52.8" x14ac:dyDescent="0.2">
      <c r="B5" s="297"/>
      <c r="C5" s="298"/>
      <c r="D5" s="299" t="s">
        <v>2</v>
      </c>
      <c r="E5" s="298" t="s">
        <v>3</v>
      </c>
      <c r="F5" s="298" t="s">
        <v>5</v>
      </c>
      <c r="G5" s="298" t="s">
        <v>7</v>
      </c>
      <c r="H5" s="298" t="s">
        <v>9</v>
      </c>
      <c r="I5" s="298" t="s">
        <v>10</v>
      </c>
      <c r="J5" s="298" t="s">
        <v>12</v>
      </c>
      <c r="K5" s="298" t="s">
        <v>14</v>
      </c>
      <c r="L5" s="298" t="s">
        <v>16</v>
      </c>
      <c r="M5" s="298" t="s">
        <v>17</v>
      </c>
      <c r="N5" s="298" t="s">
        <v>19</v>
      </c>
      <c r="O5" s="298" t="s">
        <v>21</v>
      </c>
      <c r="P5" s="298" t="s">
        <v>23</v>
      </c>
      <c r="Q5" s="298" t="s">
        <v>25</v>
      </c>
      <c r="R5" s="298" t="s">
        <v>27</v>
      </c>
      <c r="S5" s="298" t="s">
        <v>30</v>
      </c>
      <c r="T5" s="298" t="s">
        <v>32</v>
      </c>
      <c r="U5" s="298" t="s">
        <v>34</v>
      </c>
      <c r="V5" s="298" t="s">
        <v>36</v>
      </c>
      <c r="W5" s="298" t="s">
        <v>29</v>
      </c>
      <c r="X5" s="298" t="s">
        <v>39</v>
      </c>
      <c r="Y5" s="298" t="s">
        <v>41</v>
      </c>
      <c r="Z5" s="298" t="s">
        <v>43</v>
      </c>
      <c r="AA5" s="298" t="s">
        <v>45</v>
      </c>
      <c r="AB5" s="298" t="s">
        <v>47</v>
      </c>
      <c r="AC5" s="298" t="s">
        <v>49</v>
      </c>
      <c r="AD5" s="298" t="s">
        <v>51</v>
      </c>
      <c r="AE5" s="298" t="s">
        <v>53</v>
      </c>
      <c r="AF5" s="298" t="s">
        <v>55</v>
      </c>
      <c r="AG5" s="298" t="s">
        <v>57</v>
      </c>
      <c r="AH5" s="298" t="s">
        <v>59</v>
      </c>
      <c r="AI5" s="298" t="s">
        <v>62</v>
      </c>
      <c r="AJ5" s="298" t="s">
        <v>64</v>
      </c>
      <c r="AK5" s="298" t="s">
        <v>66</v>
      </c>
      <c r="AL5" s="298" t="s">
        <v>68</v>
      </c>
      <c r="AM5" s="298" t="s">
        <v>70</v>
      </c>
      <c r="AN5" s="298" t="s">
        <v>72</v>
      </c>
      <c r="AO5" s="307" t="s">
        <v>74</v>
      </c>
    </row>
    <row r="6" spans="2:41" ht="15" customHeight="1" x14ac:dyDescent="0.2">
      <c r="B6" s="292" t="s">
        <v>146</v>
      </c>
      <c r="C6" s="293" t="s">
        <v>2</v>
      </c>
      <c r="D6" s="151">
        <v>1</v>
      </c>
      <c r="E6" s="152"/>
      <c r="F6" s="152"/>
      <c r="G6" s="152"/>
      <c r="H6" s="152"/>
      <c r="I6" s="152"/>
      <c r="J6" s="152"/>
      <c r="K6" s="152"/>
      <c r="L6" s="152"/>
      <c r="M6" s="152"/>
      <c r="N6" s="152"/>
      <c r="O6" s="152"/>
      <c r="P6" s="152"/>
      <c r="Q6" s="152"/>
      <c r="R6" s="152"/>
      <c r="S6" s="152"/>
      <c r="T6" s="152"/>
      <c r="U6" s="152"/>
      <c r="V6" s="152"/>
      <c r="W6" s="152"/>
      <c r="X6" s="152"/>
      <c r="Y6" s="152"/>
      <c r="Z6" s="152"/>
      <c r="AA6" s="152"/>
      <c r="AB6" s="152"/>
      <c r="AC6" s="152"/>
      <c r="AD6" s="152"/>
      <c r="AE6" s="152"/>
      <c r="AF6" s="152"/>
      <c r="AG6" s="152"/>
      <c r="AH6" s="152"/>
      <c r="AI6" s="152"/>
      <c r="AJ6" s="152"/>
      <c r="AK6" s="152"/>
      <c r="AL6" s="152"/>
      <c r="AM6" s="152"/>
      <c r="AN6" s="152"/>
      <c r="AO6" s="162"/>
    </row>
    <row r="7" spans="2:41" ht="15" customHeight="1" x14ac:dyDescent="0.2">
      <c r="B7" s="301" t="s">
        <v>147</v>
      </c>
      <c r="C7" s="302" t="s">
        <v>3</v>
      </c>
      <c r="D7" s="151"/>
      <c r="E7" s="152">
        <v>1</v>
      </c>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c r="AO7" s="162"/>
    </row>
    <row r="8" spans="2:41" ht="15" customHeight="1" x14ac:dyDescent="0.2">
      <c r="B8" s="301" t="s">
        <v>148</v>
      </c>
      <c r="C8" s="302" t="s">
        <v>5</v>
      </c>
      <c r="D8" s="151"/>
      <c r="E8" s="152"/>
      <c r="F8" s="152">
        <v>1</v>
      </c>
      <c r="G8" s="152"/>
      <c r="H8" s="152"/>
      <c r="I8" s="152"/>
      <c r="J8" s="152"/>
      <c r="K8" s="152"/>
      <c r="L8" s="152"/>
      <c r="M8" s="152"/>
      <c r="N8" s="152"/>
      <c r="O8" s="152"/>
      <c r="P8" s="152"/>
      <c r="Q8" s="152"/>
      <c r="R8" s="152"/>
      <c r="S8" s="152"/>
      <c r="T8" s="152"/>
      <c r="U8" s="152"/>
      <c r="V8" s="152"/>
      <c r="W8" s="152"/>
      <c r="X8" s="152"/>
      <c r="Y8" s="152"/>
      <c r="Z8" s="152"/>
      <c r="AA8" s="152"/>
      <c r="AB8" s="152"/>
      <c r="AC8" s="152"/>
      <c r="AD8" s="152"/>
      <c r="AE8" s="152"/>
      <c r="AF8" s="152"/>
      <c r="AG8" s="152"/>
      <c r="AH8" s="152"/>
      <c r="AI8" s="152"/>
      <c r="AJ8" s="152"/>
      <c r="AK8" s="152"/>
      <c r="AL8" s="152"/>
      <c r="AM8" s="152"/>
      <c r="AN8" s="152"/>
      <c r="AO8" s="162"/>
    </row>
    <row r="9" spans="2:41" ht="15" customHeight="1" x14ac:dyDescent="0.2">
      <c r="B9" s="301" t="s">
        <v>149</v>
      </c>
      <c r="C9" s="302" t="s">
        <v>7</v>
      </c>
      <c r="D9" s="151"/>
      <c r="E9" s="152"/>
      <c r="F9" s="152"/>
      <c r="G9" s="152">
        <v>1</v>
      </c>
      <c r="H9" s="152"/>
      <c r="I9" s="152"/>
      <c r="J9" s="152"/>
      <c r="K9" s="152"/>
      <c r="L9" s="152"/>
      <c r="M9" s="152"/>
      <c r="N9" s="152"/>
      <c r="O9" s="152"/>
      <c r="P9" s="152"/>
      <c r="Q9" s="152"/>
      <c r="R9" s="152"/>
      <c r="S9" s="152"/>
      <c r="T9" s="152"/>
      <c r="U9" s="152"/>
      <c r="V9" s="152"/>
      <c r="W9" s="152"/>
      <c r="X9" s="152"/>
      <c r="Y9" s="152"/>
      <c r="Z9" s="152"/>
      <c r="AA9" s="152"/>
      <c r="AB9" s="152"/>
      <c r="AC9" s="152"/>
      <c r="AD9" s="152"/>
      <c r="AE9" s="152"/>
      <c r="AF9" s="152"/>
      <c r="AG9" s="152"/>
      <c r="AH9" s="152"/>
      <c r="AI9" s="152"/>
      <c r="AJ9" s="152"/>
      <c r="AK9" s="152"/>
      <c r="AL9" s="152"/>
      <c r="AM9" s="152"/>
      <c r="AN9" s="152"/>
      <c r="AO9" s="162"/>
    </row>
    <row r="10" spans="2:41" ht="15" customHeight="1" x14ac:dyDescent="0.2">
      <c r="B10" s="301" t="s">
        <v>150</v>
      </c>
      <c r="C10" s="302" t="s">
        <v>9</v>
      </c>
      <c r="D10" s="151"/>
      <c r="E10" s="152"/>
      <c r="F10" s="152"/>
      <c r="G10" s="152"/>
      <c r="H10" s="152">
        <v>1</v>
      </c>
      <c r="I10" s="152"/>
      <c r="J10" s="152"/>
      <c r="K10" s="152"/>
      <c r="L10" s="152"/>
      <c r="M10" s="152"/>
      <c r="N10" s="152"/>
      <c r="O10" s="152"/>
      <c r="P10" s="152"/>
      <c r="Q10" s="152"/>
      <c r="R10" s="152"/>
      <c r="S10" s="152"/>
      <c r="T10" s="152"/>
      <c r="U10" s="152"/>
      <c r="V10" s="152"/>
      <c r="W10" s="152"/>
      <c r="X10" s="152"/>
      <c r="Y10" s="152"/>
      <c r="Z10" s="152"/>
      <c r="AA10" s="152"/>
      <c r="AB10" s="152"/>
      <c r="AC10" s="152"/>
      <c r="AD10" s="152"/>
      <c r="AE10" s="152"/>
      <c r="AF10" s="152"/>
      <c r="AG10" s="152"/>
      <c r="AH10" s="152"/>
      <c r="AI10" s="152"/>
      <c r="AJ10" s="152"/>
      <c r="AK10" s="152"/>
      <c r="AL10" s="152"/>
      <c r="AM10" s="152"/>
      <c r="AN10" s="152"/>
      <c r="AO10" s="162"/>
    </row>
    <row r="11" spans="2:41" ht="15" customHeight="1" x14ac:dyDescent="0.2">
      <c r="B11" s="301" t="s">
        <v>151</v>
      </c>
      <c r="C11" s="302" t="s">
        <v>10</v>
      </c>
      <c r="D11" s="151"/>
      <c r="E11" s="152"/>
      <c r="F11" s="152"/>
      <c r="G11" s="152"/>
      <c r="H11" s="152"/>
      <c r="I11" s="152">
        <v>1</v>
      </c>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62"/>
    </row>
    <row r="12" spans="2:41" ht="15" customHeight="1" x14ac:dyDescent="0.2">
      <c r="B12" s="301" t="s">
        <v>152</v>
      </c>
      <c r="C12" s="302" t="s">
        <v>12</v>
      </c>
      <c r="D12" s="151"/>
      <c r="E12" s="152"/>
      <c r="F12" s="152"/>
      <c r="G12" s="152"/>
      <c r="H12" s="152"/>
      <c r="I12" s="152"/>
      <c r="J12" s="152">
        <v>1</v>
      </c>
      <c r="K12" s="152"/>
      <c r="L12" s="152"/>
      <c r="M12" s="152"/>
      <c r="N12" s="152"/>
      <c r="O12" s="152"/>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2"/>
      <c r="AO12" s="162"/>
    </row>
    <row r="13" spans="2:41" ht="15" customHeight="1" x14ac:dyDescent="0.2">
      <c r="B13" s="301" t="s">
        <v>153</v>
      </c>
      <c r="C13" s="302" t="s">
        <v>14</v>
      </c>
      <c r="D13" s="151"/>
      <c r="E13" s="152"/>
      <c r="F13" s="152"/>
      <c r="G13" s="152"/>
      <c r="H13" s="152"/>
      <c r="I13" s="152"/>
      <c r="J13" s="152"/>
      <c r="K13" s="152">
        <v>1</v>
      </c>
      <c r="L13" s="152"/>
      <c r="M13" s="152"/>
      <c r="N13" s="152"/>
      <c r="O13" s="152"/>
      <c r="P13" s="152"/>
      <c r="Q13" s="152"/>
      <c r="R13" s="152"/>
      <c r="S13" s="152"/>
      <c r="T13" s="152"/>
      <c r="U13" s="152"/>
      <c r="V13" s="152"/>
      <c r="W13" s="152"/>
      <c r="X13" s="152"/>
      <c r="Y13" s="152"/>
      <c r="Z13" s="152"/>
      <c r="AA13" s="152"/>
      <c r="AB13" s="152"/>
      <c r="AC13" s="152"/>
      <c r="AD13" s="152"/>
      <c r="AE13" s="152"/>
      <c r="AF13" s="152"/>
      <c r="AG13" s="152"/>
      <c r="AH13" s="152"/>
      <c r="AI13" s="152"/>
      <c r="AJ13" s="152"/>
      <c r="AK13" s="152"/>
      <c r="AL13" s="152"/>
      <c r="AM13" s="152"/>
      <c r="AN13" s="152"/>
      <c r="AO13" s="162"/>
    </row>
    <row r="14" spans="2:41" ht="15" customHeight="1" x14ac:dyDescent="0.2">
      <c r="B14" s="301" t="s">
        <v>154</v>
      </c>
      <c r="C14" s="302" t="s">
        <v>16</v>
      </c>
      <c r="D14" s="151"/>
      <c r="E14" s="152"/>
      <c r="F14" s="152"/>
      <c r="G14" s="152"/>
      <c r="H14" s="152"/>
      <c r="I14" s="152"/>
      <c r="J14" s="152"/>
      <c r="K14" s="152"/>
      <c r="L14" s="152">
        <v>1</v>
      </c>
      <c r="M14" s="152"/>
      <c r="N14" s="152"/>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2"/>
      <c r="AN14" s="152"/>
      <c r="AO14" s="162"/>
    </row>
    <row r="15" spans="2:41" ht="15" customHeight="1" x14ac:dyDescent="0.2">
      <c r="B15" s="301" t="s">
        <v>155</v>
      </c>
      <c r="C15" s="302" t="s">
        <v>17</v>
      </c>
      <c r="D15" s="151"/>
      <c r="E15" s="152"/>
      <c r="F15" s="152"/>
      <c r="G15" s="152"/>
      <c r="H15" s="152"/>
      <c r="I15" s="152"/>
      <c r="J15" s="152"/>
      <c r="K15" s="152"/>
      <c r="L15" s="152"/>
      <c r="M15" s="152">
        <v>1</v>
      </c>
      <c r="N15" s="152"/>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62"/>
    </row>
    <row r="16" spans="2:41" ht="15" customHeight="1" x14ac:dyDescent="0.2">
      <c r="B16" s="301" t="s">
        <v>156</v>
      </c>
      <c r="C16" s="302" t="s">
        <v>19</v>
      </c>
      <c r="D16" s="151"/>
      <c r="E16" s="152"/>
      <c r="F16" s="152"/>
      <c r="G16" s="152"/>
      <c r="H16" s="152"/>
      <c r="I16" s="152"/>
      <c r="J16" s="152"/>
      <c r="K16" s="152"/>
      <c r="L16" s="152"/>
      <c r="M16" s="152"/>
      <c r="N16" s="152">
        <v>1</v>
      </c>
      <c r="O16" s="152"/>
      <c r="P16" s="152"/>
      <c r="Q16" s="152"/>
      <c r="R16" s="152"/>
      <c r="S16" s="152"/>
      <c r="T16" s="152"/>
      <c r="U16" s="152"/>
      <c r="V16" s="152"/>
      <c r="W16" s="152"/>
      <c r="X16" s="152"/>
      <c r="Y16" s="152"/>
      <c r="Z16" s="152"/>
      <c r="AA16" s="152"/>
      <c r="AB16" s="152"/>
      <c r="AC16" s="152"/>
      <c r="AD16" s="152"/>
      <c r="AE16" s="152"/>
      <c r="AF16" s="152"/>
      <c r="AG16" s="152"/>
      <c r="AH16" s="152"/>
      <c r="AI16" s="152"/>
      <c r="AJ16" s="152"/>
      <c r="AK16" s="152"/>
      <c r="AL16" s="152"/>
      <c r="AM16" s="152"/>
      <c r="AN16" s="152"/>
      <c r="AO16" s="162"/>
    </row>
    <row r="17" spans="2:41" ht="15" customHeight="1" x14ac:dyDescent="0.2">
      <c r="B17" s="301" t="s">
        <v>157</v>
      </c>
      <c r="C17" s="302" t="s">
        <v>21</v>
      </c>
      <c r="D17" s="151"/>
      <c r="E17" s="152"/>
      <c r="F17" s="152"/>
      <c r="G17" s="152"/>
      <c r="H17" s="152"/>
      <c r="I17" s="152"/>
      <c r="J17" s="152"/>
      <c r="K17" s="152"/>
      <c r="L17" s="152"/>
      <c r="M17" s="152"/>
      <c r="N17" s="152"/>
      <c r="O17" s="152">
        <v>1</v>
      </c>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62"/>
    </row>
    <row r="18" spans="2:41" ht="15" customHeight="1" x14ac:dyDescent="0.2">
      <c r="B18" s="301" t="s">
        <v>158</v>
      </c>
      <c r="C18" s="302" t="s">
        <v>23</v>
      </c>
      <c r="D18" s="151"/>
      <c r="E18" s="152"/>
      <c r="F18" s="152"/>
      <c r="G18" s="152"/>
      <c r="H18" s="152"/>
      <c r="I18" s="152"/>
      <c r="J18" s="152"/>
      <c r="K18" s="152"/>
      <c r="L18" s="152"/>
      <c r="M18" s="152"/>
      <c r="N18" s="152"/>
      <c r="O18" s="152"/>
      <c r="P18" s="152">
        <v>1</v>
      </c>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62"/>
    </row>
    <row r="19" spans="2:41" ht="15" customHeight="1" x14ac:dyDescent="0.2">
      <c r="B19" s="301" t="s">
        <v>159</v>
      </c>
      <c r="C19" s="302" t="s">
        <v>25</v>
      </c>
      <c r="D19" s="151"/>
      <c r="E19" s="152"/>
      <c r="F19" s="152"/>
      <c r="G19" s="152"/>
      <c r="H19" s="152"/>
      <c r="I19" s="152"/>
      <c r="J19" s="152"/>
      <c r="K19" s="152"/>
      <c r="L19" s="152"/>
      <c r="M19" s="152"/>
      <c r="N19" s="152"/>
      <c r="O19" s="152"/>
      <c r="P19" s="152"/>
      <c r="Q19" s="152">
        <v>1</v>
      </c>
      <c r="R19" s="152"/>
      <c r="S19" s="152"/>
      <c r="T19" s="152"/>
      <c r="U19" s="152"/>
      <c r="V19" s="152"/>
      <c r="W19" s="152"/>
      <c r="X19" s="152"/>
      <c r="Y19" s="152"/>
      <c r="Z19" s="152"/>
      <c r="AA19" s="152"/>
      <c r="AB19" s="152"/>
      <c r="AC19" s="152"/>
      <c r="AD19" s="152"/>
      <c r="AE19" s="152"/>
      <c r="AF19" s="152"/>
      <c r="AG19" s="152"/>
      <c r="AH19" s="152"/>
      <c r="AI19" s="152"/>
      <c r="AJ19" s="152"/>
      <c r="AK19" s="152"/>
      <c r="AL19" s="152"/>
      <c r="AM19" s="152"/>
      <c r="AN19" s="152"/>
      <c r="AO19" s="162"/>
    </row>
    <row r="20" spans="2:41" ht="15" customHeight="1" x14ac:dyDescent="0.2">
      <c r="B20" s="301" t="s">
        <v>162</v>
      </c>
      <c r="C20" s="302" t="s">
        <v>27</v>
      </c>
      <c r="D20" s="151"/>
      <c r="E20" s="152"/>
      <c r="F20" s="152"/>
      <c r="G20" s="152"/>
      <c r="H20" s="152"/>
      <c r="I20" s="152"/>
      <c r="J20" s="152"/>
      <c r="K20" s="152"/>
      <c r="L20" s="152"/>
      <c r="M20" s="152"/>
      <c r="N20" s="152"/>
      <c r="O20" s="152"/>
      <c r="P20" s="152"/>
      <c r="Q20" s="152"/>
      <c r="R20" s="152">
        <v>1</v>
      </c>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62"/>
    </row>
    <row r="21" spans="2:41" ht="15" customHeight="1" x14ac:dyDescent="0.2">
      <c r="B21" s="301" t="s">
        <v>164</v>
      </c>
      <c r="C21" s="302" t="s">
        <v>30</v>
      </c>
      <c r="D21" s="151"/>
      <c r="E21" s="152"/>
      <c r="F21" s="152"/>
      <c r="G21" s="152"/>
      <c r="H21" s="152"/>
      <c r="I21" s="152"/>
      <c r="J21" s="152"/>
      <c r="K21" s="152"/>
      <c r="L21" s="152"/>
      <c r="M21" s="152"/>
      <c r="N21" s="152"/>
      <c r="O21" s="152"/>
      <c r="P21" s="152"/>
      <c r="Q21" s="152"/>
      <c r="R21" s="152"/>
      <c r="S21" s="152">
        <v>1</v>
      </c>
      <c r="T21" s="152"/>
      <c r="U21" s="152"/>
      <c r="V21" s="152"/>
      <c r="W21" s="152"/>
      <c r="X21" s="152"/>
      <c r="Y21" s="152"/>
      <c r="Z21" s="152"/>
      <c r="AA21" s="152"/>
      <c r="AB21" s="152"/>
      <c r="AC21" s="152"/>
      <c r="AD21" s="152"/>
      <c r="AE21" s="152"/>
      <c r="AF21" s="152"/>
      <c r="AG21" s="152"/>
      <c r="AH21" s="152"/>
      <c r="AI21" s="152"/>
      <c r="AJ21" s="152"/>
      <c r="AK21" s="152"/>
      <c r="AL21" s="152"/>
      <c r="AM21" s="152"/>
      <c r="AN21" s="152"/>
      <c r="AO21" s="162"/>
    </row>
    <row r="22" spans="2:41" ht="15" customHeight="1" x14ac:dyDescent="0.2">
      <c r="B22" s="301" t="s">
        <v>166</v>
      </c>
      <c r="C22" s="302" t="s">
        <v>32</v>
      </c>
      <c r="D22" s="151"/>
      <c r="E22" s="152"/>
      <c r="F22" s="152"/>
      <c r="G22" s="152"/>
      <c r="H22" s="152"/>
      <c r="I22" s="152"/>
      <c r="J22" s="152"/>
      <c r="K22" s="152"/>
      <c r="L22" s="152"/>
      <c r="M22" s="152"/>
      <c r="N22" s="152"/>
      <c r="O22" s="152"/>
      <c r="P22" s="152"/>
      <c r="Q22" s="152"/>
      <c r="R22" s="152"/>
      <c r="S22" s="152"/>
      <c r="T22" s="152">
        <v>1</v>
      </c>
      <c r="U22" s="152"/>
      <c r="V22" s="152"/>
      <c r="W22" s="152"/>
      <c r="X22" s="152"/>
      <c r="Y22" s="152"/>
      <c r="Z22" s="152"/>
      <c r="AA22" s="152"/>
      <c r="AB22" s="152"/>
      <c r="AC22" s="152"/>
      <c r="AD22" s="152"/>
      <c r="AE22" s="152"/>
      <c r="AF22" s="152"/>
      <c r="AG22" s="152"/>
      <c r="AH22" s="152"/>
      <c r="AI22" s="152"/>
      <c r="AJ22" s="152"/>
      <c r="AK22" s="152"/>
      <c r="AL22" s="152"/>
      <c r="AM22" s="152"/>
      <c r="AN22" s="152"/>
      <c r="AO22" s="162"/>
    </row>
    <row r="23" spans="2:41" ht="15" customHeight="1" x14ac:dyDescent="0.2">
      <c r="B23" s="301" t="s">
        <v>168</v>
      </c>
      <c r="C23" s="302" t="s">
        <v>34</v>
      </c>
      <c r="D23" s="151"/>
      <c r="E23" s="152"/>
      <c r="F23" s="152"/>
      <c r="G23" s="152"/>
      <c r="H23" s="152"/>
      <c r="I23" s="152"/>
      <c r="J23" s="152"/>
      <c r="K23" s="152"/>
      <c r="L23" s="152"/>
      <c r="M23" s="152"/>
      <c r="N23" s="152"/>
      <c r="O23" s="152"/>
      <c r="P23" s="152"/>
      <c r="Q23" s="152"/>
      <c r="R23" s="152"/>
      <c r="S23" s="152"/>
      <c r="T23" s="152"/>
      <c r="U23" s="152">
        <v>1</v>
      </c>
      <c r="V23" s="152"/>
      <c r="W23" s="152"/>
      <c r="X23" s="152"/>
      <c r="Y23" s="152"/>
      <c r="Z23" s="152"/>
      <c r="AA23" s="152"/>
      <c r="AB23" s="152"/>
      <c r="AC23" s="152"/>
      <c r="AD23" s="152"/>
      <c r="AE23" s="152"/>
      <c r="AF23" s="152"/>
      <c r="AG23" s="152"/>
      <c r="AH23" s="152"/>
      <c r="AI23" s="152"/>
      <c r="AJ23" s="152"/>
      <c r="AK23" s="152"/>
      <c r="AL23" s="152"/>
      <c r="AM23" s="152"/>
      <c r="AN23" s="152"/>
      <c r="AO23" s="162"/>
    </row>
    <row r="24" spans="2:41" ht="15" customHeight="1" x14ac:dyDescent="0.2">
      <c r="B24" s="301" t="s">
        <v>169</v>
      </c>
      <c r="C24" s="302" t="s">
        <v>36</v>
      </c>
      <c r="D24" s="151"/>
      <c r="E24" s="152"/>
      <c r="F24" s="152"/>
      <c r="G24" s="152"/>
      <c r="H24" s="152"/>
      <c r="I24" s="152"/>
      <c r="J24" s="152"/>
      <c r="K24" s="152"/>
      <c r="L24" s="152"/>
      <c r="M24" s="152"/>
      <c r="N24" s="152"/>
      <c r="O24" s="152"/>
      <c r="P24" s="152"/>
      <c r="Q24" s="152"/>
      <c r="R24" s="152"/>
      <c r="S24" s="152"/>
      <c r="T24" s="152"/>
      <c r="U24" s="152"/>
      <c r="V24" s="152">
        <v>1</v>
      </c>
      <c r="W24" s="152"/>
      <c r="X24" s="152"/>
      <c r="Y24" s="152"/>
      <c r="Z24" s="152"/>
      <c r="AA24" s="152"/>
      <c r="AB24" s="152"/>
      <c r="AC24" s="152"/>
      <c r="AD24" s="152"/>
      <c r="AE24" s="152"/>
      <c r="AF24" s="152"/>
      <c r="AG24" s="152"/>
      <c r="AH24" s="152"/>
      <c r="AI24" s="152"/>
      <c r="AJ24" s="152"/>
      <c r="AK24" s="152"/>
      <c r="AL24" s="152"/>
      <c r="AM24" s="152"/>
      <c r="AN24" s="152"/>
      <c r="AO24" s="162"/>
    </row>
    <row r="25" spans="2:41" ht="15" customHeight="1" x14ac:dyDescent="0.2">
      <c r="B25" s="303" t="s">
        <v>170</v>
      </c>
      <c r="C25" s="302" t="s">
        <v>29</v>
      </c>
      <c r="D25" s="151"/>
      <c r="E25" s="152"/>
      <c r="F25" s="152"/>
      <c r="G25" s="152"/>
      <c r="H25" s="152"/>
      <c r="I25" s="152"/>
      <c r="J25" s="152"/>
      <c r="K25" s="152"/>
      <c r="L25" s="152"/>
      <c r="M25" s="152"/>
      <c r="N25" s="152"/>
      <c r="O25" s="152"/>
      <c r="P25" s="152"/>
      <c r="Q25" s="152"/>
      <c r="R25" s="152"/>
      <c r="S25" s="152"/>
      <c r="T25" s="152"/>
      <c r="U25" s="152"/>
      <c r="V25" s="152"/>
      <c r="W25" s="152">
        <v>1</v>
      </c>
      <c r="X25" s="152"/>
      <c r="Y25" s="152"/>
      <c r="Z25" s="152"/>
      <c r="AA25" s="152"/>
      <c r="AB25" s="152"/>
      <c r="AC25" s="152"/>
      <c r="AD25" s="152"/>
      <c r="AE25" s="152"/>
      <c r="AF25" s="152"/>
      <c r="AG25" s="152"/>
      <c r="AH25" s="152"/>
      <c r="AI25" s="152"/>
      <c r="AJ25" s="152"/>
      <c r="AK25" s="152"/>
      <c r="AL25" s="152"/>
      <c r="AM25" s="152"/>
      <c r="AN25" s="152"/>
      <c r="AO25" s="162"/>
    </row>
    <row r="26" spans="2:41" ht="15" customHeight="1" x14ac:dyDescent="0.2">
      <c r="B26" s="301" t="s">
        <v>171</v>
      </c>
      <c r="C26" s="302" t="s">
        <v>39</v>
      </c>
      <c r="D26" s="151"/>
      <c r="E26" s="152"/>
      <c r="F26" s="152"/>
      <c r="G26" s="152"/>
      <c r="H26" s="152"/>
      <c r="I26" s="152"/>
      <c r="J26" s="152"/>
      <c r="K26" s="152"/>
      <c r="L26" s="152"/>
      <c r="M26" s="152"/>
      <c r="N26" s="152"/>
      <c r="O26" s="152"/>
      <c r="P26" s="152"/>
      <c r="Q26" s="152"/>
      <c r="R26" s="152"/>
      <c r="S26" s="152"/>
      <c r="T26" s="152"/>
      <c r="U26" s="152"/>
      <c r="V26" s="152"/>
      <c r="W26" s="152"/>
      <c r="X26" s="152">
        <v>1</v>
      </c>
      <c r="Y26" s="152"/>
      <c r="Z26" s="152"/>
      <c r="AA26" s="152"/>
      <c r="AB26" s="152"/>
      <c r="AC26" s="152"/>
      <c r="AD26" s="152"/>
      <c r="AE26" s="152"/>
      <c r="AF26" s="152"/>
      <c r="AG26" s="152"/>
      <c r="AH26" s="152"/>
      <c r="AI26" s="152"/>
      <c r="AJ26" s="152"/>
      <c r="AK26" s="152"/>
      <c r="AL26" s="152"/>
      <c r="AM26" s="152"/>
      <c r="AN26" s="152"/>
      <c r="AO26" s="162"/>
    </row>
    <row r="27" spans="2:41" ht="15" customHeight="1" x14ac:dyDescent="0.2">
      <c r="B27" s="301" t="s">
        <v>172</v>
      </c>
      <c r="C27" s="302" t="s">
        <v>41</v>
      </c>
      <c r="D27" s="151"/>
      <c r="E27" s="152"/>
      <c r="F27" s="152"/>
      <c r="G27" s="152"/>
      <c r="H27" s="152"/>
      <c r="I27" s="152"/>
      <c r="J27" s="152"/>
      <c r="K27" s="152"/>
      <c r="L27" s="152"/>
      <c r="M27" s="152"/>
      <c r="N27" s="152"/>
      <c r="O27" s="152"/>
      <c r="P27" s="152"/>
      <c r="Q27" s="152"/>
      <c r="R27" s="152"/>
      <c r="S27" s="152"/>
      <c r="T27" s="152"/>
      <c r="U27" s="152"/>
      <c r="V27" s="152"/>
      <c r="W27" s="152"/>
      <c r="X27" s="152"/>
      <c r="Y27" s="152">
        <v>1</v>
      </c>
      <c r="Z27" s="152"/>
      <c r="AA27" s="152"/>
      <c r="AB27" s="152"/>
      <c r="AC27" s="152"/>
      <c r="AD27" s="152"/>
      <c r="AE27" s="152"/>
      <c r="AF27" s="152"/>
      <c r="AG27" s="152"/>
      <c r="AH27" s="152"/>
      <c r="AI27" s="152"/>
      <c r="AJ27" s="152"/>
      <c r="AK27" s="152"/>
      <c r="AL27" s="152"/>
      <c r="AM27" s="152"/>
      <c r="AN27" s="152"/>
      <c r="AO27" s="162"/>
    </row>
    <row r="28" spans="2:41" ht="15" customHeight="1" x14ac:dyDescent="0.2">
      <c r="B28" s="301" t="s">
        <v>173</v>
      </c>
      <c r="C28" s="302" t="s">
        <v>43</v>
      </c>
      <c r="D28" s="151"/>
      <c r="E28" s="152"/>
      <c r="F28" s="152"/>
      <c r="G28" s="152"/>
      <c r="H28" s="152"/>
      <c r="I28" s="152"/>
      <c r="J28" s="152"/>
      <c r="K28" s="152"/>
      <c r="L28" s="152"/>
      <c r="M28" s="152"/>
      <c r="N28" s="152"/>
      <c r="O28" s="152"/>
      <c r="P28" s="152"/>
      <c r="Q28" s="152"/>
      <c r="R28" s="152"/>
      <c r="S28" s="152"/>
      <c r="T28" s="152"/>
      <c r="U28" s="152"/>
      <c r="V28" s="152"/>
      <c r="W28" s="152"/>
      <c r="X28" s="152"/>
      <c r="Y28" s="152"/>
      <c r="Z28" s="152">
        <v>1</v>
      </c>
      <c r="AA28" s="152"/>
      <c r="AB28" s="152"/>
      <c r="AC28" s="152"/>
      <c r="AD28" s="152"/>
      <c r="AE28" s="152"/>
      <c r="AF28" s="152"/>
      <c r="AG28" s="152"/>
      <c r="AH28" s="152"/>
      <c r="AI28" s="152"/>
      <c r="AJ28" s="152"/>
      <c r="AK28" s="152"/>
      <c r="AL28" s="152"/>
      <c r="AM28" s="152"/>
      <c r="AN28" s="152"/>
      <c r="AO28" s="162"/>
    </row>
    <row r="29" spans="2:41" ht="15" customHeight="1" x14ac:dyDescent="0.2">
      <c r="B29" s="301" t="s">
        <v>174</v>
      </c>
      <c r="C29" s="302" t="s">
        <v>45</v>
      </c>
      <c r="D29" s="151"/>
      <c r="E29" s="152"/>
      <c r="F29" s="152"/>
      <c r="G29" s="152"/>
      <c r="H29" s="152"/>
      <c r="I29" s="152"/>
      <c r="J29" s="152"/>
      <c r="K29" s="152"/>
      <c r="L29" s="152"/>
      <c r="M29" s="152"/>
      <c r="N29" s="152"/>
      <c r="O29" s="152"/>
      <c r="P29" s="152"/>
      <c r="Q29" s="152"/>
      <c r="R29" s="152"/>
      <c r="S29" s="152"/>
      <c r="T29" s="152"/>
      <c r="U29" s="152"/>
      <c r="V29" s="152"/>
      <c r="W29" s="152"/>
      <c r="X29" s="152"/>
      <c r="Y29" s="152"/>
      <c r="Z29" s="152"/>
      <c r="AA29" s="152">
        <v>1</v>
      </c>
      <c r="AB29" s="152"/>
      <c r="AC29" s="152"/>
      <c r="AD29" s="152"/>
      <c r="AE29" s="152"/>
      <c r="AF29" s="152"/>
      <c r="AG29" s="152"/>
      <c r="AH29" s="152"/>
      <c r="AI29" s="152"/>
      <c r="AJ29" s="152"/>
      <c r="AK29" s="152"/>
      <c r="AL29" s="152"/>
      <c r="AM29" s="152"/>
      <c r="AN29" s="152"/>
      <c r="AO29" s="162"/>
    </row>
    <row r="30" spans="2:41" ht="15" customHeight="1" x14ac:dyDescent="0.2">
      <c r="B30" s="301" t="s">
        <v>175</v>
      </c>
      <c r="C30" s="302" t="s">
        <v>47</v>
      </c>
      <c r="D30" s="151"/>
      <c r="E30" s="152"/>
      <c r="F30" s="152"/>
      <c r="G30" s="152"/>
      <c r="H30" s="152"/>
      <c r="I30" s="152"/>
      <c r="J30" s="152"/>
      <c r="K30" s="152"/>
      <c r="L30" s="152"/>
      <c r="M30" s="152"/>
      <c r="N30" s="152"/>
      <c r="O30" s="152"/>
      <c r="P30" s="152"/>
      <c r="Q30" s="152"/>
      <c r="R30" s="152"/>
      <c r="S30" s="152"/>
      <c r="T30" s="152"/>
      <c r="U30" s="152"/>
      <c r="V30" s="152"/>
      <c r="W30" s="152"/>
      <c r="X30" s="152"/>
      <c r="Y30" s="152"/>
      <c r="Z30" s="152"/>
      <c r="AA30" s="152"/>
      <c r="AB30" s="152">
        <v>1</v>
      </c>
      <c r="AC30" s="152"/>
      <c r="AD30" s="152"/>
      <c r="AE30" s="152"/>
      <c r="AF30" s="152"/>
      <c r="AG30" s="152"/>
      <c r="AH30" s="152"/>
      <c r="AI30" s="152"/>
      <c r="AJ30" s="152"/>
      <c r="AK30" s="152"/>
      <c r="AL30" s="152"/>
      <c r="AM30" s="152"/>
      <c r="AN30" s="152"/>
      <c r="AO30" s="162"/>
    </row>
    <row r="31" spans="2:41" ht="15" customHeight="1" x14ac:dyDescent="0.2">
      <c r="B31" s="301" t="s">
        <v>176</v>
      </c>
      <c r="C31" s="302" t="s">
        <v>49</v>
      </c>
      <c r="D31" s="151"/>
      <c r="E31" s="152"/>
      <c r="F31" s="152"/>
      <c r="G31" s="152"/>
      <c r="H31" s="152"/>
      <c r="I31" s="152"/>
      <c r="J31" s="152"/>
      <c r="K31" s="152"/>
      <c r="L31" s="152"/>
      <c r="M31" s="152"/>
      <c r="N31" s="152"/>
      <c r="O31" s="152"/>
      <c r="P31" s="152"/>
      <c r="Q31" s="152"/>
      <c r="R31" s="152"/>
      <c r="S31" s="152"/>
      <c r="T31" s="152"/>
      <c r="U31" s="152"/>
      <c r="V31" s="152"/>
      <c r="W31" s="152"/>
      <c r="X31" s="152"/>
      <c r="Y31" s="152"/>
      <c r="Z31" s="152"/>
      <c r="AA31" s="152"/>
      <c r="AB31" s="152"/>
      <c r="AC31" s="152">
        <v>1</v>
      </c>
      <c r="AD31" s="152"/>
      <c r="AE31" s="152"/>
      <c r="AF31" s="152"/>
      <c r="AG31" s="152"/>
      <c r="AH31" s="152"/>
      <c r="AI31" s="152"/>
      <c r="AJ31" s="152"/>
      <c r="AK31" s="152"/>
      <c r="AL31" s="152"/>
      <c r="AM31" s="152"/>
      <c r="AN31" s="152"/>
      <c r="AO31" s="162"/>
    </row>
    <row r="32" spans="2:41" ht="15" customHeight="1" x14ac:dyDescent="0.2">
      <c r="B32" s="301" t="s">
        <v>177</v>
      </c>
      <c r="C32" s="302" t="s">
        <v>51</v>
      </c>
      <c r="D32" s="151"/>
      <c r="E32" s="152"/>
      <c r="F32" s="152"/>
      <c r="G32" s="152"/>
      <c r="H32" s="152"/>
      <c r="I32" s="152"/>
      <c r="J32" s="152"/>
      <c r="K32" s="152"/>
      <c r="L32" s="152"/>
      <c r="M32" s="152"/>
      <c r="N32" s="152"/>
      <c r="O32" s="152"/>
      <c r="P32" s="152"/>
      <c r="Q32" s="152"/>
      <c r="R32" s="152"/>
      <c r="S32" s="152"/>
      <c r="T32" s="152"/>
      <c r="U32" s="152"/>
      <c r="V32" s="152"/>
      <c r="W32" s="152"/>
      <c r="X32" s="152"/>
      <c r="Y32" s="152"/>
      <c r="Z32" s="152"/>
      <c r="AA32" s="152"/>
      <c r="AB32" s="152"/>
      <c r="AC32" s="152"/>
      <c r="AD32" s="152">
        <v>1</v>
      </c>
      <c r="AE32" s="152"/>
      <c r="AF32" s="152"/>
      <c r="AG32" s="152"/>
      <c r="AH32" s="152"/>
      <c r="AI32" s="152"/>
      <c r="AJ32" s="152"/>
      <c r="AK32" s="152"/>
      <c r="AL32" s="152"/>
      <c r="AM32" s="152"/>
      <c r="AN32" s="152"/>
      <c r="AO32" s="162"/>
    </row>
    <row r="33" spans="2:41" ht="15" customHeight="1" x14ac:dyDescent="0.2">
      <c r="B33" s="301" t="s">
        <v>178</v>
      </c>
      <c r="C33" s="302" t="s">
        <v>53</v>
      </c>
      <c r="D33" s="151"/>
      <c r="E33" s="152"/>
      <c r="F33" s="152"/>
      <c r="G33" s="152"/>
      <c r="H33" s="152"/>
      <c r="I33" s="152"/>
      <c r="J33" s="152"/>
      <c r="K33" s="152"/>
      <c r="L33" s="152"/>
      <c r="M33" s="152"/>
      <c r="N33" s="152"/>
      <c r="O33" s="152"/>
      <c r="P33" s="152"/>
      <c r="Q33" s="152"/>
      <c r="R33" s="152"/>
      <c r="S33" s="152"/>
      <c r="T33" s="152"/>
      <c r="U33" s="152"/>
      <c r="V33" s="152"/>
      <c r="W33" s="152"/>
      <c r="X33" s="152"/>
      <c r="Y33" s="152"/>
      <c r="Z33" s="152"/>
      <c r="AA33" s="152"/>
      <c r="AB33" s="152"/>
      <c r="AC33" s="152"/>
      <c r="AD33" s="152"/>
      <c r="AE33" s="152">
        <v>1</v>
      </c>
      <c r="AF33" s="152"/>
      <c r="AG33" s="152"/>
      <c r="AH33" s="152"/>
      <c r="AI33" s="152"/>
      <c r="AJ33" s="152"/>
      <c r="AK33" s="152"/>
      <c r="AL33" s="152"/>
      <c r="AM33" s="152"/>
      <c r="AN33" s="152"/>
      <c r="AO33" s="162"/>
    </row>
    <row r="34" spans="2:41" ht="15" customHeight="1" x14ac:dyDescent="0.2">
      <c r="B34" s="301" t="s">
        <v>179</v>
      </c>
      <c r="C34" s="302" t="s">
        <v>55</v>
      </c>
      <c r="D34" s="151"/>
      <c r="E34" s="152"/>
      <c r="F34" s="152"/>
      <c r="G34" s="152"/>
      <c r="H34" s="152"/>
      <c r="I34" s="152"/>
      <c r="J34" s="152"/>
      <c r="K34" s="152"/>
      <c r="L34" s="152"/>
      <c r="M34" s="152"/>
      <c r="N34" s="152"/>
      <c r="O34" s="152"/>
      <c r="P34" s="152"/>
      <c r="Q34" s="152"/>
      <c r="R34" s="152"/>
      <c r="S34" s="152"/>
      <c r="T34" s="152"/>
      <c r="U34" s="152"/>
      <c r="V34" s="152"/>
      <c r="W34" s="152"/>
      <c r="X34" s="152"/>
      <c r="Y34" s="152"/>
      <c r="Z34" s="152"/>
      <c r="AA34" s="152"/>
      <c r="AB34" s="152"/>
      <c r="AC34" s="152"/>
      <c r="AD34" s="152"/>
      <c r="AE34" s="152"/>
      <c r="AF34" s="152">
        <v>1</v>
      </c>
      <c r="AG34" s="152"/>
      <c r="AH34" s="152"/>
      <c r="AI34" s="152"/>
      <c r="AJ34" s="152"/>
      <c r="AK34" s="152"/>
      <c r="AL34" s="152"/>
      <c r="AM34" s="152"/>
      <c r="AN34" s="152"/>
      <c r="AO34" s="162"/>
    </row>
    <row r="35" spans="2:41" ht="15" customHeight="1" x14ac:dyDescent="0.2">
      <c r="B35" s="301" t="s">
        <v>180</v>
      </c>
      <c r="C35" s="302" t="s">
        <v>57</v>
      </c>
      <c r="D35" s="151"/>
      <c r="E35" s="152"/>
      <c r="F35" s="152"/>
      <c r="G35" s="152"/>
      <c r="H35" s="152"/>
      <c r="I35" s="152"/>
      <c r="J35" s="152"/>
      <c r="K35" s="152"/>
      <c r="L35" s="152"/>
      <c r="M35" s="152"/>
      <c r="N35" s="152"/>
      <c r="O35" s="152"/>
      <c r="P35" s="152"/>
      <c r="Q35" s="152"/>
      <c r="R35" s="152"/>
      <c r="S35" s="152"/>
      <c r="T35" s="152"/>
      <c r="U35" s="152"/>
      <c r="V35" s="152"/>
      <c r="W35" s="152"/>
      <c r="X35" s="152"/>
      <c r="Y35" s="152"/>
      <c r="Z35" s="152"/>
      <c r="AA35" s="152"/>
      <c r="AB35" s="152"/>
      <c r="AC35" s="152"/>
      <c r="AD35" s="152"/>
      <c r="AE35" s="152"/>
      <c r="AF35" s="152"/>
      <c r="AG35" s="152">
        <v>1</v>
      </c>
      <c r="AH35" s="152"/>
      <c r="AI35" s="152"/>
      <c r="AJ35" s="152"/>
      <c r="AK35" s="152"/>
      <c r="AL35" s="152"/>
      <c r="AM35" s="152"/>
      <c r="AN35" s="152"/>
      <c r="AO35" s="162"/>
    </row>
    <row r="36" spans="2:41" ht="15" customHeight="1" x14ac:dyDescent="0.2">
      <c r="B36" s="301" t="s">
        <v>181</v>
      </c>
      <c r="C36" s="302" t="s">
        <v>59</v>
      </c>
      <c r="D36" s="151"/>
      <c r="E36" s="152"/>
      <c r="F36" s="152"/>
      <c r="G36" s="152"/>
      <c r="H36" s="152"/>
      <c r="I36" s="152"/>
      <c r="J36" s="152"/>
      <c r="K36" s="152"/>
      <c r="L36" s="152"/>
      <c r="M36" s="152"/>
      <c r="N36" s="152"/>
      <c r="O36" s="152"/>
      <c r="P36" s="152"/>
      <c r="Q36" s="152"/>
      <c r="R36" s="152"/>
      <c r="S36" s="152"/>
      <c r="T36" s="152"/>
      <c r="U36" s="152"/>
      <c r="V36" s="152"/>
      <c r="W36" s="152"/>
      <c r="X36" s="152"/>
      <c r="Y36" s="152"/>
      <c r="Z36" s="152"/>
      <c r="AA36" s="152"/>
      <c r="AB36" s="152"/>
      <c r="AC36" s="152"/>
      <c r="AD36" s="152"/>
      <c r="AE36" s="152"/>
      <c r="AF36" s="152"/>
      <c r="AG36" s="152"/>
      <c r="AH36" s="152">
        <v>1</v>
      </c>
      <c r="AI36" s="152"/>
      <c r="AJ36" s="152"/>
      <c r="AK36" s="152"/>
      <c r="AL36" s="152"/>
      <c r="AM36" s="152"/>
      <c r="AN36" s="152"/>
      <c r="AO36" s="162"/>
    </row>
    <row r="37" spans="2:41" ht="15" customHeight="1" x14ac:dyDescent="0.2">
      <c r="B37" s="301" t="s">
        <v>182</v>
      </c>
      <c r="C37" s="302" t="s">
        <v>62</v>
      </c>
      <c r="D37" s="151"/>
      <c r="E37" s="152"/>
      <c r="F37" s="152"/>
      <c r="G37" s="152"/>
      <c r="H37" s="152"/>
      <c r="I37" s="152"/>
      <c r="J37" s="152"/>
      <c r="K37" s="152"/>
      <c r="L37" s="152"/>
      <c r="M37" s="152"/>
      <c r="N37" s="152"/>
      <c r="O37" s="152"/>
      <c r="P37" s="152"/>
      <c r="Q37" s="152"/>
      <c r="R37" s="152"/>
      <c r="S37" s="152"/>
      <c r="T37" s="152"/>
      <c r="U37" s="152"/>
      <c r="V37" s="152"/>
      <c r="W37" s="152"/>
      <c r="X37" s="152"/>
      <c r="Y37" s="152"/>
      <c r="Z37" s="152"/>
      <c r="AA37" s="152"/>
      <c r="AB37" s="152"/>
      <c r="AC37" s="152"/>
      <c r="AD37" s="152"/>
      <c r="AE37" s="152"/>
      <c r="AF37" s="152"/>
      <c r="AG37" s="152"/>
      <c r="AH37" s="152"/>
      <c r="AI37" s="152">
        <v>1</v>
      </c>
      <c r="AJ37" s="152"/>
      <c r="AK37" s="152"/>
      <c r="AL37" s="152"/>
      <c r="AM37" s="152"/>
      <c r="AN37" s="152"/>
      <c r="AO37" s="162"/>
    </row>
    <row r="38" spans="2:41" ht="15" customHeight="1" x14ac:dyDescent="0.2">
      <c r="B38" s="301" t="s">
        <v>183</v>
      </c>
      <c r="C38" s="302" t="s">
        <v>64</v>
      </c>
      <c r="D38" s="151"/>
      <c r="E38" s="152"/>
      <c r="F38" s="152"/>
      <c r="G38" s="152"/>
      <c r="H38" s="152"/>
      <c r="I38" s="152"/>
      <c r="J38" s="152"/>
      <c r="K38" s="152"/>
      <c r="L38" s="152"/>
      <c r="M38" s="152"/>
      <c r="N38" s="152"/>
      <c r="O38" s="152"/>
      <c r="P38" s="152"/>
      <c r="Q38" s="152"/>
      <c r="R38" s="152"/>
      <c r="S38" s="152"/>
      <c r="T38" s="152"/>
      <c r="U38" s="152"/>
      <c r="V38" s="152"/>
      <c r="W38" s="152"/>
      <c r="X38" s="152"/>
      <c r="Y38" s="152"/>
      <c r="Z38" s="152"/>
      <c r="AA38" s="152"/>
      <c r="AB38" s="152"/>
      <c r="AC38" s="152"/>
      <c r="AD38" s="152"/>
      <c r="AE38" s="152"/>
      <c r="AF38" s="152"/>
      <c r="AG38" s="152"/>
      <c r="AH38" s="152"/>
      <c r="AI38" s="152"/>
      <c r="AJ38" s="152">
        <v>1</v>
      </c>
      <c r="AK38" s="152"/>
      <c r="AL38" s="152"/>
      <c r="AM38" s="152"/>
      <c r="AN38" s="152"/>
      <c r="AO38" s="162"/>
    </row>
    <row r="39" spans="2:41" ht="15" customHeight="1" x14ac:dyDescent="0.2">
      <c r="B39" s="301" t="s">
        <v>184</v>
      </c>
      <c r="C39" s="302" t="s">
        <v>66</v>
      </c>
      <c r="D39" s="151"/>
      <c r="E39" s="152"/>
      <c r="F39" s="152"/>
      <c r="G39" s="152"/>
      <c r="H39" s="152"/>
      <c r="I39" s="152"/>
      <c r="J39" s="152"/>
      <c r="K39" s="152"/>
      <c r="L39" s="152"/>
      <c r="M39" s="152"/>
      <c r="N39" s="152"/>
      <c r="O39" s="152"/>
      <c r="P39" s="152"/>
      <c r="Q39" s="152"/>
      <c r="R39" s="152"/>
      <c r="S39" s="152"/>
      <c r="T39" s="152"/>
      <c r="U39" s="152"/>
      <c r="V39" s="152"/>
      <c r="W39" s="152"/>
      <c r="X39" s="152"/>
      <c r="Y39" s="152"/>
      <c r="Z39" s="152"/>
      <c r="AA39" s="152"/>
      <c r="AB39" s="152"/>
      <c r="AC39" s="152"/>
      <c r="AD39" s="152"/>
      <c r="AE39" s="152"/>
      <c r="AF39" s="152"/>
      <c r="AG39" s="152"/>
      <c r="AH39" s="152"/>
      <c r="AI39" s="152"/>
      <c r="AJ39" s="152"/>
      <c r="AK39" s="152">
        <v>1</v>
      </c>
      <c r="AL39" s="152"/>
      <c r="AM39" s="152"/>
      <c r="AN39" s="152"/>
      <c r="AO39" s="162"/>
    </row>
    <row r="40" spans="2:41" ht="15" customHeight="1" x14ac:dyDescent="0.2">
      <c r="B40" s="301" t="s">
        <v>185</v>
      </c>
      <c r="C40" s="302" t="s">
        <v>68</v>
      </c>
      <c r="D40" s="151"/>
      <c r="E40" s="152"/>
      <c r="F40" s="152"/>
      <c r="G40" s="152"/>
      <c r="H40" s="152"/>
      <c r="I40" s="152"/>
      <c r="J40" s="152"/>
      <c r="K40" s="152"/>
      <c r="L40" s="152"/>
      <c r="M40" s="152"/>
      <c r="N40" s="152"/>
      <c r="O40" s="152"/>
      <c r="P40" s="152"/>
      <c r="Q40" s="152"/>
      <c r="R40" s="152"/>
      <c r="S40" s="152"/>
      <c r="T40" s="152"/>
      <c r="U40" s="152"/>
      <c r="V40" s="152"/>
      <c r="W40" s="152"/>
      <c r="X40" s="152"/>
      <c r="Y40" s="152"/>
      <c r="Z40" s="152"/>
      <c r="AA40" s="152"/>
      <c r="AB40" s="152"/>
      <c r="AC40" s="152"/>
      <c r="AD40" s="152"/>
      <c r="AE40" s="152"/>
      <c r="AF40" s="152"/>
      <c r="AG40" s="152"/>
      <c r="AH40" s="152"/>
      <c r="AI40" s="152"/>
      <c r="AJ40" s="152"/>
      <c r="AK40" s="152"/>
      <c r="AL40" s="152">
        <v>1</v>
      </c>
      <c r="AM40" s="152"/>
      <c r="AN40" s="152"/>
      <c r="AO40" s="162"/>
    </row>
    <row r="41" spans="2:41" ht="15" customHeight="1" x14ac:dyDescent="0.2">
      <c r="B41" s="301" t="s">
        <v>186</v>
      </c>
      <c r="C41" s="302" t="s">
        <v>70</v>
      </c>
      <c r="D41" s="151"/>
      <c r="E41" s="152"/>
      <c r="F41" s="152"/>
      <c r="G41" s="152"/>
      <c r="H41" s="152"/>
      <c r="I41" s="152"/>
      <c r="J41" s="152"/>
      <c r="K41" s="152"/>
      <c r="L41" s="152"/>
      <c r="M41" s="152"/>
      <c r="N41" s="152"/>
      <c r="O41" s="152"/>
      <c r="P41" s="152"/>
      <c r="Q41" s="152"/>
      <c r="R41" s="152"/>
      <c r="S41" s="152"/>
      <c r="T41" s="152"/>
      <c r="U41" s="152"/>
      <c r="V41" s="152"/>
      <c r="W41" s="152"/>
      <c r="X41" s="152"/>
      <c r="Y41" s="152"/>
      <c r="Z41" s="152"/>
      <c r="AA41" s="152"/>
      <c r="AB41" s="152"/>
      <c r="AC41" s="152"/>
      <c r="AD41" s="152"/>
      <c r="AE41" s="152"/>
      <c r="AF41" s="152"/>
      <c r="AG41" s="152"/>
      <c r="AH41" s="152"/>
      <c r="AI41" s="152"/>
      <c r="AJ41" s="152"/>
      <c r="AK41" s="152"/>
      <c r="AL41" s="152"/>
      <c r="AM41" s="152">
        <v>1</v>
      </c>
      <c r="AN41" s="152"/>
      <c r="AO41" s="162"/>
    </row>
    <row r="42" spans="2:41" ht="15" customHeight="1" x14ac:dyDescent="0.2">
      <c r="B42" s="301" t="s">
        <v>187</v>
      </c>
      <c r="C42" s="302" t="s">
        <v>72</v>
      </c>
      <c r="D42" s="151"/>
      <c r="E42" s="152"/>
      <c r="F42" s="152"/>
      <c r="G42" s="152"/>
      <c r="H42" s="152"/>
      <c r="I42" s="152"/>
      <c r="J42" s="152"/>
      <c r="K42" s="152"/>
      <c r="L42" s="152"/>
      <c r="M42" s="152"/>
      <c r="N42" s="152"/>
      <c r="O42" s="152"/>
      <c r="P42" s="152"/>
      <c r="Q42" s="152"/>
      <c r="R42" s="152"/>
      <c r="S42" s="152"/>
      <c r="T42" s="152"/>
      <c r="U42" s="152"/>
      <c r="V42" s="152"/>
      <c r="W42" s="152"/>
      <c r="X42" s="152"/>
      <c r="Y42" s="152"/>
      <c r="Z42" s="152"/>
      <c r="AA42" s="152"/>
      <c r="AB42" s="152"/>
      <c r="AC42" s="152"/>
      <c r="AD42" s="152"/>
      <c r="AE42" s="152"/>
      <c r="AF42" s="152"/>
      <c r="AG42" s="152"/>
      <c r="AH42" s="152"/>
      <c r="AI42" s="152"/>
      <c r="AJ42" s="152"/>
      <c r="AK42" s="152"/>
      <c r="AL42" s="152"/>
      <c r="AM42" s="152"/>
      <c r="AN42" s="152">
        <v>1</v>
      </c>
      <c r="AO42" s="162"/>
    </row>
    <row r="43" spans="2:41" ht="15" customHeight="1" x14ac:dyDescent="0.2">
      <c r="B43" s="297" t="s">
        <v>188</v>
      </c>
      <c r="C43" s="298" t="s">
        <v>74</v>
      </c>
      <c r="D43" s="163"/>
      <c r="E43" s="164"/>
      <c r="F43" s="164"/>
      <c r="G43" s="164"/>
      <c r="H43" s="164"/>
      <c r="I43" s="164"/>
      <c r="J43" s="164"/>
      <c r="K43" s="164"/>
      <c r="L43" s="164"/>
      <c r="M43" s="164"/>
      <c r="N43" s="164"/>
      <c r="O43" s="164"/>
      <c r="P43" s="164"/>
      <c r="Q43" s="164"/>
      <c r="R43" s="164"/>
      <c r="S43" s="164"/>
      <c r="T43" s="164"/>
      <c r="U43" s="164"/>
      <c r="V43" s="164"/>
      <c r="W43" s="164"/>
      <c r="X43" s="164"/>
      <c r="Y43" s="164"/>
      <c r="Z43" s="164"/>
      <c r="AA43" s="164"/>
      <c r="AB43" s="164"/>
      <c r="AC43" s="164"/>
      <c r="AD43" s="164"/>
      <c r="AE43" s="164"/>
      <c r="AF43" s="164"/>
      <c r="AG43" s="164"/>
      <c r="AH43" s="164"/>
      <c r="AI43" s="164"/>
      <c r="AJ43" s="164"/>
      <c r="AK43" s="164"/>
      <c r="AL43" s="164"/>
      <c r="AM43" s="164"/>
      <c r="AN43" s="164"/>
      <c r="AO43" s="165">
        <v>1</v>
      </c>
    </row>
  </sheetData>
  <mergeCells count="1">
    <mergeCell ref="D2:I2"/>
  </mergeCells>
  <phoneticPr fontId="8"/>
  <pageMargins left="0.7" right="0.7" top="0.75" bottom="0.75" header="0.3" footer="0.3"/>
  <pageSetup paperSize="9" orientation="portrait" r:id="rId1"/>
  <ignoredErrors>
    <ignoredError sqref="B6:B43 D4:AO4"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P50"/>
  <sheetViews>
    <sheetView showGridLines="0" zoomScaleNormal="100" workbookViewId="0">
      <pane xSplit="3" ySplit="5" topLeftCell="D6" activePane="bottomRight" state="frozen"/>
      <selection activeCell="B1" sqref="B1"/>
      <selection pane="topRight" activeCell="B1" sqref="B1"/>
      <selection pane="bottomLeft" activeCell="B1" sqref="B1"/>
      <selection pane="bottomRight" activeCell="B2" sqref="B2"/>
    </sheetView>
  </sheetViews>
  <sheetFormatPr defaultColWidth="9.109375" defaultRowHeight="15" customHeight="1" x14ac:dyDescent="0.2"/>
  <cols>
    <col min="1" max="1" width="2.77734375" style="148" customWidth="1"/>
    <col min="2" max="2" width="5.5546875" style="148" customWidth="1"/>
    <col min="3" max="3" width="27.77734375" style="148" customWidth="1"/>
    <col min="4" max="42" width="10" style="148" bestFit="1" customWidth="1"/>
    <col min="43" max="16384" width="9.109375" style="148"/>
  </cols>
  <sheetData>
    <row r="2" spans="2:42" ht="15" customHeight="1" x14ac:dyDescent="0.2">
      <c r="B2" s="161" t="s">
        <v>285</v>
      </c>
      <c r="C2" s="149"/>
      <c r="D2" s="150"/>
      <c r="E2" s="150"/>
      <c r="F2" s="150"/>
      <c r="G2" s="150"/>
      <c r="H2" s="150"/>
      <c r="I2" s="150"/>
    </row>
    <row r="3" spans="2:42" ht="15" customHeight="1" x14ac:dyDescent="0.2">
      <c r="C3" s="149"/>
    </row>
    <row r="4" spans="2:42" ht="15" customHeight="1" x14ac:dyDescent="0.2">
      <c r="B4" s="292"/>
      <c r="C4" s="293"/>
      <c r="D4" s="292" t="s">
        <v>146</v>
      </c>
      <c r="E4" s="294" t="s">
        <v>147</v>
      </c>
      <c r="F4" s="294" t="s">
        <v>148</v>
      </c>
      <c r="G4" s="294" t="s">
        <v>149</v>
      </c>
      <c r="H4" s="294" t="s">
        <v>150</v>
      </c>
      <c r="I4" s="294" t="s">
        <v>151</v>
      </c>
      <c r="J4" s="294" t="s">
        <v>152</v>
      </c>
      <c r="K4" s="294" t="s">
        <v>153</v>
      </c>
      <c r="L4" s="294" t="s">
        <v>154</v>
      </c>
      <c r="M4" s="294" t="s">
        <v>155</v>
      </c>
      <c r="N4" s="294" t="s">
        <v>156</v>
      </c>
      <c r="O4" s="294" t="s">
        <v>157</v>
      </c>
      <c r="P4" s="294" t="s">
        <v>158</v>
      </c>
      <c r="Q4" s="294" t="s">
        <v>159</v>
      </c>
      <c r="R4" s="294" t="s">
        <v>162</v>
      </c>
      <c r="S4" s="294" t="s">
        <v>164</v>
      </c>
      <c r="T4" s="294" t="s">
        <v>166</v>
      </c>
      <c r="U4" s="294" t="s">
        <v>168</v>
      </c>
      <c r="V4" s="294" t="s">
        <v>169</v>
      </c>
      <c r="W4" s="295" t="s">
        <v>170</v>
      </c>
      <c r="X4" s="294" t="s">
        <v>171</v>
      </c>
      <c r="Y4" s="294" t="s">
        <v>172</v>
      </c>
      <c r="Z4" s="294" t="s">
        <v>173</v>
      </c>
      <c r="AA4" s="294" t="s">
        <v>174</v>
      </c>
      <c r="AB4" s="294" t="s">
        <v>175</v>
      </c>
      <c r="AC4" s="294" t="s">
        <v>176</v>
      </c>
      <c r="AD4" s="294" t="s">
        <v>177</v>
      </c>
      <c r="AE4" s="294" t="s">
        <v>178</v>
      </c>
      <c r="AF4" s="294" t="s">
        <v>179</v>
      </c>
      <c r="AG4" s="294" t="s">
        <v>180</v>
      </c>
      <c r="AH4" s="294" t="s">
        <v>181</v>
      </c>
      <c r="AI4" s="294" t="s">
        <v>182</v>
      </c>
      <c r="AJ4" s="294" t="s">
        <v>183</v>
      </c>
      <c r="AK4" s="294" t="s">
        <v>184</v>
      </c>
      <c r="AL4" s="294" t="s">
        <v>185</v>
      </c>
      <c r="AM4" s="294" t="s">
        <v>186</v>
      </c>
      <c r="AN4" s="294" t="s">
        <v>187</v>
      </c>
      <c r="AO4" s="294" t="s">
        <v>188</v>
      </c>
      <c r="AP4" s="296"/>
    </row>
    <row r="5" spans="2:42" ht="52.8" x14ac:dyDescent="0.2">
      <c r="B5" s="297"/>
      <c r="C5" s="298"/>
      <c r="D5" s="299" t="s">
        <v>2</v>
      </c>
      <c r="E5" s="298" t="s">
        <v>3</v>
      </c>
      <c r="F5" s="298" t="s">
        <v>5</v>
      </c>
      <c r="G5" s="298" t="s">
        <v>7</v>
      </c>
      <c r="H5" s="298" t="s">
        <v>9</v>
      </c>
      <c r="I5" s="298" t="s">
        <v>10</v>
      </c>
      <c r="J5" s="298" t="s">
        <v>12</v>
      </c>
      <c r="K5" s="298" t="s">
        <v>14</v>
      </c>
      <c r="L5" s="298" t="s">
        <v>16</v>
      </c>
      <c r="M5" s="298" t="s">
        <v>17</v>
      </c>
      <c r="N5" s="298" t="s">
        <v>19</v>
      </c>
      <c r="O5" s="298" t="s">
        <v>21</v>
      </c>
      <c r="P5" s="298" t="s">
        <v>23</v>
      </c>
      <c r="Q5" s="298" t="s">
        <v>25</v>
      </c>
      <c r="R5" s="298" t="s">
        <v>27</v>
      </c>
      <c r="S5" s="298" t="s">
        <v>30</v>
      </c>
      <c r="T5" s="298" t="s">
        <v>32</v>
      </c>
      <c r="U5" s="298" t="s">
        <v>34</v>
      </c>
      <c r="V5" s="298" t="s">
        <v>36</v>
      </c>
      <c r="W5" s="298" t="s">
        <v>29</v>
      </c>
      <c r="X5" s="298" t="s">
        <v>39</v>
      </c>
      <c r="Y5" s="298" t="s">
        <v>41</v>
      </c>
      <c r="Z5" s="298" t="s">
        <v>43</v>
      </c>
      <c r="AA5" s="298" t="s">
        <v>45</v>
      </c>
      <c r="AB5" s="298" t="s">
        <v>47</v>
      </c>
      <c r="AC5" s="298" t="s">
        <v>49</v>
      </c>
      <c r="AD5" s="298" t="s">
        <v>51</v>
      </c>
      <c r="AE5" s="298" t="s">
        <v>53</v>
      </c>
      <c r="AF5" s="298" t="s">
        <v>55</v>
      </c>
      <c r="AG5" s="298" t="s">
        <v>57</v>
      </c>
      <c r="AH5" s="298" t="s">
        <v>59</v>
      </c>
      <c r="AI5" s="298" t="s">
        <v>62</v>
      </c>
      <c r="AJ5" s="298" t="s">
        <v>64</v>
      </c>
      <c r="AK5" s="298" t="s">
        <v>66</v>
      </c>
      <c r="AL5" s="298" t="s">
        <v>68</v>
      </c>
      <c r="AM5" s="298" t="s">
        <v>70</v>
      </c>
      <c r="AN5" s="298" t="s">
        <v>72</v>
      </c>
      <c r="AO5" s="298" t="s">
        <v>74</v>
      </c>
      <c r="AP5" s="300" t="s">
        <v>247</v>
      </c>
    </row>
    <row r="6" spans="2:42" ht="15" customHeight="1" x14ac:dyDescent="0.2">
      <c r="B6" s="292" t="s">
        <v>146</v>
      </c>
      <c r="C6" s="293" t="s">
        <v>2</v>
      </c>
      <c r="D6" s="151">
        <f>IF(産業連関表!D$49=0,0,産業連関表!D6/産業連関表!D$49)</f>
        <v>0.17961664675634956</v>
      </c>
      <c r="E6" s="152">
        <f>IF(産業連関表!E$49=0,0,産業連関表!E6/産業連関表!E$49)</f>
        <v>1.0971361845626816E-4</v>
      </c>
      <c r="F6" s="152">
        <f>IF(産業連関表!F$49=0,0,産業連関表!F6/産業連関表!F$49)</f>
        <v>0</v>
      </c>
      <c r="G6" s="152">
        <f>IF(産業連関表!G$49=0,0,産業連関表!G6/産業連関表!G$49)</f>
        <v>0</v>
      </c>
      <c r="H6" s="152">
        <f>IF(産業連関表!H$49=0,0,産業連関表!H6/産業連関表!H$49)</f>
        <v>0.22761719800644856</v>
      </c>
      <c r="I6" s="152">
        <f>IF(産業連関表!I$49=0,0,産業連関表!I6/産業連関表!I$49)</f>
        <v>0</v>
      </c>
      <c r="J6" s="152">
        <f>IF(産業連関表!J$49=0,0,産業連関表!J6/産業連関表!J$49)</f>
        <v>0</v>
      </c>
      <c r="K6" s="152">
        <f>IF(産業連関表!K$49=0,0,産業連関表!K6/産業連関表!K$49)</f>
        <v>0</v>
      </c>
      <c r="L6" s="152">
        <f>IF(産業連関表!L$49=0,0,産業連関表!L6/産業連関表!L$49)</f>
        <v>0</v>
      </c>
      <c r="M6" s="152">
        <f>IF(産業連関表!M$49=0,0,産業連関表!M6/産業連関表!M$49)</f>
        <v>1.9811539424531827E-5</v>
      </c>
      <c r="N6" s="152">
        <f>IF(産業連関表!N$49=0,0,産業連関表!N6/産業連関表!N$49)</f>
        <v>0</v>
      </c>
      <c r="O6" s="152">
        <f>IF(産業連関表!O$49=0,0,産業連関表!O6/産業連関表!O$49)</f>
        <v>0</v>
      </c>
      <c r="P6" s="152">
        <f>IF(産業連関表!P$49=0,0,産業連関表!P6/産業連関表!P$49)</f>
        <v>0</v>
      </c>
      <c r="Q6" s="152">
        <f>IF(産業連関表!Q$49=0,0,産業連関表!Q6/産業連関表!Q$49)</f>
        <v>0</v>
      </c>
      <c r="R6" s="152">
        <f>IF(産業連関表!R$49=0,0,産業連関表!R6/産業連関表!R$49)</f>
        <v>0</v>
      </c>
      <c r="S6" s="152">
        <f>IF(産業連関表!S$49=0,0,産業連関表!S6/産業連関表!S$49)</f>
        <v>0</v>
      </c>
      <c r="T6" s="152">
        <f>IF(産業連関表!T$49=0,0,産業連関表!T6/産業連関表!T$49)</f>
        <v>0</v>
      </c>
      <c r="U6" s="152">
        <f>IF(産業連関表!U$49=0,0,産業連関表!U6/産業連関表!U$49)</f>
        <v>0</v>
      </c>
      <c r="V6" s="152">
        <f>IF(産業連関表!V$49=0,0,産業連関表!V6/産業連関表!V$49)</f>
        <v>0</v>
      </c>
      <c r="W6" s="152">
        <f>IF(産業連関表!W$49=0,0,産業連関表!W6/産業連関表!W$49)</f>
        <v>3.8903172125209671E-5</v>
      </c>
      <c r="X6" s="152">
        <f>IF(産業連関表!X$49=0,0,産業連関表!X6/産業連関表!X$49)</f>
        <v>1.7684783333080438E-7</v>
      </c>
      <c r="Y6" s="152">
        <f>IF(産業連関表!Y$49=0,0,産業連関表!Y6/産業連関表!Y$49)</f>
        <v>0</v>
      </c>
      <c r="Z6" s="152">
        <f>IF(産業連関表!Z$49=0,0,産業連関表!Z6/産業連関表!Z$49)</f>
        <v>0</v>
      </c>
      <c r="AA6" s="152">
        <f>IF(産業連関表!AA$49=0,0,産業連関表!AA6/産業連関表!AA$49)</f>
        <v>0</v>
      </c>
      <c r="AB6" s="152">
        <f>IF(産業連関表!AB$49=0,0,産業連関表!AB6/産業連関表!AB$49)</f>
        <v>1.2781806326999617E-3</v>
      </c>
      <c r="AC6" s="152">
        <f>IF(産業連関表!AC$49=0,0,産業連関表!AC6/産業連関表!AC$49)</f>
        <v>0</v>
      </c>
      <c r="AD6" s="152">
        <f>IF(産業連関表!AD$49=0,0,産業連関表!AD6/産業連関表!AD$49)</f>
        <v>2.6597861758492552E-4</v>
      </c>
      <c r="AE6" s="152">
        <f>IF(産業連関表!AE$49=0,0,産業連関表!AE6/産業連関表!AE$49)</f>
        <v>0</v>
      </c>
      <c r="AF6" s="152">
        <f>IF(産業連関表!AF$49=0,0,産業連関表!AF6/産業連関表!AF$49)</f>
        <v>2.0255359582201277E-2</v>
      </c>
      <c r="AG6" s="152">
        <f>IF(産業連関表!AG$49=0,0,産業連関表!AG6/産業連関表!AG$49)</f>
        <v>0</v>
      </c>
      <c r="AH6" s="152">
        <f>IF(産業連関表!AH$49=0,0,産業連関表!AH6/産業連関表!AH$49)</f>
        <v>0</v>
      </c>
      <c r="AI6" s="152">
        <f>IF(産業連関表!AI$49=0,0,産業連関表!AI6/産業連関表!AI$49)</f>
        <v>2.5390865847694469E-6</v>
      </c>
      <c r="AJ6" s="152">
        <f>IF(産業連関表!AJ$49=0,0,産業連関表!AJ6/産業連関表!AJ$49)</f>
        <v>3.2539159217984678E-7</v>
      </c>
      <c r="AK6" s="152">
        <f>IF(産業連関表!AK$49=0,0,産業連関表!AK6/産業連関表!AK$49)</f>
        <v>7.8825742687518917E-4</v>
      </c>
      <c r="AL6" s="152">
        <f>IF(産業連関表!AL$49=0,0,産業連関表!AL6/産業連関表!AL$49)</f>
        <v>0</v>
      </c>
      <c r="AM6" s="152">
        <f>IF(産業連関表!AM$49=0,0,産業連関表!AM6/産業連関表!AM$49)</f>
        <v>3.3722412227919524E-4</v>
      </c>
      <c r="AN6" s="152">
        <f>IF(産業連関表!AN$49=0,0,産業連関表!AN6/産業連関表!AN$49)</f>
        <v>4.7946079297618363E-3</v>
      </c>
      <c r="AO6" s="152">
        <f>IF(産業連関表!AO$49=0,0,産業連関表!AO6/産業連関表!AO$49)</f>
        <v>1.3848493181309489E-3</v>
      </c>
      <c r="AP6" s="153">
        <f>IF(産業連関表!AP$49=0,0,産業連関表!AP6/産業連関表!AP$49)</f>
        <v>4.7901450384307251E-2</v>
      </c>
    </row>
    <row r="7" spans="2:42" ht="15" customHeight="1" x14ac:dyDescent="0.2">
      <c r="B7" s="301" t="s">
        <v>147</v>
      </c>
      <c r="C7" s="302" t="s">
        <v>3</v>
      </c>
      <c r="D7" s="151">
        <f>IF(産業連関表!D$49=0,0,産業連関表!D7/産業連関表!D$49)</f>
        <v>7.284374500534544E-5</v>
      </c>
      <c r="E7" s="152">
        <f>IF(産業連関表!E$49=0,0,産業連関表!E7/産業連関表!E$49)</f>
        <v>2.1122919153344293E-2</v>
      </c>
      <c r="F7" s="152">
        <f>IF(産業連関表!F$49=0,0,産業連関表!F7/産業連関表!F$49)</f>
        <v>0</v>
      </c>
      <c r="G7" s="152">
        <f>IF(産業連関表!G$49=0,0,産業連関表!G7/産業連関表!G$49)</f>
        <v>1.09899503010025E-4</v>
      </c>
      <c r="H7" s="152">
        <f>IF(産業連関表!H$49=0,0,産業連関表!H7/産業連関表!H$49)</f>
        <v>8.5082121510962963E-4</v>
      </c>
      <c r="I7" s="152">
        <f>IF(産業連関表!I$49=0,0,産業連関表!I7/産業連関表!I$49)</f>
        <v>0</v>
      </c>
      <c r="J7" s="152">
        <f>IF(産業連関表!J$49=0,0,産業連関表!J7/産業連関表!J$49)</f>
        <v>0</v>
      </c>
      <c r="K7" s="152">
        <f>IF(産業連関表!K$49=0,0,産業連関表!K7/産業連関表!K$49)</f>
        <v>0</v>
      </c>
      <c r="L7" s="152">
        <f>IF(産業連関表!L$49=0,0,産業連関表!L7/産業連関表!L$49)</f>
        <v>0</v>
      </c>
      <c r="M7" s="152">
        <f>IF(産業連関表!M$49=0,0,産業連関表!M7/産業連関表!M$49)</f>
        <v>0</v>
      </c>
      <c r="N7" s="152">
        <f>IF(産業連関表!N$49=0,0,産業連関表!N7/産業連関表!N$49)</f>
        <v>0</v>
      </c>
      <c r="O7" s="152">
        <f>IF(産業連関表!O$49=0,0,産業連関表!O7/産業連関表!O$49)</f>
        <v>0</v>
      </c>
      <c r="P7" s="152">
        <f>IF(産業連関表!P$49=0,0,産業連関表!P7/産業連関表!P$49)</f>
        <v>0</v>
      </c>
      <c r="Q7" s="152">
        <f>IF(産業連関表!Q$49=0,0,産業連関表!Q7/産業連関表!Q$49)</f>
        <v>0</v>
      </c>
      <c r="R7" s="152">
        <f>IF(産業連関表!R$49=0,0,産業連関表!R7/産業連関表!R$49)</f>
        <v>0</v>
      </c>
      <c r="S7" s="152">
        <f>IF(産業連関表!S$49=0,0,産業連関表!S7/産業連関表!S$49)</f>
        <v>0</v>
      </c>
      <c r="T7" s="152">
        <f>IF(産業連関表!T$49=0,0,産業連関表!T7/産業連関表!T$49)</f>
        <v>0</v>
      </c>
      <c r="U7" s="152">
        <f>IF(産業連関表!U$49=0,0,産業連関表!U7/産業連関表!U$49)</f>
        <v>0</v>
      </c>
      <c r="V7" s="152">
        <f>IF(産業連関表!V$49=0,0,産業連関表!V7/産業連関表!V$49)</f>
        <v>0</v>
      </c>
      <c r="W7" s="152">
        <f>IF(産業連関表!W$49=0,0,産業連関表!W7/産業連関表!W$49)</f>
        <v>0.12419644855244084</v>
      </c>
      <c r="X7" s="152">
        <f>IF(産業連関表!X$49=0,0,産業連関表!X7/産業連関表!X$49)</f>
        <v>0</v>
      </c>
      <c r="Y7" s="152">
        <f>IF(産業連関表!Y$49=0,0,産業連関表!Y7/産業連関表!Y$49)</f>
        <v>0</v>
      </c>
      <c r="Z7" s="152">
        <f>IF(産業連関表!Z$49=0,0,産業連関表!Z7/産業連関表!Z$49)</f>
        <v>0</v>
      </c>
      <c r="AA7" s="152">
        <f>IF(産業連関表!AA$49=0,0,産業連関表!AA7/産業連関表!AA$49)</f>
        <v>0</v>
      </c>
      <c r="AB7" s="152">
        <f>IF(産業連関表!AB$49=0,0,産業連関表!AB7/産業連関表!AB$49)</f>
        <v>5.9300200885239471E-5</v>
      </c>
      <c r="AC7" s="152">
        <f>IF(産業連関表!AC$49=0,0,産業連関表!AC7/産業連関表!AC$49)</f>
        <v>0</v>
      </c>
      <c r="AD7" s="152">
        <f>IF(産業連関表!AD$49=0,0,産業連関表!AD7/産業連関表!AD$49)</f>
        <v>0</v>
      </c>
      <c r="AE7" s="152">
        <f>IF(産業連関表!AE$49=0,0,産業連関表!AE7/産業連関表!AE$49)</f>
        <v>0</v>
      </c>
      <c r="AF7" s="152">
        <f>IF(産業連関表!AF$49=0,0,産業連関表!AF7/産業連関表!AF$49)</f>
        <v>1.4236368859890226E-3</v>
      </c>
      <c r="AG7" s="152">
        <f>IF(産業連関表!AG$49=0,0,産業連関表!AG7/産業連関表!AG$49)</f>
        <v>0</v>
      </c>
      <c r="AH7" s="152">
        <f>IF(産業連関表!AH$49=0,0,産業連関表!AH7/産業連関表!AH$49)</f>
        <v>0</v>
      </c>
      <c r="AI7" s="152">
        <f>IF(産業連関表!AI$49=0,0,産業連関表!AI7/産業連関表!AI$49)</f>
        <v>0</v>
      </c>
      <c r="AJ7" s="152">
        <f>IF(産業連関表!AJ$49=0,0,産業連関表!AJ7/産業連関表!AJ$49)</f>
        <v>0</v>
      </c>
      <c r="AK7" s="152">
        <f>IF(産業連関表!AK$49=0,0,産業連関表!AK7/産業連関表!AK$49)</f>
        <v>0</v>
      </c>
      <c r="AL7" s="152">
        <f>IF(産業連関表!AL$49=0,0,産業連関表!AL7/産業連関表!AL$49)</f>
        <v>0</v>
      </c>
      <c r="AM7" s="152">
        <f>IF(産業連関表!AM$49=0,0,産業連関表!AM7/産業連関表!AM$49)</f>
        <v>0</v>
      </c>
      <c r="AN7" s="152">
        <f>IF(産業連関表!AN$49=0,0,産業連関表!AN7/産業連関表!AN$49)</f>
        <v>1.72663925767099E-4</v>
      </c>
      <c r="AO7" s="152">
        <f>IF(産業連関表!AO$49=0,0,産業連関表!AO7/産業連関表!AO$49)</f>
        <v>1.6844308505535334E-5</v>
      </c>
      <c r="AP7" s="153">
        <f>IF(産業連関表!AP$49=0,0,産業連関表!AP7/産業連関表!AP$49)</f>
        <v>2.3734066781445681E-3</v>
      </c>
    </row>
    <row r="8" spans="2:42" ht="15" customHeight="1" x14ac:dyDescent="0.2">
      <c r="B8" s="301" t="s">
        <v>148</v>
      </c>
      <c r="C8" s="302" t="s">
        <v>5</v>
      </c>
      <c r="D8" s="151">
        <f>IF(産業連関表!D$49=0,0,産業連関表!D8/産業連関表!D$49)</f>
        <v>0</v>
      </c>
      <c r="E8" s="152">
        <f>IF(産業連関表!E$49=0,0,産業連関表!E8/産業連関表!E$49)</f>
        <v>0</v>
      </c>
      <c r="F8" s="152">
        <f>IF(産業連関表!F$49=0,0,産業連関表!F8/産業連関表!F$49)</f>
        <v>0</v>
      </c>
      <c r="G8" s="152">
        <f>IF(産業連関表!G$49=0,0,産業連関表!G8/産業連関表!G$49)</f>
        <v>0</v>
      </c>
      <c r="H8" s="152">
        <f>IF(産業連関表!H$49=0,0,産業連関表!H8/産業連関表!H$49)</f>
        <v>2.6357503436319424E-3</v>
      </c>
      <c r="I8" s="152">
        <f>IF(産業連関表!I$49=0,0,産業連関表!I8/産業連関表!I$49)</f>
        <v>0</v>
      </c>
      <c r="J8" s="152">
        <f>IF(産業連関表!J$49=0,0,産業連関表!J8/産業連関表!J$49)</f>
        <v>0</v>
      </c>
      <c r="K8" s="152">
        <f>IF(産業連関表!K$49=0,0,産業連関表!K8/産業連関表!K$49)</f>
        <v>0</v>
      </c>
      <c r="L8" s="152">
        <f>IF(産業連関表!L$49=0,0,産業連関表!L8/産業連関表!L$49)</f>
        <v>0</v>
      </c>
      <c r="M8" s="152">
        <f>IF(産業連関表!M$49=0,0,産業連関表!M8/産業連関表!M$49)</f>
        <v>0</v>
      </c>
      <c r="N8" s="152">
        <f>IF(産業連関表!N$49=0,0,産業連関表!N8/産業連関表!N$49)</f>
        <v>0</v>
      </c>
      <c r="O8" s="152">
        <f>IF(産業連関表!O$49=0,0,産業連関表!O8/産業連関表!O$49)</f>
        <v>0</v>
      </c>
      <c r="P8" s="152">
        <f>IF(産業連関表!P$49=0,0,産業連関表!P8/産業連関表!P$49)</f>
        <v>0</v>
      </c>
      <c r="Q8" s="152">
        <f>IF(産業連関表!Q$49=0,0,産業連関表!Q8/産業連関表!Q$49)</f>
        <v>0</v>
      </c>
      <c r="R8" s="152">
        <f>IF(産業連関表!R$49=0,0,産業連関表!R8/産業連関表!R$49)</f>
        <v>0</v>
      </c>
      <c r="S8" s="152">
        <f>IF(産業連関表!S$49=0,0,産業連関表!S8/産業連関表!S$49)</f>
        <v>0</v>
      </c>
      <c r="T8" s="152">
        <f>IF(産業連関表!T$49=0,0,産業連関表!T8/産業連関表!T$49)</f>
        <v>0</v>
      </c>
      <c r="U8" s="152">
        <f>IF(産業連関表!U$49=0,0,産業連関表!U8/産業連関表!U$49)</f>
        <v>0</v>
      </c>
      <c r="V8" s="152">
        <f>IF(産業連関表!V$49=0,0,産業連関表!V8/産業連関表!V$49)</f>
        <v>0</v>
      </c>
      <c r="W8" s="152">
        <f>IF(産業連関表!W$49=0,0,産業連関表!W8/産業連関表!W$49)</f>
        <v>0</v>
      </c>
      <c r="X8" s="152">
        <f>IF(産業連関表!X$49=0,0,産業連関表!X8/産業連関表!X$49)</f>
        <v>0</v>
      </c>
      <c r="Y8" s="152">
        <f>IF(産業連関表!Y$49=0,0,産業連関表!Y8/産業連関表!Y$49)</f>
        <v>0</v>
      </c>
      <c r="Z8" s="152">
        <f>IF(産業連関表!Z$49=0,0,産業連関表!Z8/産業連関表!Z$49)</f>
        <v>0</v>
      </c>
      <c r="AA8" s="152">
        <f>IF(産業連関表!AA$49=0,0,産業連関表!AA8/産業連関表!AA$49)</f>
        <v>0</v>
      </c>
      <c r="AB8" s="152">
        <f>IF(産業連関表!AB$49=0,0,産業連関表!AB8/産業連関表!AB$49)</f>
        <v>0</v>
      </c>
      <c r="AC8" s="152">
        <f>IF(産業連関表!AC$49=0,0,産業連関表!AC8/産業連関表!AC$49)</f>
        <v>0</v>
      </c>
      <c r="AD8" s="152">
        <f>IF(産業連関表!AD$49=0,0,産業連関表!AD8/産業連関表!AD$49)</f>
        <v>0</v>
      </c>
      <c r="AE8" s="152">
        <f>IF(産業連関表!AE$49=0,0,産業連関表!AE8/産業連関表!AE$49)</f>
        <v>0</v>
      </c>
      <c r="AF8" s="152">
        <f>IF(産業連関表!AF$49=0,0,産業連関表!AF8/産業連関表!AF$49)</f>
        <v>5.1613373990954782E-3</v>
      </c>
      <c r="AG8" s="152">
        <f>IF(産業連関表!AG$49=0,0,産業連関表!AG8/産業連関表!AG$49)</f>
        <v>0</v>
      </c>
      <c r="AH8" s="152">
        <f>IF(産業連関表!AH$49=0,0,産業連関表!AH8/産業連関表!AH$49)</f>
        <v>0</v>
      </c>
      <c r="AI8" s="152">
        <f>IF(産業連関表!AI$49=0,0,産業連関表!AI8/産業連関表!AI$49)</f>
        <v>0</v>
      </c>
      <c r="AJ8" s="152">
        <f>IF(産業連関表!AJ$49=0,0,産業連関表!AJ8/産業連関表!AJ$49)</f>
        <v>0</v>
      </c>
      <c r="AK8" s="152">
        <f>IF(産業連関表!AK$49=0,0,産業連関表!AK8/産業連関表!AK$49)</f>
        <v>0</v>
      </c>
      <c r="AL8" s="152">
        <f>IF(産業連関表!AL$49=0,0,産業連関表!AL8/産業連関表!AL$49)</f>
        <v>0</v>
      </c>
      <c r="AM8" s="152">
        <f>IF(産業連関表!AM$49=0,0,産業連関表!AM8/産業連関表!AM$49)</f>
        <v>0</v>
      </c>
      <c r="AN8" s="152">
        <f>IF(産業連関表!AN$49=0,0,産業連関表!AN8/産業連関表!AN$49)</f>
        <v>1.1924972540316159E-3</v>
      </c>
      <c r="AO8" s="152">
        <f>IF(産業連関表!AO$49=0,0,産業連関表!AO8/産業連関表!AO$49)</f>
        <v>1.3879637004323746E-4</v>
      </c>
      <c r="AP8" s="153">
        <f>IF(産業連関表!AP$49=0,0,産業連関表!AP8/産業連関表!AP$49)</f>
        <v>3.4484381479051132E-4</v>
      </c>
    </row>
    <row r="9" spans="2:42" ht="15" customHeight="1" x14ac:dyDescent="0.2">
      <c r="B9" s="301" t="s">
        <v>149</v>
      </c>
      <c r="C9" s="302" t="s">
        <v>7</v>
      </c>
      <c r="D9" s="151">
        <f>IF(産業連関表!D$49=0,0,産業連関表!D9/産業連関表!D$49)</f>
        <v>1.9051913117441289E-5</v>
      </c>
      <c r="E9" s="152">
        <f>IF(産業連関表!E$49=0,0,産業連関表!E9/産業連関表!E$49)</f>
        <v>7.1923372099109116E-4</v>
      </c>
      <c r="F9" s="152">
        <f>IF(産業連関表!F$49=0,0,産業連関表!F9/産業連関表!F$49)</f>
        <v>0</v>
      </c>
      <c r="G9" s="152">
        <f>IF(産業連関表!G$49=0,0,産業連関表!G9/産業連関表!G$49)</f>
        <v>1.14783925366026E-3</v>
      </c>
      <c r="H9" s="152">
        <f>IF(産業連関表!H$49=0,0,産業連関表!H9/産業連関表!H$49)</f>
        <v>1.8216000795172468E-4</v>
      </c>
      <c r="I9" s="152">
        <f>IF(産業連関表!I$49=0,0,産業連関表!I9/産業連関表!I$49)</f>
        <v>0</v>
      </c>
      <c r="J9" s="152">
        <f>IF(産業連関表!J$49=0,0,産業連関表!J9/産業連関表!J$49)</f>
        <v>0</v>
      </c>
      <c r="K9" s="152">
        <f>IF(産業連関表!K$49=0,0,産業連関表!K9/産業連関表!K$49)</f>
        <v>0</v>
      </c>
      <c r="L9" s="152">
        <f>IF(産業連関表!L$49=0,0,産業連関表!L9/産業連関表!L$49)</f>
        <v>0</v>
      </c>
      <c r="M9" s="152">
        <f>IF(産業連関表!M$49=0,0,産業連関表!M9/産業連関表!M$49)</f>
        <v>8.1246715235013825E-2</v>
      </c>
      <c r="N9" s="152">
        <f>IF(産業連関表!N$49=0,0,産業連関表!N9/産業連関表!N$49)</f>
        <v>0</v>
      </c>
      <c r="O9" s="152">
        <f>IF(産業連関表!O$49=0,0,産業連関表!O9/産業連関表!O$49)</f>
        <v>0</v>
      </c>
      <c r="P9" s="152">
        <f>IF(産業連関表!P$49=0,0,産業連関表!P9/産業連関表!P$49)</f>
        <v>1.3784176296427825E-4</v>
      </c>
      <c r="Q9" s="152">
        <f>IF(産業連関表!Q$49=0,0,産業連関表!Q9/産業連関表!Q$49)</f>
        <v>1.0009197953306999E-4</v>
      </c>
      <c r="R9" s="152">
        <f>IF(産業連関表!R$49=0,0,産業連関表!R9/産業連関表!R$49)</f>
        <v>0</v>
      </c>
      <c r="S9" s="152">
        <f>IF(産業連関表!S$49=0,0,産業連関表!S9/産業連関表!S$49)</f>
        <v>0</v>
      </c>
      <c r="T9" s="152">
        <f>IF(産業連関表!T$49=0,0,産業連関表!T9/産業連関表!T$49)</f>
        <v>0</v>
      </c>
      <c r="U9" s="152">
        <f>IF(産業連関表!U$49=0,0,産業連関表!U9/産業連関表!U$49)</f>
        <v>1.1986992371023012E-4</v>
      </c>
      <c r="V9" s="152">
        <f>IF(産業連関表!V$49=0,0,産業連関表!V9/産業連関表!V$49)</f>
        <v>0</v>
      </c>
      <c r="W9" s="152">
        <f>IF(産業連関表!W$49=0,0,産業連関表!W9/産業連関表!W$49)</f>
        <v>4.625028532284639E-5</v>
      </c>
      <c r="X9" s="152">
        <f>IF(産業連関表!X$49=0,0,産業連関表!X9/産業連関表!X$49)</f>
        <v>0.11249413792801943</v>
      </c>
      <c r="Y9" s="152">
        <f>IF(産業連関表!Y$49=0,0,産業連関表!Y9/産業連関表!Y$49)</f>
        <v>0</v>
      </c>
      <c r="Z9" s="152">
        <f>IF(産業連関表!Z$49=0,0,産業連関表!Z9/産業連関表!Z$49)</f>
        <v>0</v>
      </c>
      <c r="AA9" s="152">
        <f>IF(産業連関表!AA$49=0,0,産業連関表!AA9/産業連関表!AA$49)</f>
        <v>2.5474137376744747E-6</v>
      </c>
      <c r="AB9" s="152">
        <f>IF(産業連関表!AB$49=0,0,産業連関表!AB9/産業連関表!AB$49)</f>
        <v>1.0019811997463402E-2</v>
      </c>
      <c r="AC9" s="152">
        <f>IF(産業連関表!AC$49=0,0,産業連関表!AC9/産業連関表!AC$49)</f>
        <v>1.6691494952747719E-6</v>
      </c>
      <c r="AD9" s="152">
        <f>IF(産業連関表!AD$49=0,0,産業連関表!AD9/産業連関表!AD$49)</f>
        <v>4.2911123175563236E-6</v>
      </c>
      <c r="AE9" s="152">
        <f>IF(産業連関表!AE$49=0,0,産業連関表!AE9/産業連関表!AE$49)</f>
        <v>3.6498303743476457E-6</v>
      </c>
      <c r="AF9" s="152">
        <f>IF(産業連関表!AF$49=0,0,産業連関表!AF9/産業連関表!AF$49)</f>
        <v>1.1669918782055028E-5</v>
      </c>
      <c r="AG9" s="152">
        <f>IF(産業連関表!AG$49=0,0,産業連関表!AG9/産業連関表!AG$49)</f>
        <v>2.475352493290653E-6</v>
      </c>
      <c r="AH9" s="152">
        <f>IF(産業連関表!AH$49=0,0,産業連関表!AH9/産業連関表!AH$49)</f>
        <v>1.6054478010530141E-6</v>
      </c>
      <c r="AI9" s="152">
        <f>IF(産業連関表!AI$49=0,0,産業連関表!AI9/産業連関表!AI$49)</f>
        <v>0</v>
      </c>
      <c r="AJ9" s="152">
        <f>IF(産業連関表!AJ$49=0,0,産業連関表!AJ9/産業連関表!AJ$49)</f>
        <v>5.3689612709674726E-6</v>
      </c>
      <c r="AK9" s="152">
        <f>IF(産業連関表!AK$49=0,0,産業連関表!AK9/産業連関表!AK$49)</f>
        <v>4.8122355950113559E-5</v>
      </c>
      <c r="AL9" s="152">
        <f>IF(産業連関表!AL$49=0,0,産業連関表!AL9/産業連関表!AL$49)</f>
        <v>1.9324782920620268E-7</v>
      </c>
      <c r="AM9" s="152">
        <f>IF(産業連関表!AM$49=0,0,産業連関表!AM9/産業連関表!AM$49)</f>
        <v>4.1763942303366575E-6</v>
      </c>
      <c r="AN9" s="152">
        <f>IF(産業連関表!AN$49=0,0,産業連関表!AN9/産業連関表!AN$49)</f>
        <v>1.0244754587604506E-5</v>
      </c>
      <c r="AO9" s="152">
        <f>IF(産業連関表!AO$49=0,0,産業連関表!AO9/産業連関表!AO$49)</f>
        <v>1.6897525121663544E-4</v>
      </c>
      <c r="AP9" s="153">
        <f>IF(産業連関表!AP$49=0,0,産業連関表!AP9/産業連関表!AP$49)</f>
        <v>1.2859589139338625E-2</v>
      </c>
    </row>
    <row r="10" spans="2:42" ht="15" customHeight="1" x14ac:dyDescent="0.2">
      <c r="B10" s="301" t="s">
        <v>150</v>
      </c>
      <c r="C10" s="302" t="s">
        <v>9</v>
      </c>
      <c r="D10" s="151">
        <f>IF(産業連関表!D$49=0,0,産業連関表!D10/産業連関表!D$49)</f>
        <v>0.2498801195595535</v>
      </c>
      <c r="E10" s="152">
        <f>IF(産業連関表!E$49=0,0,産業連関表!E10/産業連関表!E$49)</f>
        <v>6.0952010253482303E-5</v>
      </c>
      <c r="F10" s="152">
        <f>IF(産業連関表!F$49=0,0,産業連関表!F10/産業連関表!F$49)</f>
        <v>0</v>
      </c>
      <c r="G10" s="152">
        <f>IF(産業連関表!G$49=0,0,産業連関表!G10/産業連関表!G$49)</f>
        <v>0</v>
      </c>
      <c r="H10" s="152">
        <f>IF(産業連関表!H$49=0,0,産業連関表!H10/産業連関表!H$49)</f>
        <v>0.1937033372874139</v>
      </c>
      <c r="I10" s="152">
        <f>IF(産業連関表!I$49=0,0,産業連関表!I10/産業連関表!I$49)</f>
        <v>0</v>
      </c>
      <c r="J10" s="152">
        <f>IF(産業連関表!J$49=0,0,産業連関表!J10/産業連関表!J$49)</f>
        <v>0</v>
      </c>
      <c r="K10" s="152">
        <f>IF(産業連関表!K$49=0,0,産業連関表!K10/産業連関表!K$49)</f>
        <v>0</v>
      </c>
      <c r="L10" s="152">
        <f>IF(産業連関表!L$49=0,0,産業連関表!L10/産業連関表!L$49)</f>
        <v>0</v>
      </c>
      <c r="M10" s="152">
        <f>IF(産業連関表!M$49=0,0,産業連関表!M10/産業連関表!M$49)</f>
        <v>1.6517870995203412E-3</v>
      </c>
      <c r="N10" s="152">
        <f>IF(産業連関表!N$49=0,0,産業連関表!N10/産業連関表!N$49)</f>
        <v>0</v>
      </c>
      <c r="O10" s="152">
        <f>IF(産業連関表!O$49=0,0,産業連関表!O10/産業連関表!O$49)</f>
        <v>0</v>
      </c>
      <c r="P10" s="152">
        <f>IF(産業連関表!P$49=0,0,産業連関表!P10/産業連関表!P$49)</f>
        <v>0</v>
      </c>
      <c r="Q10" s="152">
        <f>IF(産業連関表!Q$49=0,0,産業連関表!Q10/産業連関表!Q$49)</f>
        <v>0</v>
      </c>
      <c r="R10" s="152">
        <f>IF(産業連関表!R$49=0,0,産業連関表!R10/産業連関表!R$49)</f>
        <v>0</v>
      </c>
      <c r="S10" s="152">
        <f>IF(産業連関表!S$49=0,0,産業連関表!S10/産業連関表!S$49)</f>
        <v>0</v>
      </c>
      <c r="T10" s="152">
        <f>IF(産業連関表!T$49=0,0,産業連関表!T10/産業連関表!T$49)</f>
        <v>0</v>
      </c>
      <c r="U10" s="152">
        <f>IF(産業連関表!U$49=0,0,産業連関表!U10/産業連関表!U$49)</f>
        <v>0</v>
      </c>
      <c r="V10" s="152">
        <f>IF(産業連関表!V$49=0,0,産業連関表!V10/産業連関表!V$49)</f>
        <v>0</v>
      </c>
      <c r="W10" s="152">
        <f>IF(産業連関表!W$49=0,0,産業連関表!W10/産業連関表!W$49)</f>
        <v>1.0774789279678612E-3</v>
      </c>
      <c r="X10" s="152">
        <f>IF(産業連関表!X$49=0,0,産業連関表!X10/産業連関表!X$49)</f>
        <v>5.3501291855555792E-6</v>
      </c>
      <c r="Y10" s="152">
        <f>IF(産業連関表!Y$49=0,0,産業連関表!Y10/産業連関表!Y$49)</f>
        <v>0</v>
      </c>
      <c r="Z10" s="152">
        <f>IF(産業連関表!Z$49=0,0,産業連関表!Z10/産業連関表!Z$49)</f>
        <v>0</v>
      </c>
      <c r="AA10" s="152">
        <f>IF(産業連関表!AA$49=0,0,産業連関表!AA10/産業連関表!AA$49)</f>
        <v>0</v>
      </c>
      <c r="AB10" s="152">
        <f>IF(産業連関表!AB$49=0,0,産業連関表!AB10/産業連関表!AB$49)</f>
        <v>5.205297493156401E-5</v>
      </c>
      <c r="AC10" s="152">
        <f>IF(産業連関表!AC$49=0,0,産業連関表!AC10/産業連関表!AC$49)</f>
        <v>1.4158921212386366E-4</v>
      </c>
      <c r="AD10" s="152">
        <f>IF(産業連関表!AD$49=0,0,産業連関表!AD10/産業連関表!AD$49)</f>
        <v>1.5377658239636269E-4</v>
      </c>
      <c r="AE10" s="152">
        <f>IF(産業連関表!AE$49=0,0,産業連関表!AE10/産業連関表!AE$49)</f>
        <v>0</v>
      </c>
      <c r="AF10" s="152">
        <f>IF(産業連関表!AF$49=0,0,産業連関表!AF10/産業連関表!AF$49)</f>
        <v>0.14873871217647877</v>
      </c>
      <c r="AG10" s="152">
        <f>IF(産業連関表!AG$49=0,0,産業連関表!AG10/産業連関表!AG$49)</f>
        <v>3.6744140926541595E-6</v>
      </c>
      <c r="AH10" s="152">
        <f>IF(産業連関表!AH$49=0,0,産業連関表!AH10/産業連関表!AH$49)</f>
        <v>0</v>
      </c>
      <c r="AI10" s="152">
        <f>IF(産業連関表!AI$49=0,0,産業連関表!AI10/産業連関表!AI$49)</f>
        <v>0</v>
      </c>
      <c r="AJ10" s="152">
        <f>IF(産業連関表!AJ$49=0,0,産業連関表!AJ10/産業連関表!AJ$49)</f>
        <v>0</v>
      </c>
      <c r="AK10" s="152">
        <f>IF(産業連関表!AK$49=0,0,産業連関表!AK10/産業連関表!AK$49)</f>
        <v>8.5028151616907909E-4</v>
      </c>
      <c r="AL10" s="152">
        <f>IF(産業連関表!AL$49=0,0,産業連関表!AL10/産業連関表!AL$49)</f>
        <v>1.60357048675307E-4</v>
      </c>
      <c r="AM10" s="152">
        <f>IF(産業連関表!AM$49=0,0,産業連関表!AM10/産業連関表!AM$49)</f>
        <v>1.1872775549368901E-3</v>
      </c>
      <c r="AN10" s="152">
        <f>IF(産業連関表!AN$49=0,0,産業連関表!AN10/産業連関表!AN$49)</f>
        <v>1.8200547686503109E-2</v>
      </c>
      <c r="AO10" s="152">
        <f>IF(産業連関表!AO$49=0,0,産業連関表!AO10/産業連関表!AO$49)</f>
        <v>1.3293528620554817E-3</v>
      </c>
      <c r="AP10" s="153">
        <f>IF(産業連関表!AP$49=0,0,産業連関表!AP10/産業連関表!AP$49)</f>
        <v>6.6630367835143089E-2</v>
      </c>
    </row>
    <row r="11" spans="2:42" ht="15" customHeight="1" x14ac:dyDescent="0.2">
      <c r="B11" s="301" t="s">
        <v>151</v>
      </c>
      <c r="C11" s="302" t="s">
        <v>10</v>
      </c>
      <c r="D11" s="151">
        <f>IF(産業連関表!D$49=0,0,産業連関表!D11/産業連関表!D$49)</f>
        <v>2.2902710656994571E-3</v>
      </c>
      <c r="E11" s="152">
        <f>IF(産業連関表!E$49=0,0,産業連関表!E11/産業連関表!E$49)</f>
        <v>1.4933242512103163E-4</v>
      </c>
      <c r="F11" s="152">
        <f>IF(産業連関表!F$49=0,0,産業連関表!F11/産業連関表!F$49)</f>
        <v>0</v>
      </c>
      <c r="G11" s="152">
        <f>IF(産業連関表!G$49=0,0,産業連関表!G11/産業連関表!G$49)</f>
        <v>5.5071862063912702E-3</v>
      </c>
      <c r="H11" s="152">
        <f>IF(産業連関表!H$49=0,0,産業連関表!H11/産業連関表!H$49)</f>
        <v>1.0825206083722534E-3</v>
      </c>
      <c r="I11" s="152">
        <f>IF(産業連関表!I$49=0,0,産業連関表!I11/産業連関表!I$49)</f>
        <v>0</v>
      </c>
      <c r="J11" s="152">
        <f>IF(産業連関表!J$49=0,0,産業連関表!J11/産業連関表!J$49)</f>
        <v>0</v>
      </c>
      <c r="K11" s="152">
        <f>IF(産業連関表!K$49=0,0,産業連関表!K11/産業連関表!K$49)</f>
        <v>0</v>
      </c>
      <c r="L11" s="152">
        <f>IF(産業連関表!L$49=0,0,産業連関表!L11/産業連関表!L$49)</f>
        <v>0</v>
      </c>
      <c r="M11" s="152">
        <f>IF(産業連関表!M$49=0,0,産業連関表!M11/産業連関表!M$49)</f>
        <v>2.7847962048955198E-3</v>
      </c>
      <c r="N11" s="152">
        <f>IF(産業連関表!N$49=0,0,産業連関表!N11/産業連関表!N$49)</f>
        <v>0</v>
      </c>
      <c r="O11" s="152">
        <f>IF(産業連関表!O$49=0,0,産業連関表!O11/産業連関表!O$49)</f>
        <v>0</v>
      </c>
      <c r="P11" s="152">
        <f>IF(産業連関表!P$49=0,0,産業連関表!P11/産業連関表!P$49)</f>
        <v>1.0674766187655398E-3</v>
      </c>
      <c r="Q11" s="152">
        <f>IF(産業連関表!Q$49=0,0,産業連関表!Q11/産業連関表!Q$49)</f>
        <v>1.0863604065191759E-3</v>
      </c>
      <c r="R11" s="152">
        <f>IF(産業連関表!R$49=0,0,産業連関表!R11/産業連関表!R$49)</f>
        <v>0</v>
      </c>
      <c r="S11" s="152">
        <f>IF(産業連関表!S$49=0,0,産業連関表!S11/産業連関表!S$49)</f>
        <v>0</v>
      </c>
      <c r="T11" s="152">
        <f>IF(産業連関表!T$49=0,0,産業連関表!T11/産業連関表!T$49)</f>
        <v>0</v>
      </c>
      <c r="U11" s="152">
        <f>IF(産業連関表!U$49=0,0,産業連関表!U11/産業連関表!U$49)</f>
        <v>1.6677834270481507E-3</v>
      </c>
      <c r="V11" s="152">
        <f>IF(産業連関表!V$49=0,0,産業連関表!V11/産業連関表!V$49)</f>
        <v>0</v>
      </c>
      <c r="W11" s="152">
        <f>IF(産業連関表!W$49=0,0,産業連関表!W11/産業連関表!W$49)</f>
        <v>2.293451018125758E-3</v>
      </c>
      <c r="X11" s="152">
        <f>IF(産業連関表!X$49=0,0,産業連関表!X11/産業連関表!X$49)</f>
        <v>4.487097707309923E-5</v>
      </c>
      <c r="Y11" s="152">
        <f>IF(産業連関表!Y$49=0,0,産業連関表!Y11/産業連関表!Y$49)</f>
        <v>0</v>
      </c>
      <c r="Z11" s="152">
        <f>IF(産業連関表!Z$49=0,0,産業連関表!Z11/産業連関表!Z$49)</f>
        <v>5.7140485783238138E-4</v>
      </c>
      <c r="AA11" s="152">
        <f>IF(産業連関表!AA$49=0,0,産業連関表!AA11/産業連関表!AA$49)</f>
        <v>2.167385924626856E-3</v>
      </c>
      <c r="AB11" s="152">
        <f>IF(産業連関表!AB$49=0,0,産業連関表!AB11/産業連関表!AB$49)</f>
        <v>2.6111442050594153E-3</v>
      </c>
      <c r="AC11" s="152">
        <f>IF(産業連関表!AC$49=0,0,産業連関表!AC11/産業連関表!AC$49)</f>
        <v>3.8250312260852239E-3</v>
      </c>
      <c r="AD11" s="152">
        <f>IF(産業連関表!AD$49=0,0,産業連関表!AD11/産業連関表!AD$49)</f>
        <v>5.0410955763799366E-3</v>
      </c>
      <c r="AE11" s="152">
        <f>IF(産業連関表!AE$49=0,0,産業連関表!AE11/産業連関表!AE$49)</f>
        <v>1.3055936702382883E-3</v>
      </c>
      <c r="AF11" s="152">
        <f>IF(産業連関表!AF$49=0,0,産業連関表!AF11/産業連関表!AF$49)</f>
        <v>6.2570256335415181E-3</v>
      </c>
      <c r="AG11" s="152">
        <f>IF(産業連関表!AG$49=0,0,産業連関表!AG11/産業連関表!AG$49)</f>
        <v>2.7027347460533212E-3</v>
      </c>
      <c r="AH11" s="152">
        <f>IF(産業連関表!AH$49=0,0,産業連関表!AH11/産業連関表!AH$49)</f>
        <v>1.7680186556923679E-3</v>
      </c>
      <c r="AI11" s="152">
        <f>IF(産業連関表!AI$49=0,0,産業連関表!AI11/産業連関表!AI$49)</f>
        <v>3.74888666339489E-6</v>
      </c>
      <c r="AJ11" s="152">
        <f>IF(産業連関表!AJ$49=0,0,産業連関表!AJ11/産業連関表!AJ$49)</f>
        <v>9.420086593606565E-5</v>
      </c>
      <c r="AK11" s="152">
        <f>IF(産業連関表!AK$49=0,0,産業連関表!AK11/産業連関表!AK$49)</f>
        <v>1.6636073571758746E-2</v>
      </c>
      <c r="AL11" s="152">
        <f>IF(産業連関表!AL$49=0,0,産業連関表!AL11/産業連関表!AL$49)</f>
        <v>4.6071828465392359E-3</v>
      </c>
      <c r="AM11" s="152">
        <f>IF(産業連関表!AM$49=0,0,産業連関表!AM11/産業連関表!AM$49)</f>
        <v>1.062902231380957E-4</v>
      </c>
      <c r="AN11" s="152">
        <f>IF(産業連関表!AN$49=0,0,産業連関表!AN11/産業連関表!AN$49)</f>
        <v>4.0138294126970623E-3</v>
      </c>
      <c r="AO11" s="152">
        <f>IF(産業連関表!AO$49=0,0,産業連関表!AO11/産業連関表!AO$49)</f>
        <v>2.8307229323307416E-3</v>
      </c>
      <c r="AP11" s="153">
        <f>IF(産業連関表!AP$49=0,0,産業連関表!AP11/産業連関表!AP$49)</f>
        <v>3.5654212370410314E-3</v>
      </c>
    </row>
    <row r="12" spans="2:42" ht="15" customHeight="1" x14ac:dyDescent="0.2">
      <c r="B12" s="301" t="s">
        <v>152</v>
      </c>
      <c r="C12" s="302" t="s">
        <v>12</v>
      </c>
      <c r="D12" s="151">
        <f>IF(産業連関表!D$49=0,0,産業連関表!D12/産業連関表!D$49)</f>
        <v>1.643715427262547E-2</v>
      </c>
      <c r="E12" s="152">
        <f>IF(産業連関表!E$49=0,0,産業連関表!E12/産業連関表!E$49)</f>
        <v>2.1333203588718807E-5</v>
      </c>
      <c r="F12" s="152">
        <f>IF(産業連関表!F$49=0,0,産業連関表!F12/産業連関表!F$49)</f>
        <v>0</v>
      </c>
      <c r="G12" s="152">
        <f>IF(産業連関表!G$49=0,0,産業連関表!G12/産業連関表!G$49)</f>
        <v>0</v>
      </c>
      <c r="H12" s="152">
        <f>IF(産業連関表!H$49=0,0,産業連関表!H12/産業連関表!H$49)</f>
        <v>1.408745494732409E-2</v>
      </c>
      <c r="I12" s="152">
        <f>IF(産業連関表!I$49=0,0,産業連関表!I12/産業連関表!I$49)</f>
        <v>0</v>
      </c>
      <c r="J12" s="152">
        <f>IF(産業連関表!J$49=0,0,産業連関表!J12/産業連関表!J$49)</f>
        <v>0</v>
      </c>
      <c r="K12" s="152">
        <f>IF(産業連関表!K$49=0,0,産業連関表!K12/産業連関表!K$49)</f>
        <v>0</v>
      </c>
      <c r="L12" s="152">
        <f>IF(産業連関表!L$49=0,0,産業連関表!L12/産業連関表!L$49)</f>
        <v>0</v>
      </c>
      <c r="M12" s="152">
        <f>IF(産業連関表!M$49=0,0,産業連関表!M12/産業連関表!M$49)</f>
        <v>4.8046635398292592E-3</v>
      </c>
      <c r="N12" s="152">
        <f>IF(産業連関表!N$49=0,0,産業連関表!N12/産業連関表!N$49)</f>
        <v>0</v>
      </c>
      <c r="O12" s="152">
        <f>IF(産業連関表!O$49=0,0,産業連関表!O12/産業連関表!O$49)</f>
        <v>0</v>
      </c>
      <c r="P12" s="152">
        <f>IF(産業連関表!P$49=0,0,産業連関表!P12/産業連関表!P$49)</f>
        <v>1.1149241915954207E-3</v>
      </c>
      <c r="Q12" s="152">
        <f>IF(産業連関表!Q$49=0,0,産業連関表!Q12/産業連関表!Q$49)</f>
        <v>7.4660288585453292E-4</v>
      </c>
      <c r="R12" s="152">
        <f>IF(産業連関表!R$49=0,0,産業連関表!R12/産業連関表!R$49)</f>
        <v>0</v>
      </c>
      <c r="S12" s="152">
        <f>IF(産業連関表!S$49=0,0,産業連関表!S12/産業連関表!S$49)</f>
        <v>0</v>
      </c>
      <c r="T12" s="152">
        <f>IF(産業連関表!T$49=0,0,産業連関表!T12/産業連関表!T$49)</f>
        <v>0</v>
      </c>
      <c r="U12" s="152">
        <f>IF(産業連関表!U$49=0,0,産業連関表!U12/産業連関表!U$49)</f>
        <v>4.6978967331198199E-4</v>
      </c>
      <c r="V12" s="152">
        <f>IF(産業連関表!V$49=0,0,産業連関表!V12/産業連関表!V$49)</f>
        <v>0</v>
      </c>
      <c r="W12" s="152">
        <f>IF(産業連関表!W$49=0,0,産業連関表!W12/産業連関表!W$49)</f>
        <v>9.6991008236805894E-3</v>
      </c>
      <c r="X12" s="152">
        <f>IF(産業連関表!X$49=0,0,産業連関表!X12/産業連関表!X$49)</f>
        <v>7.0812751383871073E-6</v>
      </c>
      <c r="Y12" s="152">
        <f>IF(産業連関表!Y$49=0,0,産業連関表!Y12/産業連関表!Y$49)</f>
        <v>0</v>
      </c>
      <c r="Z12" s="152">
        <f>IF(産業連関表!Z$49=0,0,産業連関表!Z12/産業連関表!Z$49)</f>
        <v>6.0548611204319595E-5</v>
      </c>
      <c r="AA12" s="152">
        <f>IF(産業連関表!AA$49=0,0,産業連関表!AA12/産業連関表!AA$49)</f>
        <v>9.0572137527680677E-4</v>
      </c>
      <c r="AB12" s="152">
        <f>IF(産業連関表!AB$49=0,0,産業連関表!AB12/産業連関表!AB$49)</f>
        <v>1.8741025494578723E-3</v>
      </c>
      <c r="AC12" s="152">
        <f>IF(産業連関表!AC$49=0,0,産業連関表!AC12/産業連関表!AC$49)</f>
        <v>6.3428711159635946E-3</v>
      </c>
      <c r="AD12" s="152">
        <f>IF(産業連関表!AD$49=0,0,産業連関表!AD12/産業連関表!AD$49)</f>
        <v>6.2489850720190716E-3</v>
      </c>
      <c r="AE12" s="152">
        <f>IF(産業連関表!AE$49=0,0,産業連関表!AE12/産業連関表!AE$49)</f>
        <v>5.7337532620848426E-4</v>
      </c>
      <c r="AF12" s="152">
        <f>IF(産業連関表!AF$49=0,0,産業連関表!AF12/産業連関表!AF$49)</f>
        <v>2.2640869650932213E-3</v>
      </c>
      <c r="AG12" s="152">
        <f>IF(産業連関表!AG$49=0,0,産業連関表!AG12/産業連関表!AG$49)</f>
        <v>3.8225291269673244E-2</v>
      </c>
      <c r="AH12" s="152">
        <f>IF(産業連関表!AH$49=0,0,産業連関表!AH12/産業連関表!AH$49)</f>
        <v>1.9081240509235449E-3</v>
      </c>
      <c r="AI12" s="152">
        <f>IF(産業連関表!AI$49=0,0,産業連関表!AI12/産業連関表!AI$49)</f>
        <v>6.0758848393188882E-5</v>
      </c>
      <c r="AJ12" s="152">
        <f>IF(産業連関表!AJ$49=0,0,産業連関表!AJ12/産業連関表!AJ$49)</f>
        <v>9.0784254218177261E-5</v>
      </c>
      <c r="AK12" s="152">
        <f>IF(産業連関表!AK$49=0,0,産業連関表!AK12/産業連関表!AK$49)</f>
        <v>5.2774510559292749E-3</v>
      </c>
      <c r="AL12" s="152">
        <f>IF(産業連関表!AL$49=0,0,産業連関表!AL12/産業連関表!AL$49)</f>
        <v>3.1974785820458297E-4</v>
      </c>
      <c r="AM12" s="152">
        <f>IF(産業連関表!AM$49=0,0,産業連関表!AM12/産業連関表!AM$49)</f>
        <v>2.7115494124435023E-3</v>
      </c>
      <c r="AN12" s="152">
        <f>IF(産業連関表!AN$49=0,0,産業連関表!AN12/産業連関表!AN$49)</f>
        <v>6.1425686943240316E-3</v>
      </c>
      <c r="AO12" s="152">
        <f>IF(産業連関表!AO$49=0,0,産業連関表!AO12/産業連関表!AO$49)</f>
        <v>1.1062424657280355E-3</v>
      </c>
      <c r="AP12" s="153">
        <f>IF(産業連関表!AP$49=0,0,産業連関表!AP12/産業連関表!AP$49)</f>
        <v>6.0062702319390359E-3</v>
      </c>
    </row>
    <row r="13" spans="2:42" ht="15" customHeight="1" x14ac:dyDescent="0.2">
      <c r="B13" s="301" t="s">
        <v>153</v>
      </c>
      <c r="C13" s="302" t="s">
        <v>14</v>
      </c>
      <c r="D13" s="151">
        <f>IF(産業連関表!D$49=0,0,産業連関表!D13/産業連関表!D$49)</f>
        <v>3.4598285354037334E-2</v>
      </c>
      <c r="E13" s="152">
        <f>IF(産業連関表!E$49=0,0,産業連関表!E13/産業連関表!E$49)</f>
        <v>1.2952302178864989E-3</v>
      </c>
      <c r="F13" s="152">
        <f>IF(産業連関表!F$49=0,0,産業連関表!F13/産業連関表!F$49)</f>
        <v>0</v>
      </c>
      <c r="G13" s="152">
        <f>IF(産業連関表!G$49=0,0,産業連関表!G13/産業連関表!G$49)</f>
        <v>2.0184875386174601E-2</v>
      </c>
      <c r="H13" s="152">
        <f>IF(産業連関表!H$49=0,0,産業連関表!H13/産業連関表!H$49)</f>
        <v>6.387690291099298E-3</v>
      </c>
      <c r="I13" s="152">
        <f>IF(産業連関表!I$49=0,0,産業連関表!I13/産業連関表!I$49)</f>
        <v>0</v>
      </c>
      <c r="J13" s="152">
        <f>IF(産業連関表!J$49=0,0,産業連関表!J13/産業連関表!J$49)</f>
        <v>0</v>
      </c>
      <c r="K13" s="152">
        <f>IF(産業連関表!K$49=0,0,産業連関表!K13/産業連関表!K$49)</f>
        <v>0</v>
      </c>
      <c r="L13" s="152">
        <f>IF(産業連関表!L$49=0,0,産業連関表!L13/産業連関表!L$49)</f>
        <v>0</v>
      </c>
      <c r="M13" s="152">
        <f>IF(産業連関表!M$49=0,0,産業連関表!M13/産業連関表!M$49)</f>
        <v>2.5061241734743233E-2</v>
      </c>
      <c r="N13" s="152">
        <f>IF(産業連関表!N$49=0,0,産業連関表!N13/産業連関表!N$49)</f>
        <v>0</v>
      </c>
      <c r="O13" s="152">
        <f>IF(産業連関表!O$49=0,0,産業連関表!O13/産業連関表!O$49)</f>
        <v>0</v>
      </c>
      <c r="P13" s="152">
        <f>IF(産業連関表!P$49=0,0,産業連関表!P13/産業連関表!P$49)</f>
        <v>1.2334118458006329E-2</v>
      </c>
      <c r="Q13" s="152">
        <f>IF(産業連関表!Q$49=0,0,産業連関表!Q13/産業連関表!Q$49)</f>
        <v>5.4843927337064752E-3</v>
      </c>
      <c r="R13" s="152">
        <f>IF(産業連関表!R$49=0,0,産業連関表!R13/産業連関表!R$49)</f>
        <v>0</v>
      </c>
      <c r="S13" s="152">
        <f>IF(産業連関表!S$49=0,0,産業連関表!S13/産業連関表!S$49)</f>
        <v>0</v>
      </c>
      <c r="T13" s="152">
        <f>IF(産業連関表!T$49=0,0,産業連関表!T13/産業連関表!T$49)</f>
        <v>0</v>
      </c>
      <c r="U13" s="152">
        <f>IF(産業連関表!U$49=0,0,産業連関表!U13/産業連関表!U$49)</f>
        <v>9.6956446463567509E-3</v>
      </c>
      <c r="V13" s="152">
        <f>IF(産業連関表!V$49=0,0,産業連関表!V13/産業連関表!V$49)</f>
        <v>0</v>
      </c>
      <c r="W13" s="152">
        <f>IF(産業連関表!W$49=0,0,産業連関表!W13/産業連関表!W$49)</f>
        <v>3.1544351128789304E-2</v>
      </c>
      <c r="X13" s="152">
        <f>IF(産業連関表!X$49=0,0,産業連関表!X13/産業連関表!X$49)</f>
        <v>1.2247411028249559E-4</v>
      </c>
      <c r="Y13" s="152">
        <f>IF(産業連関表!Y$49=0,0,産業連関表!Y13/産業連関表!Y$49)</f>
        <v>0</v>
      </c>
      <c r="Z13" s="152">
        <f>IF(産業連関表!Z$49=0,0,産業連関表!Z13/産業連関表!Z$49)</f>
        <v>6.6570841336677372E-3</v>
      </c>
      <c r="AA13" s="152">
        <f>IF(産業連関表!AA$49=0,0,産業連関表!AA13/産業連関表!AA$49)</f>
        <v>1.6055885622428094E-2</v>
      </c>
      <c r="AB13" s="152">
        <f>IF(産業連関表!AB$49=0,0,産業連関表!AB13/産業連関表!AB$49)</f>
        <v>4.6406588651074403E-3</v>
      </c>
      <c r="AC13" s="152">
        <f>IF(産業連関表!AC$49=0,0,産業連関表!AC13/産業連関表!AC$49)</f>
        <v>6.2026419515766193E-6</v>
      </c>
      <c r="AD13" s="152">
        <f>IF(産業連関表!AD$49=0,0,産業連関表!AD13/産業連関表!AD$49)</f>
        <v>1.2826439550291307E-5</v>
      </c>
      <c r="AE13" s="152">
        <f>IF(産業連関表!AE$49=0,0,産業連関表!AE13/産業連関表!AE$49)</f>
        <v>3.9024917430958175E-4</v>
      </c>
      <c r="AF13" s="152">
        <f>IF(産業連関表!AF$49=0,0,産業連関表!AF13/産業連関表!AF$49)</f>
        <v>2.9773113042838441E-3</v>
      </c>
      <c r="AG13" s="152">
        <f>IF(産業連関表!AG$49=0,0,産業連関表!AG13/産業連関表!AG$49)</f>
        <v>6.8204451343368121E-3</v>
      </c>
      <c r="AH13" s="152">
        <f>IF(産業連関表!AH$49=0,0,産業連関表!AH13/産業連関表!AH$49)</f>
        <v>3.0847532748804339E-5</v>
      </c>
      <c r="AI13" s="152">
        <f>IF(産業連関表!AI$49=0,0,産業連関表!AI13/産業連関表!AI$49)</f>
        <v>3.7578481454587818E-5</v>
      </c>
      <c r="AJ13" s="152">
        <f>IF(産業連関表!AJ$49=0,0,産業連関表!AJ13/産業連関表!AJ$49)</f>
        <v>4.4741343924728931E-5</v>
      </c>
      <c r="AK13" s="152">
        <f>IF(産業連関表!AK$49=0,0,産業連関表!AK13/産業連関表!AK$49)</f>
        <v>3.4366059030024256E-3</v>
      </c>
      <c r="AL13" s="152">
        <f>IF(産業連関表!AL$49=0,0,産業連関表!AL13/産業連関表!AL$49)</f>
        <v>8.557400372909066E-4</v>
      </c>
      <c r="AM13" s="152">
        <f>IF(産業連関表!AM$49=0,0,産業連関表!AM13/産業連関表!AM$49)</f>
        <v>4.3425800913185703E-4</v>
      </c>
      <c r="AN13" s="152">
        <f>IF(産業連関表!AN$49=0,0,産業連関表!AN13/産業連関表!AN$49)</f>
        <v>3.5250758125919664E-2</v>
      </c>
      <c r="AO13" s="152">
        <f>IF(産業連関表!AO$49=0,0,産業連関表!AO13/産業連関表!AO$49)</f>
        <v>1.0584863746264725E-2</v>
      </c>
      <c r="AP13" s="153">
        <f>IF(産業連関表!AP$49=0,0,産業連関表!AP13/産業連関表!AP$49)</f>
        <v>1.25847734375746E-2</v>
      </c>
    </row>
    <row r="14" spans="2:42" ht="15" customHeight="1" x14ac:dyDescent="0.2">
      <c r="B14" s="301" t="s">
        <v>154</v>
      </c>
      <c r="C14" s="302" t="s">
        <v>16</v>
      </c>
      <c r="D14" s="151">
        <f>IF(産業連関表!D$49=0,0,産業連関表!D14/産業連関表!D$49)</f>
        <v>4.1046268749540416E-3</v>
      </c>
      <c r="E14" s="152">
        <f>IF(産業連関表!E$49=0,0,産業連関表!E14/産業連関表!E$49)</f>
        <v>8.0151893483329224E-4</v>
      </c>
      <c r="F14" s="152">
        <f>IF(産業連関表!F$49=0,0,産業連関表!F14/産業連関表!F$49)</f>
        <v>0</v>
      </c>
      <c r="G14" s="152">
        <f>IF(産業連関表!G$49=0,0,産業連関表!G14/産業連関表!G$49)</f>
        <v>5.8979399948713603E-2</v>
      </c>
      <c r="H14" s="152">
        <f>IF(産業連関表!H$49=0,0,産業連関表!H14/産業連関表!H$49)</f>
        <v>4.4591495372243448E-3</v>
      </c>
      <c r="I14" s="152">
        <f>IF(産業連関表!I$49=0,0,産業連関表!I14/産業連関表!I$49)</f>
        <v>0</v>
      </c>
      <c r="J14" s="152">
        <f>IF(産業連関表!J$49=0,0,産業連関表!J14/産業連関表!J$49)</f>
        <v>0</v>
      </c>
      <c r="K14" s="152">
        <f>IF(産業連関表!K$49=0,0,産業連関表!K14/産業連関表!K$49)</f>
        <v>0</v>
      </c>
      <c r="L14" s="152">
        <f>IF(産業連関表!L$49=0,0,産業連関表!L14/産業連関表!L$49)</f>
        <v>0</v>
      </c>
      <c r="M14" s="152">
        <f>IF(産業連関表!M$49=0,0,産業連関表!M14/産業連関表!M$49)</f>
        <v>1.8213515564778418E-2</v>
      </c>
      <c r="N14" s="152">
        <f>IF(産業連関表!N$49=0,0,産業連関表!N14/産業連関表!N$49)</f>
        <v>0</v>
      </c>
      <c r="O14" s="152">
        <f>IF(産業連関表!O$49=0,0,産業連関表!O14/産業連関表!O$49)</f>
        <v>0</v>
      </c>
      <c r="P14" s="152">
        <f>IF(産業連関表!P$49=0,0,産業連関表!P14/産業連関表!P$49)</f>
        <v>3.0173280603160179E-3</v>
      </c>
      <c r="Q14" s="152">
        <f>IF(産業連関表!Q$49=0,0,産業連関表!Q14/産業連関表!Q$49)</f>
        <v>1.2796042437378764E-3</v>
      </c>
      <c r="R14" s="152">
        <f>IF(産業連関表!R$49=0,0,産業連関表!R14/産業連関表!R$49)</f>
        <v>0</v>
      </c>
      <c r="S14" s="152">
        <f>IF(産業連関表!S$49=0,0,産業連関表!S14/産業連関表!S$49)</f>
        <v>0</v>
      </c>
      <c r="T14" s="152">
        <f>IF(産業連関表!T$49=0,0,産業連関表!T14/産業連関表!T$49)</f>
        <v>0</v>
      </c>
      <c r="U14" s="152">
        <f>IF(産業連関表!U$49=0,0,産業連関表!U14/産業連関表!U$49)</f>
        <v>1.5379537381689902E-3</v>
      </c>
      <c r="V14" s="152">
        <f>IF(産業連関表!V$49=0,0,産業連関表!V14/産業連関表!V$49)</f>
        <v>0</v>
      </c>
      <c r="W14" s="152">
        <f>IF(産業連関表!W$49=0,0,産業連関表!W14/産業連関表!W$49)</f>
        <v>2.9272814940463246E-3</v>
      </c>
      <c r="X14" s="152">
        <f>IF(産業連関表!X$49=0,0,産業連関表!X14/産業連関表!X$49)</f>
        <v>2.2006941319167844E-2</v>
      </c>
      <c r="Y14" s="152">
        <f>IF(産業連関表!Y$49=0,0,産業連関表!Y14/産業連関表!Y$49)</f>
        <v>0</v>
      </c>
      <c r="Z14" s="152">
        <f>IF(産業連関表!Z$49=0,0,産業連関表!Z14/産業連関表!Z$49)</f>
        <v>2.5488427351279448E-4</v>
      </c>
      <c r="AA14" s="152">
        <f>IF(産業連関表!AA$49=0,0,産業連関表!AA14/産業連関表!AA$49)</f>
        <v>1.3054105907179319E-2</v>
      </c>
      <c r="AB14" s="152">
        <f>IF(産業連関表!AB$49=0,0,産業連関表!AB14/産業連関表!AB$49)</f>
        <v>1.6455918253485569E-2</v>
      </c>
      <c r="AC14" s="152">
        <f>IF(産業連関表!AC$49=0,0,産業連関表!AC14/産業連関表!AC$49)</f>
        <v>1.0436511770084704E-3</v>
      </c>
      <c r="AD14" s="152">
        <f>IF(産業連関表!AD$49=0,0,産業連関表!AD14/産業連関表!AD$49)</f>
        <v>2.3309650390782592E-3</v>
      </c>
      <c r="AE14" s="152">
        <f>IF(産業連関表!AE$49=0,0,産業連関表!AE14/産業連関表!AE$49)</f>
        <v>5.0862271348319478E-2</v>
      </c>
      <c r="AF14" s="152">
        <f>IF(産業連関表!AF$49=0,0,産業連関表!AF14/産業連関表!AF$49)</f>
        <v>3.3178142377225926E-3</v>
      </c>
      <c r="AG14" s="152">
        <f>IF(産業連関表!AG$49=0,0,産業連関表!AG14/産業連関表!AG$49)</f>
        <v>1.8212693746711072E-3</v>
      </c>
      <c r="AH14" s="152">
        <f>IF(産業連関表!AH$49=0,0,産業連関表!AH14/産業連関表!AH$49)</f>
        <v>3.8253016445883453E-4</v>
      </c>
      <c r="AI14" s="152">
        <f>IF(産業連関表!AI$49=0,0,産業連関表!AI14/産業連関表!AI$49)</f>
        <v>1.640399291795461E-4</v>
      </c>
      <c r="AJ14" s="152">
        <f>IF(産業連関表!AJ$49=0,0,産業連関表!AJ14/産業連関表!AJ$49)</f>
        <v>3.8022007546215097E-4</v>
      </c>
      <c r="AK14" s="152">
        <f>IF(産業連関表!AK$49=0,0,産業連関表!AK14/産業連関表!AK$49)</f>
        <v>5.4691972028949711E-3</v>
      </c>
      <c r="AL14" s="152">
        <f>IF(産業連関表!AL$49=0,0,産業連関表!AL14/産業連関表!AL$49)</f>
        <v>5.0899932230280128E-3</v>
      </c>
      <c r="AM14" s="152">
        <f>IF(産業連関表!AM$49=0,0,産業連関表!AM14/産業連関表!AM$49)</f>
        <v>1.8431316170423389E-3</v>
      </c>
      <c r="AN14" s="152">
        <f>IF(産業連関表!AN$49=0,0,産業連関表!AN14/産業連関表!AN$49)</f>
        <v>2.634277996314752E-3</v>
      </c>
      <c r="AO14" s="152">
        <f>IF(産業連関表!AO$49=0,0,産業連関表!AO14/産業連関表!AO$49)</f>
        <v>5.6232750365820599E-3</v>
      </c>
      <c r="AP14" s="153">
        <f>IF(産業連関表!AP$49=0,0,産業連関表!AP14/産業連関表!AP$49)</f>
        <v>8.92115583633259E-3</v>
      </c>
    </row>
    <row r="15" spans="2:42" ht="15" customHeight="1" x14ac:dyDescent="0.2">
      <c r="B15" s="301" t="s">
        <v>155</v>
      </c>
      <c r="C15" s="302" t="s">
        <v>17</v>
      </c>
      <c r="D15" s="151">
        <f>IF(産業連関表!D$49=0,0,産業連関表!D15/産業連関表!D$49)</f>
        <v>2.106852181646874E-3</v>
      </c>
      <c r="E15" s="152">
        <f>IF(産業連関表!E$49=0,0,産業連関表!E15/産業連関表!E$49)</f>
        <v>1.6761802819707631E-4</v>
      </c>
      <c r="F15" s="152">
        <f>IF(産業連関表!F$49=0,0,産業連関表!F15/産業連関表!F$49)</f>
        <v>0</v>
      </c>
      <c r="G15" s="152">
        <f>IF(産業連関表!G$49=0,0,産業連関表!G15/産業連関表!G$49)</f>
        <v>9.2804024764021301E-4</v>
      </c>
      <c r="H15" s="152">
        <f>IF(産業連関表!H$49=0,0,産業連関表!H15/産業連関表!H$49)</f>
        <v>2.3456892635871536E-3</v>
      </c>
      <c r="I15" s="152">
        <f>IF(産業連関表!I$49=0,0,産業連関表!I15/産業連関表!I$49)</f>
        <v>0</v>
      </c>
      <c r="J15" s="152">
        <f>IF(産業連関表!J$49=0,0,産業連関表!J15/産業連関表!J$49)</f>
        <v>0</v>
      </c>
      <c r="K15" s="152">
        <f>IF(産業連関表!K$49=0,0,産業連関表!K15/産業連関表!K$49)</f>
        <v>0</v>
      </c>
      <c r="L15" s="152">
        <f>IF(産業連関表!L$49=0,0,産業連関表!L15/産業連関表!L$49)</f>
        <v>0</v>
      </c>
      <c r="M15" s="152">
        <f>IF(産業連関表!M$49=0,0,産業連関表!M15/産業連関表!M$49)</f>
        <v>6.7607192892934917E-2</v>
      </c>
      <c r="N15" s="152">
        <f>IF(産業連関表!N$49=0,0,産業連関表!N15/産業連関表!N$49)</f>
        <v>0</v>
      </c>
      <c r="O15" s="152">
        <f>IF(産業連関表!O$49=0,0,産業連関表!O15/産業連関表!O$49)</f>
        <v>0</v>
      </c>
      <c r="P15" s="152">
        <f>IF(産業連関表!P$49=0,0,産業連関表!P15/産業連関表!P$49)</f>
        <v>3.7740512080178712E-3</v>
      </c>
      <c r="Q15" s="152">
        <f>IF(産業連関表!Q$49=0,0,産業連関表!Q15/産業連関表!Q$49)</f>
        <v>9.6938079715733674E-3</v>
      </c>
      <c r="R15" s="152">
        <f>IF(産業連関表!R$49=0,0,産業連関表!R15/産業連関表!R$49)</f>
        <v>0</v>
      </c>
      <c r="S15" s="152">
        <f>IF(産業連関表!S$49=0,0,産業連関表!S15/産業連関表!S$49)</f>
        <v>0</v>
      </c>
      <c r="T15" s="152">
        <f>IF(産業連関表!T$49=0,0,産業連関表!T15/産業連関表!T$49)</f>
        <v>0</v>
      </c>
      <c r="U15" s="152">
        <f>IF(産業連関表!U$49=0,0,産業連関表!U15/産業連関表!U$49)</f>
        <v>5.6653634222167898E-3</v>
      </c>
      <c r="V15" s="152">
        <f>IF(産業連関表!V$49=0,0,産業連関表!V15/産業連関表!V$49)</f>
        <v>0</v>
      </c>
      <c r="W15" s="152">
        <f>IF(産業連関表!W$49=0,0,産業連関表!W15/産業連関表!W$49)</f>
        <v>6.3070689957192626E-4</v>
      </c>
      <c r="X15" s="152">
        <f>IF(産業連関表!X$49=0,0,産業連関表!X15/産業連関表!X$49)</f>
        <v>2.1328779057141511E-5</v>
      </c>
      <c r="Y15" s="152">
        <f>IF(産業連関表!Y$49=0,0,産業連関表!Y15/産業連関表!Y$49)</f>
        <v>0</v>
      </c>
      <c r="Z15" s="152">
        <f>IF(産業連関表!Z$49=0,0,産業連関表!Z15/産業連関表!Z$49)</f>
        <v>2.2424740137647705E-3</v>
      </c>
      <c r="AA15" s="152">
        <f>IF(産業連関表!AA$49=0,0,産業連関表!AA15/産業連関表!AA$49)</f>
        <v>5.5024136733768678E-4</v>
      </c>
      <c r="AB15" s="152">
        <f>IF(産業連関表!AB$49=0,0,産業連関表!AB15/産業連関表!AB$49)</f>
        <v>5.7224361401481773E-2</v>
      </c>
      <c r="AC15" s="152">
        <f>IF(産業連関表!AC$49=0,0,産業連関表!AC15/産業連関表!AC$49)</f>
        <v>1.3528353625282563E-4</v>
      </c>
      <c r="AD15" s="152">
        <f>IF(産業連関表!AD$49=0,0,産業連関表!AD15/産業連関表!AD$49)</f>
        <v>2.974467745803386E-4</v>
      </c>
      <c r="AE15" s="152">
        <f>IF(産業連関表!AE$49=0,0,産業連関表!AE15/産業連関表!AE$49)</f>
        <v>3.3524776761784843E-5</v>
      </c>
      <c r="AF15" s="152">
        <f>IF(産業連関表!AF$49=0,0,産業連関表!AF15/産業連関表!AF$49)</f>
        <v>1.8329113314974211E-3</v>
      </c>
      <c r="AG15" s="152">
        <f>IF(産業連関表!AG$49=0,0,産業連関表!AG15/産業連関表!AG$49)</f>
        <v>1.3226483126627957E-4</v>
      </c>
      <c r="AH15" s="152">
        <f>IF(産業連関表!AH$49=0,0,産業連関表!AH15/産業連関表!AH$49)</f>
        <v>1.3264056832509426E-5</v>
      </c>
      <c r="AI15" s="152">
        <f>IF(産業連関表!AI$49=0,0,産業連関表!AI15/産業連関表!AI$49)</f>
        <v>8.5163951213855225E-5</v>
      </c>
      <c r="AJ15" s="152">
        <f>IF(産業連関表!AJ$49=0,0,産業連関表!AJ15/産業連関表!AJ$49)</f>
        <v>0</v>
      </c>
      <c r="AK15" s="152">
        <f>IF(産業連関表!AK$49=0,0,産業連関表!AK15/産業連関表!AK$49)</f>
        <v>1.597874121947005E-3</v>
      </c>
      <c r="AL15" s="152">
        <f>IF(産業連関表!AL$49=0,0,産業連関表!AL15/産業連関表!AL$49)</f>
        <v>2.5242031450914193E-4</v>
      </c>
      <c r="AM15" s="152">
        <f>IF(産業連関表!AM$49=0,0,産業連関表!AM15/産業連関表!AM$49)</f>
        <v>1.4601103564776906E-3</v>
      </c>
      <c r="AN15" s="152">
        <f>IF(産業連関表!AN$49=0,0,産業連関表!AN15/産業連関表!AN$49)</f>
        <v>1.2031701051926605E-3</v>
      </c>
      <c r="AO15" s="152">
        <f>IF(産業連関表!AO$49=0,0,産業連関表!AO15/産業連関表!AO$49)</f>
        <v>2.3034846345873013E-3</v>
      </c>
      <c r="AP15" s="153">
        <f>IF(産業連関表!AP$49=0,0,産業連関表!AP15/産業連関表!AP$49)</f>
        <v>1.0094372153555246E-2</v>
      </c>
    </row>
    <row r="16" spans="2:42" ht="15" customHeight="1" x14ac:dyDescent="0.2">
      <c r="B16" s="301" t="s">
        <v>156</v>
      </c>
      <c r="C16" s="302" t="s">
        <v>19</v>
      </c>
      <c r="D16" s="151">
        <f>IF(産業連関表!D$49=0,0,産業連関表!D16/産業連関表!D$49)</f>
        <v>1.9784135701028728E-5</v>
      </c>
      <c r="E16" s="152">
        <f>IF(産業連関表!E$49=0,0,産業連関表!E16/産業連関表!E$49)</f>
        <v>0</v>
      </c>
      <c r="F16" s="152">
        <f>IF(産業連関表!F$49=0,0,産業連関表!F16/産業連関表!F$49)</f>
        <v>0</v>
      </c>
      <c r="G16" s="152">
        <f>IF(産業連関表!G$49=0,0,産業連関表!G16/産業連関表!G$49)</f>
        <v>6.5329149011514997E-3</v>
      </c>
      <c r="H16" s="152">
        <f>IF(産業連関表!H$49=0,0,産業連関表!H16/産業連関表!H$49)</f>
        <v>0</v>
      </c>
      <c r="I16" s="152">
        <f>IF(産業連関表!I$49=0,0,産業連関表!I16/産業連関表!I$49)</f>
        <v>0</v>
      </c>
      <c r="J16" s="152">
        <f>IF(産業連関表!J$49=0,0,産業連関表!J16/産業連関表!J$49)</f>
        <v>0</v>
      </c>
      <c r="K16" s="152">
        <f>IF(産業連関表!K$49=0,0,産業連関表!K16/産業連関表!K$49)</f>
        <v>0</v>
      </c>
      <c r="L16" s="152">
        <f>IF(産業連関表!L$49=0,0,産業連関表!L16/産業連関表!L$49)</f>
        <v>0</v>
      </c>
      <c r="M16" s="152">
        <f>IF(産業連関表!M$49=0,0,産業連関表!M16/産業連関表!M$49)</f>
        <v>1.2491019673344856E-2</v>
      </c>
      <c r="N16" s="152">
        <f>IF(産業連関表!N$49=0,0,産業連関表!N16/産業連関表!N$49)</f>
        <v>0</v>
      </c>
      <c r="O16" s="152">
        <f>IF(産業連関表!O$49=0,0,産業連関表!O16/産業連関表!O$49)</f>
        <v>0</v>
      </c>
      <c r="P16" s="152">
        <f>IF(産業連関表!P$49=0,0,産業連関表!P16/産業連関表!P$49)</f>
        <v>0.28298782658696842</v>
      </c>
      <c r="Q16" s="152">
        <f>IF(産業連関表!Q$49=0,0,産業連関表!Q16/産業連関表!Q$49)</f>
        <v>0.11081585581173331</v>
      </c>
      <c r="R16" s="152">
        <f>IF(産業連関表!R$49=0,0,産業連関表!R16/産業連関表!R$49)</f>
        <v>0</v>
      </c>
      <c r="S16" s="152">
        <f>IF(産業連関表!S$49=0,0,産業連関表!S16/産業連関表!S$49)</f>
        <v>0</v>
      </c>
      <c r="T16" s="152">
        <f>IF(産業連関表!T$49=0,0,産業連関表!T16/産業連関表!T$49)</f>
        <v>0</v>
      </c>
      <c r="U16" s="152">
        <f>IF(産業連関表!U$49=0,0,産業連関表!U16/産業連関表!U$49)</f>
        <v>4.611576693371347E-2</v>
      </c>
      <c r="V16" s="152">
        <f>IF(産業連関表!V$49=0,0,産業連関表!V16/産業連関表!V$49)</f>
        <v>0</v>
      </c>
      <c r="W16" s="152">
        <f>IF(産業連関表!W$49=0,0,産業連関表!W16/産業連関表!W$49)</f>
        <v>2.1000614376542217E-3</v>
      </c>
      <c r="X16" s="152">
        <f>IF(産業連関表!X$49=0,0,産業連関表!X16/産業連関表!X$49)</f>
        <v>0</v>
      </c>
      <c r="Y16" s="152">
        <f>IF(産業連関表!Y$49=0,0,産業連関表!Y16/産業連関表!Y$49)</f>
        <v>0</v>
      </c>
      <c r="Z16" s="152">
        <f>IF(産業連関表!Z$49=0,0,産業連関表!Z16/産業連関表!Z$49)</f>
        <v>0</v>
      </c>
      <c r="AA16" s="152">
        <f>IF(産業連関表!AA$49=0,0,産業連関表!AA16/産業連関表!AA$49)</f>
        <v>0</v>
      </c>
      <c r="AB16" s="152">
        <f>IF(産業連関表!AB$49=0,0,産業連関表!AB16/産業連関表!AB$49)</f>
        <v>2.7592082342485481E-2</v>
      </c>
      <c r="AC16" s="152">
        <f>IF(産業連関表!AC$49=0,0,産業連関表!AC16/産業連関表!AC$49)</f>
        <v>0</v>
      </c>
      <c r="AD16" s="152">
        <f>IF(産業連関表!AD$49=0,0,産業連関表!AD16/産業連関表!AD$49)</f>
        <v>0</v>
      </c>
      <c r="AE16" s="152">
        <f>IF(産業連関表!AE$49=0,0,産業連関表!AE16/産業連関表!AE$49)</f>
        <v>0</v>
      </c>
      <c r="AF16" s="152">
        <f>IF(産業連関表!AF$49=0,0,産業連関表!AF16/産業連関表!AF$49)</f>
        <v>2.3253284036827359E-5</v>
      </c>
      <c r="AG16" s="152">
        <f>IF(産業連関表!AG$49=0,0,産業連関表!AG16/産業連関表!AG$49)</f>
        <v>0</v>
      </c>
      <c r="AH16" s="152">
        <f>IF(産業連関表!AH$49=0,0,産業連関表!AH16/産業連関表!AH$49)</f>
        <v>0</v>
      </c>
      <c r="AI16" s="152">
        <f>IF(産業連関表!AI$49=0,0,産業連関表!AI16/産業連関表!AI$49)</f>
        <v>0</v>
      </c>
      <c r="AJ16" s="152">
        <f>IF(産業連関表!AJ$49=0,0,産業連関表!AJ16/産業連関表!AJ$49)</f>
        <v>0</v>
      </c>
      <c r="AK16" s="152">
        <f>IF(産業連関表!AK$49=0,0,産業連関表!AK16/産業連関表!AK$49)</f>
        <v>8.9442997584339458E-7</v>
      </c>
      <c r="AL16" s="152">
        <f>IF(産業連関表!AL$49=0,0,産業連関表!AL16/産業連関表!AL$49)</f>
        <v>8.1164088266605118E-7</v>
      </c>
      <c r="AM16" s="152">
        <f>IF(産業連関表!AM$49=0,0,産業連関表!AM16/産業連関表!AM$49)</f>
        <v>0</v>
      </c>
      <c r="AN16" s="152">
        <f>IF(産業連関表!AN$49=0,0,産業連関表!AN16/産業連関表!AN$49)</f>
        <v>7.5595973886363638E-6</v>
      </c>
      <c r="AO16" s="152">
        <f>IF(産業連関表!AO$49=0,0,産業連関表!AO16/産業連関表!AO$49)</f>
        <v>1.5134768880514609E-4</v>
      </c>
      <c r="AP16" s="153">
        <f>IF(産業連関表!AP$49=0,0,産業連関表!AP16/産業連関表!AP$49)</f>
        <v>5.1669100548807131E-3</v>
      </c>
    </row>
    <row r="17" spans="2:42" ht="15" customHeight="1" x14ac:dyDescent="0.2">
      <c r="B17" s="301" t="s">
        <v>157</v>
      </c>
      <c r="C17" s="302" t="s">
        <v>21</v>
      </c>
      <c r="D17" s="151">
        <f>IF(産業連関表!D$49=0,0,産業連関表!D17/産業連関表!D$49)</f>
        <v>0</v>
      </c>
      <c r="E17" s="152">
        <f>IF(産業連関表!E$49=0,0,産業連関表!E17/産業連関表!E$49)</f>
        <v>0</v>
      </c>
      <c r="F17" s="152">
        <f>IF(産業連関表!F$49=0,0,産業連関表!F17/産業連関表!F$49)</f>
        <v>0</v>
      </c>
      <c r="G17" s="152">
        <f>IF(産業連関表!G$49=0,0,産業連関表!G17/産業連関表!G$49)</f>
        <v>9.8909552709022797E-4</v>
      </c>
      <c r="H17" s="152">
        <f>IF(産業連関表!H$49=0,0,産業連関表!H17/産業連関表!H$49)</f>
        <v>1.0031256241461869E-3</v>
      </c>
      <c r="I17" s="152">
        <f>IF(産業連関表!I$49=0,0,産業連関表!I17/産業連関表!I$49)</f>
        <v>0</v>
      </c>
      <c r="J17" s="152">
        <f>IF(産業連関表!J$49=0,0,産業連関表!J17/産業連関表!J$49)</f>
        <v>0</v>
      </c>
      <c r="K17" s="152">
        <f>IF(産業連関表!K$49=0,0,産業連関表!K17/産業連関表!K$49)</f>
        <v>0</v>
      </c>
      <c r="L17" s="152">
        <f>IF(産業連関表!L$49=0,0,産業連関表!L17/産業連関表!L$49)</f>
        <v>0</v>
      </c>
      <c r="M17" s="152">
        <f>IF(産業連関表!M$49=0,0,産業連関表!M17/産業連関表!M$49)</f>
        <v>5.0791335471338031E-3</v>
      </c>
      <c r="N17" s="152">
        <f>IF(産業連関表!N$49=0,0,産業連関表!N17/産業連関表!N$49)</f>
        <v>0</v>
      </c>
      <c r="O17" s="152">
        <f>IF(産業連関表!O$49=0,0,産業連関表!O17/産業連関表!O$49)</f>
        <v>0</v>
      </c>
      <c r="P17" s="152">
        <f>IF(産業連関表!P$49=0,0,産業連関表!P17/産業連関表!P$49)</f>
        <v>6.3640135412005597E-2</v>
      </c>
      <c r="Q17" s="152">
        <f>IF(産業連関表!Q$49=0,0,産業連関表!Q17/産業連関表!Q$49)</f>
        <v>3.6752726155019691E-2</v>
      </c>
      <c r="R17" s="152">
        <f>IF(産業連関表!R$49=0,0,産業連関表!R17/産業連関表!R$49)</f>
        <v>0</v>
      </c>
      <c r="S17" s="152">
        <f>IF(産業連関表!S$49=0,0,産業連関表!S17/産業連関表!S$49)</f>
        <v>0</v>
      </c>
      <c r="T17" s="152">
        <f>IF(産業連関表!T$49=0,0,産業連関表!T17/産業連関表!T$49)</f>
        <v>0</v>
      </c>
      <c r="U17" s="152">
        <f>IF(産業連関表!U$49=0,0,産業連関表!U17/産業連関表!U$49)</f>
        <v>2.4914601564208414E-2</v>
      </c>
      <c r="V17" s="152">
        <f>IF(産業連関表!V$49=0,0,産業連関表!V17/産業連関表!V$49)</f>
        <v>0</v>
      </c>
      <c r="W17" s="152">
        <f>IF(産業連関表!W$49=0,0,産業連関表!W17/産業連関表!W$49)</f>
        <v>1.245617281562302E-3</v>
      </c>
      <c r="X17" s="152">
        <f>IF(産業連関表!X$49=0,0,産業連関表!X17/産業連関表!X$49)</f>
        <v>1.2825265443451963E-4</v>
      </c>
      <c r="Y17" s="152">
        <f>IF(産業連関表!Y$49=0,0,産業連関表!Y17/産業連関表!Y$49)</f>
        <v>0</v>
      </c>
      <c r="Z17" s="152">
        <f>IF(産業連関表!Z$49=0,0,産業連関表!Z17/産業連関表!Z$49)</f>
        <v>4.2130231269113408E-4</v>
      </c>
      <c r="AA17" s="152">
        <f>IF(産業連関表!AA$49=0,0,産業連関表!AA17/産業連関表!AA$49)</f>
        <v>4.1684952071036871E-6</v>
      </c>
      <c r="AB17" s="152">
        <f>IF(産業連関表!AB$49=0,0,産業連関表!AB17/産業連関表!AB$49)</f>
        <v>1.1057642066184363E-2</v>
      </c>
      <c r="AC17" s="152">
        <f>IF(産業連関表!AC$49=0,0,産業連関表!AC17/産業連関表!AC$49)</f>
        <v>1.658846103328631E-5</v>
      </c>
      <c r="AD17" s="152">
        <f>IF(産業連関表!AD$49=0,0,産業連関表!AD17/産業連関表!AD$49)</f>
        <v>1.0739505144485225E-5</v>
      </c>
      <c r="AE17" s="152">
        <f>IF(産業連関表!AE$49=0,0,産業連関表!AE17/産業連関表!AE$49)</f>
        <v>0</v>
      </c>
      <c r="AF17" s="152">
        <f>IF(産業連関表!AF$49=0,0,産業連関表!AF17/産業連関表!AF$49)</f>
        <v>5.3046361263270607E-4</v>
      </c>
      <c r="AG17" s="152">
        <f>IF(産業連関表!AG$49=0,0,産業連関表!AG17/産業連関表!AG$49)</f>
        <v>4.6819949648143049E-4</v>
      </c>
      <c r="AH17" s="152">
        <f>IF(産業連関表!AH$49=0,0,産業連関表!AH17/産業連関表!AH$49)</f>
        <v>0</v>
      </c>
      <c r="AI17" s="152">
        <f>IF(産業連関表!AI$49=0,0,産業連関表!AI17/産業連関表!AI$49)</f>
        <v>0</v>
      </c>
      <c r="AJ17" s="152">
        <f>IF(産業連関表!AJ$49=0,0,産業連関表!AJ17/産業連関表!AJ$49)</f>
        <v>0</v>
      </c>
      <c r="AK17" s="152">
        <f>IF(産業連関表!AK$49=0,0,産業連関表!AK17/産業連関表!AK$49)</f>
        <v>1.2309118332471002E-4</v>
      </c>
      <c r="AL17" s="152">
        <f>IF(産業連関表!AL$49=0,0,産業連関表!AL17/産業連関表!AL$49)</f>
        <v>2.9064473512612876E-5</v>
      </c>
      <c r="AM17" s="152">
        <f>IF(産業連関表!AM$49=0,0,産業連関表!AM17/産業連関表!AM$49)</f>
        <v>0</v>
      </c>
      <c r="AN17" s="152">
        <f>IF(産業連関表!AN$49=0,0,産業連関表!AN17/産業連関表!AN$49)</f>
        <v>4.8054799557603736E-4</v>
      </c>
      <c r="AO17" s="152">
        <f>IF(産業連関表!AO$49=0,0,産業連関表!AO17/産業連関表!AO$49)</f>
        <v>5.5627154180550628E-4</v>
      </c>
      <c r="AP17" s="153">
        <f>IF(産業連関表!AP$49=0,0,産業連関表!AP17/産業連関表!AP$49)</f>
        <v>2.0926565656373842E-3</v>
      </c>
    </row>
    <row r="18" spans="2:42" ht="15" customHeight="1" x14ac:dyDescent="0.2">
      <c r="B18" s="301" t="s">
        <v>158</v>
      </c>
      <c r="C18" s="302" t="s">
        <v>23</v>
      </c>
      <c r="D18" s="151">
        <f>IF(産業連関表!D$49=0,0,産業連関表!D18/産業連関表!D$49)</f>
        <v>1.2044726287284272E-3</v>
      </c>
      <c r="E18" s="152">
        <f>IF(産業連関表!E$49=0,0,産業連関表!E18/産業連関表!E$49)</f>
        <v>9.0208975175153799E-4</v>
      </c>
      <c r="F18" s="152">
        <f>IF(産業連関表!F$49=0,0,産業連関表!F18/産業連関表!F$49)</f>
        <v>0</v>
      </c>
      <c r="G18" s="152">
        <f>IF(産業連関表!G$49=0,0,産業連関表!G18/産業連関表!G$49)</f>
        <v>3.1406835749087203E-2</v>
      </c>
      <c r="H18" s="152">
        <f>IF(産業連関表!H$49=0,0,産業連関表!H18/産業連関表!H$49)</f>
        <v>8.1648654880946258E-3</v>
      </c>
      <c r="I18" s="152">
        <f>IF(産業連関表!I$49=0,0,産業連関表!I18/産業連関表!I$49)</f>
        <v>0</v>
      </c>
      <c r="J18" s="152">
        <f>IF(産業連関表!J$49=0,0,産業連関表!J18/産業連関表!J$49)</f>
        <v>0</v>
      </c>
      <c r="K18" s="152">
        <f>IF(産業連関表!K$49=0,0,産業連関表!K18/産業連関表!K$49)</f>
        <v>0</v>
      </c>
      <c r="L18" s="152">
        <f>IF(産業連関表!L$49=0,0,産業連関表!L18/産業連関表!L$49)</f>
        <v>0</v>
      </c>
      <c r="M18" s="152">
        <f>IF(産業連関表!M$49=0,0,産業連関表!M18/産業連関表!M$49)</f>
        <v>1.210105783539573E-2</v>
      </c>
      <c r="N18" s="152">
        <f>IF(産業連関表!N$49=0,0,産業連関表!N18/産業連関表!N$49)</f>
        <v>0</v>
      </c>
      <c r="O18" s="152">
        <f>IF(産業連関表!O$49=0,0,産業連関表!O18/産業連関表!O$49)</f>
        <v>0</v>
      </c>
      <c r="P18" s="152">
        <f>IF(産業連関表!P$49=0,0,産業連関表!P18/産業連関表!P$49)</f>
        <v>6.1806183575233251E-2</v>
      </c>
      <c r="Q18" s="152">
        <f>IF(産業連関表!Q$49=0,0,産業連関表!Q18/産業連関表!Q$49)</f>
        <v>3.1563674162154248E-2</v>
      </c>
      <c r="R18" s="152">
        <f>IF(産業連関表!R$49=0,0,産業連関表!R18/産業連関表!R$49)</f>
        <v>0</v>
      </c>
      <c r="S18" s="152">
        <f>IF(産業連関表!S$49=0,0,産業連関表!S18/産業連関表!S$49)</f>
        <v>0</v>
      </c>
      <c r="T18" s="152">
        <f>IF(産業連関表!T$49=0,0,産業連関表!T18/産業連関表!T$49)</f>
        <v>0</v>
      </c>
      <c r="U18" s="152">
        <f>IF(産業連関表!U$49=0,0,産業連関表!U18/産業連関表!U$49)</f>
        <v>8.0490879688248796E-3</v>
      </c>
      <c r="V18" s="152">
        <f>IF(産業連関表!V$49=0,0,産業連関表!V18/産業連関表!V$49)</f>
        <v>0</v>
      </c>
      <c r="W18" s="152">
        <f>IF(産業連関表!W$49=0,0,産業連関表!W18/産業連関表!W$49)</f>
        <v>9.3454387534236665E-3</v>
      </c>
      <c r="X18" s="152">
        <f>IF(産業連関表!X$49=0,0,産業連関表!X18/産業連関表!X$49)</f>
        <v>1.7867963049920989E-4</v>
      </c>
      <c r="Y18" s="152">
        <f>IF(産業連関表!Y$49=0,0,産業連関表!Y18/産業連関表!Y$49)</f>
        <v>0</v>
      </c>
      <c r="Z18" s="152">
        <f>IF(産業連関表!Z$49=0,0,産業連関表!Z18/産業連関表!Z$49)</f>
        <v>8.6182065169262089E-4</v>
      </c>
      <c r="AA18" s="152">
        <f>IF(産業連関表!AA$49=0,0,産業連関表!AA18/産業連関表!AA$49)</f>
        <v>1.725293849606804E-4</v>
      </c>
      <c r="AB18" s="152">
        <f>IF(産業連関表!AB$49=0,0,産業連関表!AB18/産業連関表!AB$49)</f>
        <v>8.1817260891746665E-2</v>
      </c>
      <c r="AC18" s="152">
        <f>IF(産業連関表!AC$49=0,0,産業連関表!AC18/産業連関表!AC$49)</f>
        <v>3.9928734808878539E-3</v>
      </c>
      <c r="AD18" s="152">
        <f>IF(産業連関表!AD$49=0,0,産業連関表!AD18/産業連関表!AD$49)</f>
        <v>1.9465939291909192E-3</v>
      </c>
      <c r="AE18" s="152">
        <f>IF(産業連関表!AE$49=0,0,産業連関表!AE18/産業連関表!AE$49)</f>
        <v>1.147297662886677E-3</v>
      </c>
      <c r="AF18" s="152">
        <f>IF(産業連関表!AF$49=0,0,産業連関表!AF18/産業連関表!AF$49)</f>
        <v>1.689094968768729E-3</v>
      </c>
      <c r="AG18" s="152">
        <f>IF(産業連関表!AG$49=0,0,産業連関表!AG18/産業連関表!AG$49)</f>
        <v>3.5943032189573852E-4</v>
      </c>
      <c r="AH18" s="152">
        <f>IF(産業連関表!AH$49=0,0,産業連関表!AH18/産業連関表!AH$49)</f>
        <v>1.141230721688337E-4</v>
      </c>
      <c r="AI18" s="152">
        <f>IF(産業連関表!AI$49=0,0,産業連関表!AI18/産業連関表!AI$49)</f>
        <v>3.6901889558763962E-4</v>
      </c>
      <c r="AJ18" s="152">
        <f>IF(産業連関表!AJ$49=0,0,産業連関表!AJ18/産業連関表!AJ$49)</f>
        <v>1.0038330618748273E-4</v>
      </c>
      <c r="AK18" s="152">
        <f>IF(産業連関表!AK$49=0,0,産業連関表!AK18/産業連関表!AK$49)</f>
        <v>1.3473411891690959E-3</v>
      </c>
      <c r="AL18" s="152">
        <f>IF(産業連関表!AL$49=0,0,産業連関表!AL18/産業連関表!AL$49)</f>
        <v>1.5915118222106031E-3</v>
      </c>
      <c r="AM18" s="152">
        <f>IF(産業連関表!AM$49=0,0,産業連関表!AM18/産業連関表!AM$49)</f>
        <v>1.4927772792929967E-4</v>
      </c>
      <c r="AN18" s="152">
        <f>IF(産業連関表!AN$49=0,0,産業連関表!AN18/産業連関表!AN$49)</f>
        <v>5.2409222604729913E-4</v>
      </c>
      <c r="AO18" s="152">
        <f>IF(産業連関表!AO$49=0,0,産業連関表!AO18/産業連関表!AO$49)</f>
        <v>2.6073562292469325E-3</v>
      </c>
      <c r="AP18" s="153">
        <f>IF(産業連関表!AP$49=0,0,産業連関表!AP18/産業連関表!AP$49)</f>
        <v>1.3918246500237541E-2</v>
      </c>
    </row>
    <row r="19" spans="2:42" ht="15" customHeight="1" x14ac:dyDescent="0.2">
      <c r="B19" s="301" t="s">
        <v>159</v>
      </c>
      <c r="C19" s="302" t="s">
        <v>25</v>
      </c>
      <c r="D19" s="151">
        <f>IF(産業連関表!D$49=0,0,産業連関表!D19/産業連関表!D$49)</f>
        <v>3.0365476736984855E-5</v>
      </c>
      <c r="E19" s="152">
        <f>IF(産業連関表!E$49=0,0,産業連関表!E19/産業連関表!E$49)</f>
        <v>1.2190402050696461E-4</v>
      </c>
      <c r="F19" s="152">
        <f>IF(産業連関表!F$49=0,0,産業連関表!F19/産業連関表!F$49)</f>
        <v>0</v>
      </c>
      <c r="G19" s="152">
        <f>IF(産業連関表!G$49=0,0,産業連関表!G19/産業連関表!G$49)</f>
        <v>5.3850756474912399E-3</v>
      </c>
      <c r="H19" s="152">
        <f>IF(産業連関表!H$49=0,0,産業連関表!H19/産業連関表!H$49)</f>
        <v>0</v>
      </c>
      <c r="I19" s="152">
        <f>IF(産業連関表!I$49=0,0,産業連関表!I19/産業連関表!I$49)</f>
        <v>0</v>
      </c>
      <c r="J19" s="152">
        <f>IF(産業連関表!J$49=0,0,産業連関表!J19/産業連関表!J$49)</f>
        <v>0</v>
      </c>
      <c r="K19" s="152">
        <f>IF(産業連関表!K$49=0,0,産業連関表!K19/産業連関表!K$49)</f>
        <v>0</v>
      </c>
      <c r="L19" s="152">
        <f>IF(産業連関表!L$49=0,0,産業連関表!L19/産業連関表!L$49)</f>
        <v>0</v>
      </c>
      <c r="M19" s="152">
        <f>IF(産業連関表!M$49=0,0,産業連関表!M19/産業連関表!M$49)</f>
        <v>2.303554906894479E-3</v>
      </c>
      <c r="N19" s="152">
        <f>IF(産業連関表!N$49=0,0,産業連関表!N19/産業連関表!N$49)</f>
        <v>0</v>
      </c>
      <c r="O19" s="152">
        <f>IF(産業連関表!O$49=0,0,産業連関表!O19/産業連関表!O$49)</f>
        <v>0</v>
      </c>
      <c r="P19" s="152">
        <f>IF(産業連関表!P$49=0,0,産業連関表!P19/産業連関表!P$49)</f>
        <v>1.0097143561900329E-3</v>
      </c>
      <c r="Q19" s="152">
        <f>IF(産業連関表!Q$49=0,0,産業連関表!Q19/産業連関表!Q$49)</f>
        <v>0.16136477307481278</v>
      </c>
      <c r="R19" s="152">
        <f>IF(産業連関表!R$49=0,0,産業連関表!R19/産業連関表!R$49)</f>
        <v>0</v>
      </c>
      <c r="S19" s="152">
        <f>IF(産業連関表!S$49=0,0,産業連関表!S19/産業連関表!S$49)</f>
        <v>0</v>
      </c>
      <c r="T19" s="152">
        <f>IF(産業連関表!T$49=0,0,産業連関表!T19/産業連関表!T$49)</f>
        <v>0</v>
      </c>
      <c r="U19" s="152">
        <f>IF(産業連関表!U$49=0,0,産業連関表!U19/産業連関表!U$49)</f>
        <v>7.2314949960095446E-3</v>
      </c>
      <c r="V19" s="152">
        <f>IF(産業連関表!V$49=0,0,産業連関表!V19/産業連関表!V$49)</f>
        <v>0</v>
      </c>
      <c r="W19" s="152">
        <f>IF(産業連関表!W$49=0,0,産業連関表!W19/産業連関表!W$49)</f>
        <v>3.0006378461887339E-4</v>
      </c>
      <c r="X19" s="152">
        <f>IF(産業連関表!X$49=0,0,産業連関表!X19/産業連関表!X$49)</f>
        <v>1.0432249575443838E-4</v>
      </c>
      <c r="Y19" s="152">
        <f>IF(産業連関表!Y$49=0,0,産業連関表!Y19/産業連関表!Y$49)</f>
        <v>0</v>
      </c>
      <c r="Z19" s="152">
        <f>IF(産業連関表!Z$49=0,0,産業連関表!Z19/産業連関表!Z$49)</f>
        <v>7.7371698389232366E-4</v>
      </c>
      <c r="AA19" s="152">
        <f>IF(産業連関表!AA$49=0,0,産業連関表!AA19/産業連関表!AA$49)</f>
        <v>3.1495297120338969E-5</v>
      </c>
      <c r="AB19" s="152">
        <f>IF(産業連関表!AB$49=0,0,産業連関表!AB19/産業連関表!AB$49)</f>
        <v>7.0224409293477372E-3</v>
      </c>
      <c r="AC19" s="152">
        <f>IF(産業連関表!AC$49=0,0,産業連関表!AC19/産業連関表!AC$49)</f>
        <v>1.8761652462566281E-3</v>
      </c>
      <c r="AD19" s="152">
        <f>IF(産業連関表!AD$49=0,0,産業連関表!AD19/産業連関表!AD$49)</f>
        <v>3.2143479589651411E-4</v>
      </c>
      <c r="AE19" s="152">
        <f>IF(産業連関表!AE$49=0,0,産業連関表!AE19/産業連関表!AE$49)</f>
        <v>7.5481952238994177E-5</v>
      </c>
      <c r="AF19" s="152">
        <f>IF(産業連関表!AF$49=0,0,産業連関表!AF19/産業連関表!AF$49)</f>
        <v>2.2317891628740574E-5</v>
      </c>
      <c r="AG19" s="152">
        <f>IF(産業連関表!AG$49=0,0,産業連関表!AG19/産業連関表!AG$49)</f>
        <v>2.2345336902127497E-3</v>
      </c>
      <c r="AH19" s="152">
        <f>IF(産業連関表!AH$49=0,0,産業連関表!AH19/産業連関表!AH$49)</f>
        <v>1.5806426180268052E-5</v>
      </c>
      <c r="AI19" s="152">
        <f>IF(産業連関表!AI$49=0,0,産業連関表!AI19/産業連関表!AI$49)</f>
        <v>0</v>
      </c>
      <c r="AJ19" s="152">
        <f>IF(産業連関表!AJ$49=0,0,産業連関表!AJ19/産業連関表!AJ$49)</f>
        <v>0</v>
      </c>
      <c r="AK19" s="152">
        <f>IF(産業連関表!AK$49=0,0,産業連関表!AK19/産業連関表!AK$49)</f>
        <v>1.9745414959049107E-4</v>
      </c>
      <c r="AL19" s="152">
        <f>IF(産業連関表!AL$49=0,0,産業連関表!AL19/産業連関表!AL$49)</f>
        <v>4.190772424165711E-4</v>
      </c>
      <c r="AM19" s="152">
        <f>IF(産業連関表!AM$49=0,0,産業連関表!AM19/産業連関表!AM$49)</f>
        <v>0</v>
      </c>
      <c r="AN19" s="152">
        <f>IF(産業連関表!AN$49=0,0,産業連関表!AN19/産業連関表!AN$49)</f>
        <v>4.4316303633783732E-3</v>
      </c>
      <c r="AO19" s="152">
        <f>IF(産業連関表!AO$49=0,0,産業連関表!AO19/産業連関表!AO$49)</f>
        <v>1.0345591199107848E-2</v>
      </c>
      <c r="AP19" s="153">
        <f>IF(産業連関表!AP$49=0,0,産業連関表!AP19/産業連関表!AP$49)</f>
        <v>2.0150253279726834E-3</v>
      </c>
    </row>
    <row r="20" spans="2:42" ht="15" customHeight="1" x14ac:dyDescent="0.2">
      <c r="B20" s="301" t="s">
        <v>162</v>
      </c>
      <c r="C20" s="302" t="s">
        <v>27</v>
      </c>
      <c r="D20" s="151">
        <f>IF(産業連関表!D$49=0,0,産業連関表!D20/産業連関表!D$49)</f>
        <v>0</v>
      </c>
      <c r="E20" s="152">
        <f>IF(産業連関表!E$49=0,0,産業連関表!E20/産業連関表!E$49)</f>
        <v>0</v>
      </c>
      <c r="F20" s="152">
        <f>IF(産業連関表!F$49=0,0,産業連関表!F20/産業連関表!F$49)</f>
        <v>0</v>
      </c>
      <c r="G20" s="152">
        <f>IF(産業連関表!G$49=0,0,産業連関表!G20/産業連関表!G$49)</f>
        <v>1.2211055890002799E-5</v>
      </c>
      <c r="H20" s="152">
        <f>IF(産業連関表!H$49=0,0,産業連関表!H20/産業連関表!H$49)</f>
        <v>5.5517145991562304E-7</v>
      </c>
      <c r="I20" s="152">
        <f>IF(産業連関表!I$49=0,0,産業連関表!I20/産業連関表!I$49)</f>
        <v>0</v>
      </c>
      <c r="J20" s="152">
        <f>IF(産業連関表!J$49=0,0,産業連関表!J20/産業連関表!J$49)</f>
        <v>0</v>
      </c>
      <c r="K20" s="152">
        <f>IF(産業連関表!K$49=0,0,産業連関表!K20/産業連関表!K$49)</f>
        <v>0</v>
      </c>
      <c r="L20" s="152">
        <f>IF(産業連関表!L$49=0,0,産業連関表!L20/産業連関表!L$49)</f>
        <v>0</v>
      </c>
      <c r="M20" s="152">
        <f>IF(産業連関表!M$49=0,0,産業連関表!M20/産業連関表!M$49)</f>
        <v>3.3002745488089073E-7</v>
      </c>
      <c r="N20" s="152">
        <f>IF(産業連関表!N$49=0,0,産業連関表!N20/産業連関表!N$49)</f>
        <v>0</v>
      </c>
      <c r="O20" s="152">
        <f>IF(産業連関表!O$49=0,0,産業連関表!O20/産業連関表!O$49)</f>
        <v>0</v>
      </c>
      <c r="P20" s="152">
        <f>IF(産業連関表!P$49=0,0,産業連関表!P20/産業連関表!P$49)</f>
        <v>4.3134157118073469E-6</v>
      </c>
      <c r="Q20" s="152">
        <f>IF(産業連関表!Q$49=0,0,産業連関表!Q20/産業連関表!Q$49)</f>
        <v>1.1979421433330069E-2</v>
      </c>
      <c r="R20" s="152">
        <f>IF(産業連関表!R$49=0,0,産業連関表!R20/産業連関表!R$49)</f>
        <v>0</v>
      </c>
      <c r="S20" s="152">
        <f>IF(産業連関表!S$49=0,0,産業連関表!S20/産業連関表!S$49)</f>
        <v>0</v>
      </c>
      <c r="T20" s="152">
        <f>IF(産業連関表!T$49=0,0,産業連関表!T20/産業連関表!T$49)</f>
        <v>0</v>
      </c>
      <c r="U20" s="152">
        <f>IF(産業連関表!U$49=0,0,産業連関表!U20/産業連関表!U$49)</f>
        <v>1.1922959380791099E-2</v>
      </c>
      <c r="V20" s="152">
        <f>IF(産業連関表!V$49=0,0,産業連関表!V20/産業連関表!V$49)</f>
        <v>0</v>
      </c>
      <c r="W20" s="152">
        <f>IF(産業連関表!W$49=0,0,産業連関表!W20/産業連関表!W$49)</f>
        <v>2.1139919806490878E-6</v>
      </c>
      <c r="X20" s="152">
        <f>IF(産業連関表!X$49=0,0,産業連関表!X20/産業連関表!X$49)</f>
        <v>3.1729209914511692E-4</v>
      </c>
      <c r="Y20" s="152">
        <f>IF(産業連関表!Y$49=0,0,産業連関表!Y20/産業連関表!Y$49)</f>
        <v>0</v>
      </c>
      <c r="Z20" s="152">
        <f>IF(産業連関表!Z$49=0,0,産業連関表!Z20/産業連関表!Z$49)</f>
        <v>5.8010645465216378E-6</v>
      </c>
      <c r="AA20" s="152">
        <f>IF(産業連関表!AA$49=0,0,産業連関表!AA20/産業連関表!AA$49)</f>
        <v>0</v>
      </c>
      <c r="AB20" s="152">
        <f>IF(産業連関表!AB$49=0,0,産業連関表!AB20/産業連関表!AB$49)</f>
        <v>2.1777897276490147E-4</v>
      </c>
      <c r="AC20" s="152">
        <f>IF(産業連関表!AC$49=0,0,産業連関表!AC20/産業連関表!AC$49)</f>
        <v>1.3250162042736768E-5</v>
      </c>
      <c r="AD20" s="152">
        <f>IF(産業連関表!AD$49=0,0,産業連関表!AD20/産業連関表!AD$49)</f>
        <v>3.9792445917448529E-5</v>
      </c>
      <c r="AE20" s="152">
        <f>IF(産業連関表!AE$49=0,0,産業連関表!AE20/産業連関表!AE$49)</f>
        <v>2.0602496918789908E-6</v>
      </c>
      <c r="AF20" s="152">
        <f>IF(産業連関表!AF$49=0,0,産業連関表!AF20/産業連関表!AF$49)</f>
        <v>4.723363307669962E-7</v>
      </c>
      <c r="AG20" s="152">
        <f>IF(産業連関表!AG$49=0,0,産業連関表!AG20/産業連関表!AG$49)</f>
        <v>7.5127901166497178E-3</v>
      </c>
      <c r="AH20" s="152">
        <f>IF(産業連関表!AH$49=0,0,産業連関表!AH20/産業連関表!AH$49)</f>
        <v>5.5441464970676883E-5</v>
      </c>
      <c r="AI20" s="152">
        <f>IF(産業連関表!AI$49=0,0,産業連関表!AI20/産業連関表!AI$49)</f>
        <v>0</v>
      </c>
      <c r="AJ20" s="152">
        <f>IF(産業連関表!AJ$49=0,0,産業連関表!AJ20/産業連関表!AJ$49)</f>
        <v>0</v>
      </c>
      <c r="AK20" s="152">
        <f>IF(産業連関表!AK$49=0,0,産業連関表!AK20/産業連関表!AK$49)</f>
        <v>2.5632818220932524E-5</v>
      </c>
      <c r="AL20" s="152">
        <f>IF(産業連関表!AL$49=0,0,産業連関表!AL20/産業連関表!AL$49)</f>
        <v>2.0843710858181017E-4</v>
      </c>
      <c r="AM20" s="152">
        <f>IF(産業連関表!AM$49=0,0,産業連関表!AM20/産業連関表!AM$49)</f>
        <v>3.1535414720042062E-5</v>
      </c>
      <c r="AN20" s="152">
        <f>IF(産業連関表!AN$49=0,0,産業連関表!AN20/産業連関表!AN$49)</f>
        <v>1.1439402390672552E-6</v>
      </c>
      <c r="AO20" s="152">
        <f>IF(産業連関表!AO$49=0,0,産業連関表!AO20/産業連関表!AO$49)</f>
        <v>4.7844922978743844E-3</v>
      </c>
      <c r="AP20" s="153">
        <f>IF(産業連関表!AP$49=0,0,産業連関表!AP20/産業連関表!AP$49)</f>
        <v>3.2777848056847253E-4</v>
      </c>
    </row>
    <row r="21" spans="2:42" ht="15" customHeight="1" x14ac:dyDescent="0.2">
      <c r="B21" s="301" t="s">
        <v>164</v>
      </c>
      <c r="C21" s="302" t="s">
        <v>30</v>
      </c>
      <c r="D21" s="151">
        <f>IF(産業連関表!D$49=0,0,産業連関表!D21/産業連関表!D$49)</f>
        <v>7.5558667073227816E-5</v>
      </c>
      <c r="E21" s="152">
        <f>IF(産業連関表!E$49=0,0,産業連関表!E21/産業連関表!E$49)</f>
        <v>0</v>
      </c>
      <c r="F21" s="152">
        <f>IF(産業連関表!F$49=0,0,産業連関表!F21/産業連関表!F$49)</f>
        <v>0</v>
      </c>
      <c r="G21" s="152">
        <f>IF(産業連関表!G$49=0,0,産業連関表!G21/産業連関表!G$49)</f>
        <v>8.5477391230019703E-5</v>
      </c>
      <c r="H21" s="152">
        <f>IF(産業連関表!H$49=0,0,産業連関表!H21/産業連関表!H$49)</f>
        <v>0</v>
      </c>
      <c r="I21" s="152">
        <f>IF(産業連関表!I$49=0,0,産業連関表!I21/産業連関表!I$49)</f>
        <v>0</v>
      </c>
      <c r="J21" s="152">
        <f>IF(産業連関表!J$49=0,0,産業連関表!J21/産業連関表!J$49)</f>
        <v>0</v>
      </c>
      <c r="K21" s="152">
        <f>IF(産業連関表!K$49=0,0,産業連関表!K21/産業連関表!K$49)</f>
        <v>0</v>
      </c>
      <c r="L21" s="152">
        <f>IF(産業連関表!L$49=0,0,産業連関表!L21/産業連関表!L$49)</f>
        <v>0</v>
      </c>
      <c r="M21" s="152">
        <f>IF(産業連関表!M$49=0,0,産業連関表!M21/産業連関表!M$49)</f>
        <v>2.0158027034941433E-4</v>
      </c>
      <c r="N21" s="152">
        <f>IF(産業連関表!N$49=0,0,産業連関表!N21/産業連関表!N$49)</f>
        <v>0</v>
      </c>
      <c r="O21" s="152">
        <f>IF(産業連関表!O$49=0,0,産業連関表!O21/産業連関表!O$49)</f>
        <v>0</v>
      </c>
      <c r="P21" s="152">
        <f>IF(産業連関表!P$49=0,0,産業連関表!P21/産業連関表!P$49)</f>
        <v>1.1316152350019796E-3</v>
      </c>
      <c r="Q21" s="152">
        <f>IF(産業連関表!Q$49=0,0,産業連関表!Q21/産業連関表!Q$49)</f>
        <v>2.3362455062570172E-2</v>
      </c>
      <c r="R21" s="152">
        <f>IF(産業連関表!R$49=0,0,産業連関表!R21/産業連関表!R$49)</f>
        <v>0</v>
      </c>
      <c r="S21" s="152">
        <f>IF(産業連関表!S$49=0,0,産業連関表!S21/産業連関表!S$49)</f>
        <v>0</v>
      </c>
      <c r="T21" s="152">
        <f>IF(産業連関表!T$49=0,0,産業連関表!T21/産業連関表!T$49)</f>
        <v>0</v>
      </c>
      <c r="U21" s="152">
        <f>IF(産業連関表!U$49=0,0,産業連関表!U21/産業連関表!U$49)</f>
        <v>3.4143278470717707E-2</v>
      </c>
      <c r="V21" s="152">
        <f>IF(産業連関表!V$49=0,0,産業連関表!V21/産業連関表!V$49)</f>
        <v>0</v>
      </c>
      <c r="W21" s="152">
        <f>IF(産業連関表!W$49=0,0,産業連関表!W21/産業連関表!W$49)</f>
        <v>4.5645458436481872E-5</v>
      </c>
      <c r="X21" s="152">
        <f>IF(産業連関表!X$49=0,0,産業連関表!X21/産業連関表!X$49)</f>
        <v>3.3673824596760804E-4</v>
      </c>
      <c r="Y21" s="152">
        <f>IF(産業連関表!Y$49=0,0,産業連関表!Y21/産業連関表!Y$49)</f>
        <v>0</v>
      </c>
      <c r="Z21" s="152">
        <f>IF(産業連関表!Z$49=0,0,産業連関表!Z21/産業連関表!Z$49)</f>
        <v>2.1753992049456141E-6</v>
      </c>
      <c r="AA21" s="152">
        <f>IF(産業連関表!AA$49=0,0,産業連関表!AA21/産業連関表!AA$49)</f>
        <v>0</v>
      </c>
      <c r="AB21" s="152">
        <f>IF(産業連関表!AB$49=0,0,産業連関表!AB21/産業連関表!AB$49)</f>
        <v>7.3182316711623016E-3</v>
      </c>
      <c r="AC21" s="152">
        <f>IF(産業連関表!AC$49=0,0,産業連関表!AC21/産業連関表!AC$49)</f>
        <v>2.6508566799030448E-4</v>
      </c>
      <c r="AD21" s="152">
        <f>IF(産業連関表!AD$49=0,0,産業連関表!AD21/産業連関表!AD$49)</f>
        <v>1.8484611147156558E-4</v>
      </c>
      <c r="AE21" s="152">
        <f>IF(産業連関表!AE$49=0,0,産業連関表!AE21/産業連関表!AE$49)</f>
        <v>1.5254686944999763E-4</v>
      </c>
      <c r="AF21" s="152">
        <f>IF(産業連関表!AF$49=0,0,産業連関表!AF21/産業連関表!AF$49)</f>
        <v>7.6313276591399374E-5</v>
      </c>
      <c r="AG21" s="152">
        <f>IF(産業連関表!AG$49=0,0,産業連関表!AG21/産業連関表!AG$49)</f>
        <v>2.0679602513457612E-3</v>
      </c>
      <c r="AH21" s="152">
        <f>IF(産業連関表!AH$49=0,0,産業連関表!AH21/産業連関表!AH$49)</f>
        <v>3.3833181959292535E-6</v>
      </c>
      <c r="AI21" s="152">
        <f>IF(産業連関表!AI$49=0,0,産業連関表!AI21/産業連関表!AI$49)</f>
        <v>3.5845928255568662E-6</v>
      </c>
      <c r="AJ21" s="152">
        <f>IF(産業連関表!AJ$49=0,0,産業連関表!AJ21/産業連関表!AJ$49)</f>
        <v>2.0011582919060578E-5</v>
      </c>
      <c r="AK21" s="152">
        <f>IF(産業連関表!AK$49=0,0,産業連関表!AK21/産業連関表!AK$49)</f>
        <v>3.8021520358233729E-4</v>
      </c>
      <c r="AL21" s="152">
        <f>IF(産業連関表!AL$49=0,0,産業連関表!AL21/産業連関表!AL$49)</f>
        <v>6.7586495786577322E-4</v>
      </c>
      <c r="AM21" s="152">
        <f>IF(産業連関表!AM$49=0,0,産業連関表!AM21/産業連関表!AM$49)</f>
        <v>5.2050555856980683E-4</v>
      </c>
      <c r="AN21" s="152">
        <f>IF(産業連関表!AN$49=0,0,産業連関表!AN21/産業連関表!AN$49)</f>
        <v>2.0328403956671765E-5</v>
      </c>
      <c r="AO21" s="152">
        <f>IF(産業連関表!AO$49=0,0,産業連関表!AO21/産業連関表!AO$49)</f>
        <v>6.135396066387252E-3</v>
      </c>
      <c r="AP21" s="153">
        <f>IF(産業連関表!AP$49=0,0,産業連関表!AP21/産業連関表!AP$49)</f>
        <v>1.5942180359836803E-3</v>
      </c>
    </row>
    <row r="22" spans="2:42" ht="15" customHeight="1" x14ac:dyDescent="0.2">
      <c r="B22" s="301" t="s">
        <v>166</v>
      </c>
      <c r="C22" s="302" t="s">
        <v>32</v>
      </c>
      <c r="D22" s="151">
        <f>IF(産業連関表!D$49=0,0,産業連関表!D22/産業連関表!D$49)</f>
        <v>6.9205347324194523E-7</v>
      </c>
      <c r="E22" s="152">
        <f>IF(産業連関表!E$49=0,0,産業連関表!E22/産業連関表!E$49)</f>
        <v>6.0952010253482308E-6</v>
      </c>
      <c r="F22" s="152">
        <f>IF(産業連関表!F$49=0,0,産業連関表!F22/産業連関表!F$49)</f>
        <v>0</v>
      </c>
      <c r="G22" s="152">
        <f>IF(産業連関表!G$49=0,0,産業連関表!G22/産業連関表!G$49)</f>
        <v>0</v>
      </c>
      <c r="H22" s="152">
        <f>IF(産業連関表!H$49=0,0,産業連関表!H22/産業連関表!H$49)</f>
        <v>2.2076670589588087E-5</v>
      </c>
      <c r="I22" s="152">
        <f>IF(産業連関表!I$49=0,0,産業連関表!I22/産業連関表!I$49)</f>
        <v>0</v>
      </c>
      <c r="J22" s="152">
        <f>IF(産業連関表!J$49=0,0,産業連関表!J22/産業連関表!J$49)</f>
        <v>0</v>
      </c>
      <c r="K22" s="152">
        <f>IF(産業連関表!K$49=0,0,産業連関表!K22/産業連関表!K$49)</f>
        <v>0</v>
      </c>
      <c r="L22" s="152">
        <f>IF(産業連関表!L$49=0,0,産業連関表!L22/産業連関表!L$49)</f>
        <v>0</v>
      </c>
      <c r="M22" s="152">
        <f>IF(産業連関表!M$49=0,0,産業連関表!M22/産業連関表!M$49)</f>
        <v>7.0972389685522133E-6</v>
      </c>
      <c r="N22" s="152">
        <f>IF(産業連関表!N$49=0,0,産業連関表!N22/産業連関表!N$49)</f>
        <v>0</v>
      </c>
      <c r="O22" s="152">
        <f>IF(産業連関表!O$49=0,0,産業連関表!O22/産業連関表!O$49)</f>
        <v>0</v>
      </c>
      <c r="P22" s="152">
        <f>IF(産業連関表!P$49=0,0,産業連関表!P22/産業連関表!P$49)</f>
        <v>9.3582366964863742E-5</v>
      </c>
      <c r="Q22" s="152">
        <f>IF(産業連関表!Q$49=0,0,産業連関表!Q22/産業連関表!Q$49)</f>
        <v>2.7652529938797303E-4</v>
      </c>
      <c r="R22" s="152">
        <f>IF(産業連関表!R$49=0,0,産業連関表!R22/産業連関表!R$49)</f>
        <v>0</v>
      </c>
      <c r="S22" s="152">
        <f>IF(産業連関表!S$49=0,0,産業連関表!S22/産業連関表!S$49)</f>
        <v>0</v>
      </c>
      <c r="T22" s="152">
        <f>IF(産業連関表!T$49=0,0,産業連関表!T22/産業連関表!T$49)</f>
        <v>0</v>
      </c>
      <c r="U22" s="152">
        <f>IF(産業連関表!U$49=0,0,産業連関表!U22/産業連関表!U$49)</f>
        <v>6.7340669743537803E-3</v>
      </c>
      <c r="V22" s="152">
        <f>IF(産業連関表!V$49=0,0,産業連関表!V22/産業連関表!V$49)</f>
        <v>0</v>
      </c>
      <c r="W22" s="152">
        <f>IF(産業連関表!W$49=0,0,産業連関表!W22/産業連関表!W$49)</f>
        <v>2.6478015456206783E-5</v>
      </c>
      <c r="X22" s="152">
        <f>IF(産業連関表!X$49=0,0,産業連関表!X22/産業連関表!X$49)</f>
        <v>6.2439302582272919E-6</v>
      </c>
      <c r="Y22" s="152">
        <f>IF(産業連関表!Y$49=0,0,産業連関表!Y22/産業連関表!Y$49)</f>
        <v>0</v>
      </c>
      <c r="Z22" s="152">
        <f>IF(産業連関表!Z$49=0,0,産業連関表!Z22/産業連関表!Z$49)</f>
        <v>1.7403193639564913E-5</v>
      </c>
      <c r="AA22" s="152">
        <f>IF(産業連関表!AA$49=0,0,産業連関表!AA22/産業連関表!AA$49)</f>
        <v>2.3621472840254225E-5</v>
      </c>
      <c r="AB22" s="152">
        <f>IF(産業連関表!AB$49=0,0,産業連関表!AB22/産業連関表!AB$49)</f>
        <v>2.336494902543864E-3</v>
      </c>
      <c r="AC22" s="152">
        <f>IF(産業連関表!AC$49=0,0,産業連関表!AC22/産業連関表!AC$49)</f>
        <v>3.7588834497910019E-4</v>
      </c>
      <c r="AD22" s="152">
        <f>IF(産業連関表!AD$49=0,0,産業連関表!AD22/産業連関表!AD$49)</f>
        <v>2.6801865458835397E-4</v>
      </c>
      <c r="AE22" s="152">
        <f>IF(産業連関表!AE$49=0,0,産業連関表!AE22/産業連関表!AE$49)</f>
        <v>2.0956382133622588E-4</v>
      </c>
      <c r="AF22" s="152">
        <f>IF(産業連関表!AF$49=0,0,産業連関表!AF22/産業連関表!AF$49)</f>
        <v>8.0529903915681875E-5</v>
      </c>
      <c r="AG22" s="152">
        <f>IF(産業連関表!AG$49=0,0,産業連関表!AG22/産業連関表!AG$49)</f>
        <v>5.0765823641109504E-4</v>
      </c>
      <c r="AH22" s="152">
        <f>IF(産業連関表!AH$49=0,0,産業連関表!AH22/産業連関表!AH$49)</f>
        <v>1.7254012104782568E-4</v>
      </c>
      <c r="AI22" s="152">
        <f>IF(産業連関表!AI$49=0,0,産業連関表!AI22/産業連関表!AI$49)</f>
        <v>2.1582235970540302E-5</v>
      </c>
      <c r="AJ22" s="152">
        <f>IF(産業連関表!AJ$49=0,0,産業連関表!AJ22/産業連関表!AJ$49)</f>
        <v>3.7973198807388119E-4</v>
      </c>
      <c r="AK22" s="152">
        <f>IF(産業連関表!AK$49=0,0,産業連関表!AK22/産業連関表!AK$49)</f>
        <v>3.6407649307694138E-4</v>
      </c>
      <c r="AL22" s="152">
        <f>IF(産業連関表!AL$49=0,0,産業連関表!AL22/産業連関表!AL$49)</f>
        <v>3.3045378794260654E-5</v>
      </c>
      <c r="AM22" s="152">
        <f>IF(産業連関表!AM$49=0,0,産業連関表!AM22/産業連関表!AM$49)</f>
        <v>3.2615597036888676E-5</v>
      </c>
      <c r="AN22" s="152">
        <f>IF(産業連関表!AN$49=0,0,産業連関表!AN22/産業連関表!AN$49)</f>
        <v>7.5246986665701804E-6</v>
      </c>
      <c r="AO22" s="152">
        <f>IF(産業連関表!AO$49=0,0,産業連関表!AO22/産業連関表!AO$49)</f>
        <v>3.2255937397905913E-4</v>
      </c>
      <c r="AP22" s="153">
        <f>IF(産業連関表!AP$49=0,0,産業連関表!AP22/産業連関表!AP$49)</f>
        <v>4.3842388921433889E-4</v>
      </c>
    </row>
    <row r="23" spans="2:42" ht="15" customHeight="1" x14ac:dyDescent="0.2">
      <c r="B23" s="301" t="s">
        <v>168</v>
      </c>
      <c r="C23" s="302" t="s">
        <v>34</v>
      </c>
      <c r="D23" s="151">
        <f>IF(産業連関表!D$49=0,0,産業連関表!D23/産業連関表!D$49)</f>
        <v>0</v>
      </c>
      <c r="E23" s="152">
        <f>IF(産業連関表!E$49=0,0,産業連関表!E23/産業連関表!E$49)</f>
        <v>0</v>
      </c>
      <c r="F23" s="152">
        <f>IF(産業連関表!F$49=0,0,産業連関表!F23/産業連関表!F$49)</f>
        <v>0</v>
      </c>
      <c r="G23" s="152">
        <f>IF(産業連関表!G$49=0,0,産業連関表!G23/産業連関表!G$49)</f>
        <v>1.2211055890002799E-5</v>
      </c>
      <c r="H23" s="152">
        <f>IF(産業連関表!H$49=0,0,産業連関表!H23/産業連関表!H$49)</f>
        <v>0</v>
      </c>
      <c r="I23" s="152">
        <f>IF(産業連関表!I$49=0,0,産業連関表!I23/産業連関表!I$49)</f>
        <v>0</v>
      </c>
      <c r="J23" s="152">
        <f>IF(産業連関表!J$49=0,0,産業連関表!J23/産業連関表!J$49)</f>
        <v>0</v>
      </c>
      <c r="K23" s="152">
        <f>IF(産業連関表!K$49=0,0,産業連関表!K23/産業連関表!K$49)</f>
        <v>0</v>
      </c>
      <c r="L23" s="152">
        <f>IF(産業連関表!L$49=0,0,産業連関表!L23/産業連関表!L$49)</f>
        <v>0</v>
      </c>
      <c r="M23" s="152">
        <f>IF(産業連関表!M$49=0,0,産業連関表!M23/産業連関表!M$49)</f>
        <v>0</v>
      </c>
      <c r="N23" s="152">
        <f>IF(産業連関表!N$49=0,0,産業連関表!N23/産業連関表!N$49)</f>
        <v>0</v>
      </c>
      <c r="O23" s="152">
        <f>IF(産業連関表!O$49=0,0,産業連関表!O23/産業連関表!O$49)</f>
        <v>0</v>
      </c>
      <c r="P23" s="152">
        <f>IF(産業連関表!P$49=0,0,産業連関表!P23/産業連関表!P$49)</f>
        <v>0</v>
      </c>
      <c r="Q23" s="152">
        <f>IF(産業連関表!Q$49=0,0,産業連関表!Q23/産業連関表!Q$49)</f>
        <v>0</v>
      </c>
      <c r="R23" s="152">
        <f>IF(産業連関表!R$49=0,0,産業連関表!R23/産業連関表!R$49)</f>
        <v>0</v>
      </c>
      <c r="S23" s="152">
        <f>IF(産業連関表!S$49=0,0,産業連関表!S23/産業連関表!S$49)</f>
        <v>0</v>
      </c>
      <c r="T23" s="152">
        <f>IF(産業連関表!T$49=0,0,産業連関表!T23/産業連関表!T$49)</f>
        <v>0</v>
      </c>
      <c r="U23" s="152">
        <f>IF(産業連関表!U$49=0,0,産業連関表!U23/産業連関表!U$49)</f>
        <v>0.47696132671893493</v>
      </c>
      <c r="V23" s="152">
        <f>IF(産業連関表!V$49=0,0,産業連関表!V23/産業連関表!V$49)</f>
        <v>0</v>
      </c>
      <c r="W23" s="152">
        <f>IF(産業連関表!W$49=0,0,産業連関表!W23/産業連関表!W$49)</f>
        <v>0</v>
      </c>
      <c r="X23" s="152">
        <f>IF(産業連関表!X$49=0,0,産業連関表!X23/産業連関表!X$49)</f>
        <v>2.8495888302831856E-3</v>
      </c>
      <c r="Y23" s="152">
        <f>IF(産業連関表!Y$49=0,0,産業連関表!Y23/産業連関表!Y$49)</f>
        <v>0</v>
      </c>
      <c r="Z23" s="152">
        <f>IF(産業連関表!Z$49=0,0,産業連関表!Z23/産業連関表!Z$49)</f>
        <v>0</v>
      </c>
      <c r="AA23" s="152">
        <f>IF(産業連関表!AA$49=0,0,産業連関表!AA23/産業連関表!AA$49)</f>
        <v>0</v>
      </c>
      <c r="AB23" s="152">
        <f>IF(産業連関表!AB$49=0,0,産業連関表!AB23/産業連関表!AB$49)</f>
        <v>0</v>
      </c>
      <c r="AC23" s="152">
        <f>IF(産業連関表!AC$49=0,0,産業連関表!AC23/産業連関表!AC$49)</f>
        <v>0</v>
      </c>
      <c r="AD23" s="152">
        <f>IF(産業連関表!AD$49=0,0,産業連関表!AD23/産業連関表!AD$49)</f>
        <v>0</v>
      </c>
      <c r="AE23" s="152">
        <f>IF(産業連関表!AE$49=0,0,産業連関表!AE23/産業連関表!AE$49)</f>
        <v>8.7956564442543007E-3</v>
      </c>
      <c r="AF23" s="152">
        <f>IF(産業連関表!AF$49=0,0,産業連関表!AF23/産業連関表!AF$49)</f>
        <v>0</v>
      </c>
      <c r="AG23" s="152">
        <f>IF(産業連関表!AG$49=0,0,産業連関表!AG23/産業連関表!AG$49)</f>
        <v>0</v>
      </c>
      <c r="AH23" s="152">
        <f>IF(産業連関表!AH$49=0,0,産業連関表!AH23/産業連関表!AH$49)</f>
        <v>0</v>
      </c>
      <c r="AI23" s="152">
        <f>IF(産業連関表!AI$49=0,0,産業連関表!AI23/産業連関表!AI$49)</f>
        <v>0</v>
      </c>
      <c r="AJ23" s="152">
        <f>IF(産業連関表!AJ$49=0,0,産業連関表!AJ23/産業連関表!AJ$49)</f>
        <v>0</v>
      </c>
      <c r="AK23" s="152">
        <f>IF(産業連関表!AK$49=0,0,産業連関表!AK23/産業連関表!AK$49)</f>
        <v>5.9276982808285011E-5</v>
      </c>
      <c r="AL23" s="152">
        <f>IF(産業連関表!AL$49=0,0,産業連関表!AL23/産業連関表!AL$49)</f>
        <v>6.6036648196343586E-4</v>
      </c>
      <c r="AM23" s="152">
        <f>IF(産業連関表!AM$49=0,0,産業連関表!AM23/産業連関表!AM$49)</f>
        <v>1.637872867723332E-5</v>
      </c>
      <c r="AN23" s="152">
        <f>IF(産業連関表!AN$49=0,0,産業連関表!AN23/産業連関表!AN$49)</f>
        <v>0</v>
      </c>
      <c r="AO23" s="152">
        <f>IF(産業連関表!AO$49=0,0,産業連関表!AO23/産業連関表!AO$49)</f>
        <v>6.5957246651300913E-2</v>
      </c>
      <c r="AP23" s="153">
        <f>IF(産業連関表!AP$49=0,0,産業連関表!AP23/産業連関表!AP$49)</f>
        <v>4.0012225786022586E-3</v>
      </c>
    </row>
    <row r="24" spans="2:42" ht="15" customHeight="1" x14ac:dyDescent="0.2">
      <c r="B24" s="301" t="s">
        <v>169</v>
      </c>
      <c r="C24" s="302" t="s">
        <v>36</v>
      </c>
      <c r="D24" s="151">
        <f>IF(産業連関表!D$49=0,0,産業連関表!D24/産業連関表!D$49)</f>
        <v>5.3072116444341883E-5</v>
      </c>
      <c r="E24" s="152">
        <f>IF(産業連関表!E$49=0,0,産業連関表!E24/産業連関表!E$49)</f>
        <v>3.6571206152089383E-5</v>
      </c>
      <c r="F24" s="152">
        <f>IF(産業連関表!F$49=0,0,産業連関表!F24/産業連関表!F$49)</f>
        <v>0</v>
      </c>
      <c r="G24" s="152">
        <f>IF(産業連関表!G$49=0,0,産業連関表!G24/産業連関表!G$49)</f>
        <v>4.7623117971010999E-4</v>
      </c>
      <c r="H24" s="152">
        <f>IF(産業連関表!H$49=0,0,産業連関表!H24/産業連関表!H$49)</f>
        <v>8.9952466330215104E-3</v>
      </c>
      <c r="I24" s="152">
        <f>IF(産業連関表!I$49=0,0,産業連関表!I24/産業連関表!I$49)</f>
        <v>0</v>
      </c>
      <c r="J24" s="152">
        <f>IF(産業連関表!J$49=0,0,産業連関表!J24/産業連関表!J$49)</f>
        <v>0</v>
      </c>
      <c r="K24" s="152">
        <f>IF(産業連関表!K$49=0,0,産業連関表!K24/産業連関表!K$49)</f>
        <v>0</v>
      </c>
      <c r="L24" s="152">
        <f>IF(産業連関表!L$49=0,0,産業連関表!L24/産業連関表!L$49)</f>
        <v>0</v>
      </c>
      <c r="M24" s="152">
        <f>IF(産業連関表!M$49=0,0,産業連関表!M24/産業連関表!M$49)</f>
        <v>9.2102802413117742E-5</v>
      </c>
      <c r="N24" s="152">
        <f>IF(産業連関表!N$49=0,0,産業連関表!N24/産業連関表!N$49)</f>
        <v>0</v>
      </c>
      <c r="O24" s="152">
        <f>IF(産業連関表!O$49=0,0,産業連関表!O24/産業連関表!O$49)</f>
        <v>0</v>
      </c>
      <c r="P24" s="152">
        <f>IF(産業連関表!P$49=0,0,産業連関表!P24/産業連関表!P$49)</f>
        <v>6.5657688726250085E-4</v>
      </c>
      <c r="Q24" s="152">
        <f>IF(産業連関表!Q$49=0,0,産業連関表!Q24/産業連関表!Q$49)</f>
        <v>7.0110653152131931E-4</v>
      </c>
      <c r="R24" s="152">
        <f>IF(産業連関表!R$49=0,0,産業連関表!R24/産業連関表!R$49)</f>
        <v>0</v>
      </c>
      <c r="S24" s="152">
        <f>IF(産業連関表!S$49=0,0,産業連関表!S24/産業連関表!S$49)</f>
        <v>0</v>
      </c>
      <c r="T24" s="152">
        <f>IF(産業連関表!T$49=0,0,産業連関表!T24/産業連関表!T$49)</f>
        <v>0</v>
      </c>
      <c r="U24" s="152">
        <f>IF(産業連関表!U$49=0,0,産業連関表!U24/産業連関表!U$49)</f>
        <v>7.3318396300865165E-4</v>
      </c>
      <c r="V24" s="152">
        <f>IF(産業連関表!V$49=0,0,産業連関表!V24/産業連関表!V$49)</f>
        <v>0</v>
      </c>
      <c r="W24" s="152">
        <f>IF(産業連関表!W$49=0,0,産業連関表!W24/産業連関表!W$49)</f>
        <v>1.3401510802209418E-3</v>
      </c>
      <c r="X24" s="152">
        <f>IF(産業連関表!X$49=0,0,産業連関表!X24/産業連関表!X$49)</f>
        <v>2.1622089152655679E-3</v>
      </c>
      <c r="Y24" s="152">
        <f>IF(産業連関表!Y$49=0,0,産業連関表!Y24/産業連関表!Y$49)</f>
        <v>0</v>
      </c>
      <c r="Z24" s="152">
        <f>IF(産業連関表!Z$49=0,0,産業連関表!Z24/産業連関表!Z$49)</f>
        <v>1.9912154055935524E-3</v>
      </c>
      <c r="AA24" s="152">
        <f>IF(産業連関表!AA$49=0,0,産業連関表!AA24/産業連関表!AA$49)</f>
        <v>3.6407173972709483E-3</v>
      </c>
      <c r="AB24" s="152">
        <f>IF(産業連関表!AB$49=0,0,産業連関表!AB24/産業連関表!AB$49)</f>
        <v>5.6348334289250566E-4</v>
      </c>
      <c r="AC24" s="152">
        <f>IF(産業連関表!AC$49=0,0,産業連関表!AC24/産業連関表!AC$49)</f>
        <v>4.001445902987043E-3</v>
      </c>
      <c r="AD24" s="152">
        <f>IF(産業連関表!AD$49=0,0,産業連関表!AD24/産業連関表!AD$49)</f>
        <v>8.2097420167280468E-3</v>
      </c>
      <c r="AE24" s="152">
        <f>IF(産業連関表!AE$49=0,0,産業連関表!AE24/産業連関表!AE$49)</f>
        <v>1.4474768991424387E-3</v>
      </c>
      <c r="AF24" s="152">
        <f>IF(産業連関表!AF$49=0,0,産業連関表!AF24/産業連関表!AF$49)</f>
        <v>5.0158405007794755E-4</v>
      </c>
      <c r="AG24" s="152">
        <f>IF(産業連関表!AG$49=0,0,産業連関表!AG24/産業連関表!AG$49)</f>
        <v>2.084074172217755E-2</v>
      </c>
      <c r="AH24" s="152">
        <f>IF(産業連関表!AH$49=0,0,産業連関表!AH24/産業連関表!AH$49)</f>
        <v>1.5248180174238578E-2</v>
      </c>
      <c r="AI24" s="152">
        <f>IF(産業連関表!AI$49=0,0,産業連関表!AI24/産業連関表!AI$49)</f>
        <v>6.7061757444793041E-6</v>
      </c>
      <c r="AJ24" s="152">
        <f>IF(産業連関表!AJ$49=0,0,産業連関表!AJ24/産業連関表!AJ$49)</f>
        <v>7.241589883962491E-4</v>
      </c>
      <c r="AK24" s="152">
        <f>IF(産業連関表!AK$49=0,0,産業連関表!AK24/産業連関表!AK$49)</f>
        <v>1.4150763558175416E-2</v>
      </c>
      <c r="AL24" s="152">
        <f>IF(産業連関表!AL$49=0,0,産業連関表!AL24/産業連関表!AL$49)</f>
        <v>7.0988044076264901E-3</v>
      </c>
      <c r="AM24" s="152">
        <f>IF(産業連関表!AM$49=0,0,産業連関表!AM24/産業連関表!AM$49)</f>
        <v>7.8099498710048169E-3</v>
      </c>
      <c r="AN24" s="152">
        <f>IF(産業連関表!AN$49=0,0,産業連関表!AN24/産業連関表!AN$49)</f>
        <v>3.2027686774115977E-3</v>
      </c>
      <c r="AO24" s="152">
        <f>IF(産業連関表!AO$49=0,0,産業連関表!AO24/産業連関表!AO$49)</f>
        <v>2.8709149996811304E-3</v>
      </c>
      <c r="AP24" s="153">
        <f>IF(産業連関表!AP$49=0,0,産業連関表!AP24/産業連関表!AP$49)</f>
        <v>3.456358127493567E-3</v>
      </c>
    </row>
    <row r="25" spans="2:42" ht="15" customHeight="1" x14ac:dyDescent="0.2">
      <c r="B25" s="303" t="s">
        <v>170</v>
      </c>
      <c r="C25" s="302" t="s">
        <v>29</v>
      </c>
      <c r="D25" s="151">
        <f>IF(産業連関表!D$49=0,0,産業連関表!D25/産業連関表!D$49)</f>
        <v>9.7632793591371902E-3</v>
      </c>
      <c r="E25" s="152">
        <f>IF(産業連関表!E$49=0,0,産業連関表!E25/産業連関表!E$49)</f>
        <v>3.8552146485327557E-3</v>
      </c>
      <c r="F25" s="152">
        <f>IF(産業連関表!F$49=0,0,産業連関表!F25/産業連関表!F$49)</f>
        <v>0</v>
      </c>
      <c r="G25" s="152">
        <f>IF(産業連関表!G$49=0,0,産業連関表!G25/産業連関表!G$49)</f>
        <v>1.4128191664733201E-2</v>
      </c>
      <c r="H25" s="152">
        <f>IF(産業連関表!H$49=0,0,産業連関表!H25/産業連関表!H$49)</f>
        <v>1.6744071125451638E-2</v>
      </c>
      <c r="I25" s="152">
        <f>IF(産業連関表!I$49=0,0,産業連関表!I25/産業連関表!I$49)</f>
        <v>0</v>
      </c>
      <c r="J25" s="152">
        <f>IF(産業連関表!J$49=0,0,産業連関表!J25/産業連関表!J$49)</f>
        <v>0</v>
      </c>
      <c r="K25" s="152">
        <f>IF(産業連関表!K$49=0,0,産業連関表!K25/産業連関表!K$49)</f>
        <v>0</v>
      </c>
      <c r="L25" s="152">
        <f>IF(産業連関表!L$49=0,0,産業連関表!L25/産業連関表!L$49)</f>
        <v>0</v>
      </c>
      <c r="M25" s="152">
        <f>IF(産業連関表!M$49=0,0,産業連関表!M25/産業連関表!M$49)</f>
        <v>1.017502478292984E-2</v>
      </c>
      <c r="N25" s="152">
        <f>IF(産業連関表!N$49=0,0,産業連関表!N25/産業連関表!N$49)</f>
        <v>0</v>
      </c>
      <c r="O25" s="152">
        <f>IF(産業連関表!O$49=0,0,産業連関表!O25/産業連関表!O$49)</f>
        <v>0</v>
      </c>
      <c r="P25" s="152">
        <f>IF(産業連関表!P$49=0,0,産業連関表!P25/産業連関表!P$49)</f>
        <v>7.0740017673640489E-3</v>
      </c>
      <c r="Q25" s="152">
        <f>IF(産業連関表!Q$49=0,0,産業連関表!Q25/産業連関表!Q$49)</f>
        <v>8.8195068437259497E-3</v>
      </c>
      <c r="R25" s="152">
        <f>IF(産業連関表!R$49=0,0,産業連関表!R25/産業連関表!R$49)</f>
        <v>0</v>
      </c>
      <c r="S25" s="152">
        <f>IF(産業連関表!S$49=0,0,産業連関表!S25/産業連関表!S$49)</f>
        <v>0</v>
      </c>
      <c r="T25" s="152">
        <f>IF(産業連関表!T$49=0,0,産業連関表!T25/産業連関表!T$49)</f>
        <v>0</v>
      </c>
      <c r="U25" s="152">
        <f>IF(産業連関表!U$49=0,0,産業連関表!U25/産業連関表!U$49)</f>
        <v>4.0638145084931021E-2</v>
      </c>
      <c r="V25" s="152">
        <f>IF(産業連関表!V$49=0,0,産業連関表!V25/産業連関表!V$49)</f>
        <v>0</v>
      </c>
      <c r="W25" s="152">
        <f>IF(産業連関表!W$49=0,0,産業連関表!W25/産業連関表!W$49)</f>
        <v>0.16699525286082031</v>
      </c>
      <c r="X25" s="152">
        <f>IF(産業連関表!X$49=0,0,産業連関表!X25/産業連関表!X$49)</f>
        <v>6.4198657961615606E-3</v>
      </c>
      <c r="Y25" s="152">
        <f>IF(産業連関表!Y$49=0,0,産業連関表!Y25/産業連関表!Y$49)</f>
        <v>0</v>
      </c>
      <c r="Z25" s="152">
        <f>IF(産業連関表!Z$49=0,0,産業連関表!Z25/産業連関表!Z$49)</f>
        <v>2.5934021621759135E-2</v>
      </c>
      <c r="AA25" s="152">
        <f>IF(産業連関表!AA$49=0,0,産業連関表!AA25/産業連関表!AA$49)</f>
        <v>1.9136403580477721E-2</v>
      </c>
      <c r="AB25" s="152">
        <f>IF(産業連関表!AB$49=0,0,産業連関表!AB25/産業連関表!AB$49)</f>
        <v>4.7712247508722605E-2</v>
      </c>
      <c r="AC25" s="152">
        <f>IF(産業連関表!AC$49=0,0,産業連関表!AC25/産業連関表!AC$49)</f>
        <v>4.2865201513528602E-3</v>
      </c>
      <c r="AD25" s="152">
        <f>IF(産業連関表!AD$49=0,0,産業連関表!AD25/産業連関表!AD$49)</f>
        <v>1.1898105470225432E-2</v>
      </c>
      <c r="AE25" s="152">
        <f>IF(産業連関表!AE$49=0,0,産業連関表!AE25/産業連関表!AE$49)</f>
        <v>2.8494678052037922E-3</v>
      </c>
      <c r="AF25" s="152">
        <f>IF(産業連関表!AF$49=0,0,産業連関表!AF25/産業連関表!AF$49)</f>
        <v>8.3493851405919434E-3</v>
      </c>
      <c r="AG25" s="152">
        <f>IF(産業連関表!AG$49=0,0,産業連関表!AG25/産業連関表!AG$49)</f>
        <v>2.1526968170159599E-2</v>
      </c>
      <c r="AH25" s="152">
        <f>IF(産業連関表!AH$49=0,0,産業連関表!AH25/産業連関表!AH$49)</f>
        <v>5.0846861787673123E-3</v>
      </c>
      <c r="AI25" s="152">
        <f>IF(産業連関表!AI$49=0,0,産業連関表!AI25/産業連関表!AI$49)</f>
        <v>9.3562353488066169E-4</v>
      </c>
      <c r="AJ25" s="152">
        <f>IF(産業連関表!AJ$49=0,0,産業連関表!AJ25/産業連関表!AJ$49)</f>
        <v>1.5900260151868212E-3</v>
      </c>
      <c r="AK25" s="152">
        <f>IF(産業連関表!AK$49=0,0,産業連関表!AK25/産業連関表!AK$49)</f>
        <v>1.808623984779012E-2</v>
      </c>
      <c r="AL25" s="152">
        <f>IF(産業連関表!AL$49=0,0,産業連関表!AL25/産業連関表!AL$49)</f>
        <v>4.0776064953825589E-3</v>
      </c>
      <c r="AM25" s="152">
        <f>IF(産業連関表!AM$49=0,0,産業連関表!AM25/産業連関表!AM$49)</f>
        <v>6.1242698785279291E-3</v>
      </c>
      <c r="AN25" s="152">
        <f>IF(産業連関表!AN$49=0,0,産業連関表!AN25/産業連関表!AN$49)</f>
        <v>9.1096615766495248E-3</v>
      </c>
      <c r="AO25" s="152">
        <f>IF(産業連関表!AO$49=0,0,産業連関表!AO25/産業連関表!AO$49)</f>
        <v>3.1509485431108562E-2</v>
      </c>
      <c r="AP25" s="153">
        <f>IF(産業連関表!AP$49=0,0,産業連関表!AP25/産業連関表!AP$49)</f>
        <v>1.8530846586125863E-2</v>
      </c>
    </row>
    <row r="26" spans="2:42" ht="15" customHeight="1" x14ac:dyDescent="0.2">
      <c r="B26" s="301" t="s">
        <v>171</v>
      </c>
      <c r="C26" s="302" t="s">
        <v>39</v>
      </c>
      <c r="D26" s="151">
        <f>IF(産業連関表!D$49=0,0,産業連関表!D26/産業連関表!D$49)</f>
        <v>1.0370652068547516E-2</v>
      </c>
      <c r="E26" s="152">
        <f>IF(産業連関表!E$49=0,0,産業連関表!E26/産業連関表!E$49)</f>
        <v>1.6718784378262355E-3</v>
      </c>
      <c r="F26" s="152">
        <f>IF(産業連関表!F$49=0,0,産業連関表!F26/産業連関表!F$49)</f>
        <v>0</v>
      </c>
      <c r="G26" s="152">
        <f>IF(産業連関表!G$49=0,0,産業連関表!G26/産業連関表!G$49)</f>
        <v>5.0150806540241497E-2</v>
      </c>
      <c r="H26" s="152">
        <f>IF(産業連関表!H$49=0,0,産業連関表!H26/産業連関表!H$49)</f>
        <v>1.0200963261992692E-2</v>
      </c>
      <c r="I26" s="152">
        <f>IF(産業連関表!I$49=0,0,産業連関表!I26/産業連関表!I$49)</f>
        <v>0</v>
      </c>
      <c r="J26" s="152">
        <f>IF(産業連関表!J$49=0,0,産業連関表!J26/産業連関表!J$49)</f>
        <v>0</v>
      </c>
      <c r="K26" s="152">
        <f>IF(産業連関表!K$49=0,0,産業連関表!K26/産業連関表!K$49)</f>
        <v>0</v>
      </c>
      <c r="L26" s="152">
        <f>IF(産業連関表!L$49=0,0,産業連関表!L26/産業連関表!L$49)</f>
        <v>0</v>
      </c>
      <c r="M26" s="152">
        <f>IF(産業連関表!M$49=0,0,産業連関表!M26/産業連関表!M$49)</f>
        <v>2.8046378156933647E-2</v>
      </c>
      <c r="N26" s="152">
        <f>IF(産業連関表!N$49=0,0,産業連関表!N26/産業連関表!N$49)</f>
        <v>0</v>
      </c>
      <c r="O26" s="152">
        <f>IF(産業連関表!O$49=0,0,産業連関表!O26/産業連関表!O$49)</f>
        <v>0</v>
      </c>
      <c r="P26" s="152">
        <f>IF(産業連関表!P$49=0,0,産業連関表!P26/産業連関表!P$49)</f>
        <v>1.0137443186122915E-2</v>
      </c>
      <c r="Q26" s="152">
        <f>IF(産業連関表!Q$49=0,0,産業連関表!Q26/産業連関表!Q$49)</f>
        <v>8.9260612360947764E-3</v>
      </c>
      <c r="R26" s="152">
        <f>IF(産業連関表!R$49=0,0,産業連関表!R26/産業連関表!R$49)</f>
        <v>0</v>
      </c>
      <c r="S26" s="152">
        <f>IF(産業連関表!S$49=0,0,産業連関表!S26/産業連関表!S$49)</f>
        <v>0</v>
      </c>
      <c r="T26" s="152">
        <f>IF(産業連関表!T$49=0,0,産業連関表!T26/産業連関表!T$49)</f>
        <v>0</v>
      </c>
      <c r="U26" s="152">
        <f>IF(産業連関表!U$49=0,0,産業連関表!U26/産業連関表!U$49)</f>
        <v>7.7521167223401216E-3</v>
      </c>
      <c r="V26" s="152">
        <f>IF(産業連関表!V$49=0,0,産業連関表!V26/産業連関表!V$49)</f>
        <v>0</v>
      </c>
      <c r="W26" s="152">
        <f>IF(産業連関表!W$49=0,0,産業連関表!W26/産業連関表!W$49)</f>
        <v>1.6256387762005085E-2</v>
      </c>
      <c r="X26" s="152">
        <f>IF(産業連関表!X$49=0,0,産業連関表!X26/産業連関表!X$49)</f>
        <v>4.2829582266386605E-2</v>
      </c>
      <c r="Y26" s="152">
        <f>IF(産業連関表!Y$49=0,0,産業連関表!Y26/産業連関表!Y$49)</f>
        <v>0</v>
      </c>
      <c r="Z26" s="152">
        <f>IF(産業連関表!Z$49=0,0,産業連関表!Z26/産業連関表!Z$49)</f>
        <v>1.1518792276097775E-2</v>
      </c>
      <c r="AA26" s="152">
        <f>IF(産業連関表!AA$49=0,0,産業連関表!AA26/産業連関表!AA$49)</f>
        <v>5.3382136103954682E-2</v>
      </c>
      <c r="AB26" s="152">
        <f>IF(産業連関表!AB$49=0,0,産業連関表!AB26/産業連関表!AB$49)</f>
        <v>3.2176101980519556E-3</v>
      </c>
      <c r="AC26" s="152">
        <f>IF(産業連関表!AC$49=0,0,産業連関表!AC26/産業連関表!AC$49)</f>
        <v>5.1827783202770695E-3</v>
      </c>
      <c r="AD26" s="152">
        <f>IF(産業連関表!AD$49=0,0,産業連関表!AD26/産業連関表!AD$49)</f>
        <v>3.2957545843450085E-2</v>
      </c>
      <c r="AE26" s="152">
        <f>IF(産業連関表!AE$49=0,0,産業連関表!AE26/産業連関表!AE$49)</f>
        <v>9.7698065013029356E-3</v>
      </c>
      <c r="AF26" s="152">
        <f>IF(産業連関表!AF$49=0,0,産業連関表!AF26/産業連関表!AF$49)</f>
        <v>2.7553295156492744E-2</v>
      </c>
      <c r="AG26" s="152">
        <f>IF(産業連関表!AG$49=0,0,産業連関表!AG26/産業連関表!AG$49)</f>
        <v>6.2146737467264537E-3</v>
      </c>
      <c r="AH26" s="152">
        <f>IF(産業連関表!AH$49=0,0,産業連関表!AH26/産業連関表!AH$49)</f>
        <v>5.4859554653453055E-3</v>
      </c>
      <c r="AI26" s="152">
        <f>IF(産業連関表!AI$49=0,0,産業連関表!AI26/産業連関表!AI$49)</f>
        <v>4.2725635790441243E-3</v>
      </c>
      <c r="AJ26" s="152">
        <f>IF(産業連関表!AJ$49=0,0,産業連関表!AJ26/産業連関表!AJ$49)</f>
        <v>7.9164428076698729E-3</v>
      </c>
      <c r="AK26" s="152">
        <f>IF(産業連関表!AK$49=0,0,産業連関表!AK26/産業連関表!AK$49)</f>
        <v>7.660386856193151E-3</v>
      </c>
      <c r="AL26" s="152">
        <f>IF(産業連関表!AL$49=0,0,産業連関表!AL26/産業連関表!AL$49)</f>
        <v>8.4930496595988763E-3</v>
      </c>
      <c r="AM26" s="152">
        <f>IF(産業連関表!AM$49=0,0,産業連関表!AM26/産業連関表!AM$49)</f>
        <v>2.2612254178083858E-2</v>
      </c>
      <c r="AN26" s="152">
        <f>IF(産業連関表!AN$49=0,0,産業連関表!AN26/産業連関表!AN$49)</f>
        <v>1.1007091753594494E-2</v>
      </c>
      <c r="AO26" s="152">
        <f>IF(産業連関表!AO$49=0,0,産業連関表!AO26/産業連関表!AO$49)</f>
        <v>1.3887551513663103E-2</v>
      </c>
      <c r="AP26" s="153">
        <f>IF(産業連関表!AP$49=0,0,産業連関表!AP26/産業連関表!AP$49)</f>
        <v>1.417440153346872E-2</v>
      </c>
    </row>
    <row r="27" spans="2:42" ht="15" customHeight="1" x14ac:dyDescent="0.2">
      <c r="B27" s="301" t="s">
        <v>172</v>
      </c>
      <c r="C27" s="302" t="s">
        <v>41</v>
      </c>
      <c r="D27" s="151">
        <f>IF(産業連関表!D$49=0,0,産業連関表!D27/産業連関表!D$49)</f>
        <v>7.1900056760365652E-7</v>
      </c>
      <c r="E27" s="152">
        <f>IF(産業連関表!E$49=0,0,産業連関表!E27/産業連関表!E$49)</f>
        <v>0</v>
      </c>
      <c r="F27" s="152">
        <f>IF(産業連関表!F$49=0,0,産業連関表!F27/産業連関表!F$49)</f>
        <v>0</v>
      </c>
      <c r="G27" s="152">
        <f>IF(産業連関表!G$49=0,0,産業連関表!G27/産業連関表!G$49)</f>
        <v>1.3432161479003099E-4</v>
      </c>
      <c r="H27" s="152">
        <f>IF(産業連関表!H$49=0,0,産業連関表!H27/産業連関表!H$49)</f>
        <v>2.959714780748073E-3</v>
      </c>
      <c r="I27" s="152">
        <f>IF(産業連関表!I$49=0,0,産業連関表!I27/産業連関表!I$49)</f>
        <v>0</v>
      </c>
      <c r="J27" s="152">
        <f>IF(産業連関表!J$49=0,0,産業連関表!J27/産業連関表!J$49)</f>
        <v>0</v>
      </c>
      <c r="K27" s="152">
        <f>IF(産業連関表!K$49=0,0,産業連関表!K27/産業連関表!K$49)</f>
        <v>0</v>
      </c>
      <c r="L27" s="152">
        <f>IF(産業連関表!L$49=0,0,産業連関表!L27/産業連関表!L$49)</f>
        <v>0</v>
      </c>
      <c r="M27" s="152">
        <f>IF(産業連関表!M$49=0,0,産業連関表!M27/産業連関表!M$49)</f>
        <v>9.0115080446814236E-4</v>
      </c>
      <c r="N27" s="152">
        <f>IF(産業連関表!N$49=0,0,産業連関表!N27/産業連関表!N$49)</f>
        <v>0</v>
      </c>
      <c r="O27" s="152">
        <f>IF(産業連関表!O$49=0,0,産業連関表!O27/産業連関表!O$49)</f>
        <v>0</v>
      </c>
      <c r="P27" s="152">
        <f>IF(産業連関表!P$49=0,0,産業連関表!P27/産業連関表!P$49)</f>
        <v>3.0593369785527499E-3</v>
      </c>
      <c r="Q27" s="152">
        <f>IF(産業連関表!Q$49=0,0,産業連関表!Q27/産業連関表!Q$49)</f>
        <v>1.5024592675056518E-3</v>
      </c>
      <c r="R27" s="152">
        <f>IF(産業連関表!R$49=0,0,産業連関表!R27/産業連関表!R$49)</f>
        <v>0</v>
      </c>
      <c r="S27" s="152">
        <f>IF(産業連関表!S$49=0,0,産業連関表!S27/産業連関表!S$49)</f>
        <v>0</v>
      </c>
      <c r="T27" s="152">
        <f>IF(産業連関表!T$49=0,0,産業連関表!T27/産業連関表!T$49)</f>
        <v>0</v>
      </c>
      <c r="U27" s="152">
        <f>IF(産業連関表!U$49=0,0,産業連関表!U27/産業連関表!U$49)</f>
        <v>3.059951102556923E-3</v>
      </c>
      <c r="V27" s="152">
        <f>IF(産業連関表!V$49=0,0,産業連関表!V27/産業連関表!V$49)</f>
        <v>0</v>
      </c>
      <c r="W27" s="152">
        <f>IF(産業連関表!W$49=0,0,産業連関表!W27/産業連関表!W$49)</f>
        <v>6.4683804628049046E-4</v>
      </c>
      <c r="X27" s="152">
        <f>IF(産業連関表!X$49=0,0,産業連関表!X27/産業連関表!X$49)</f>
        <v>1.1449509420004753E-3</v>
      </c>
      <c r="Y27" s="152">
        <f>IF(産業連関表!Y$49=0,0,産業連関表!Y27/産業連関表!Y$49)</f>
        <v>0</v>
      </c>
      <c r="Z27" s="152">
        <f>IF(産業連関表!Z$49=0,0,産業連関表!Z27/産業連関表!Z$49)</f>
        <v>2.7275880364676427E-3</v>
      </c>
      <c r="AA27" s="152">
        <f>IF(産業連関表!AA$49=0,0,産業連関表!AA27/産業連関表!AA$49)</f>
        <v>4.2043905824981909E-3</v>
      </c>
      <c r="AB27" s="152">
        <f>IF(産業連関表!AB$49=0,0,産業連関表!AB27/産業連関表!AB$49)</f>
        <v>7.0329857637381748E-4</v>
      </c>
      <c r="AC27" s="152">
        <f>IF(産業連関表!AC$49=0,0,産業連関表!AC27/産業連関表!AC$49)</f>
        <v>9.3682560931088491E-4</v>
      </c>
      <c r="AD27" s="152">
        <f>IF(産業連関表!AD$49=0,0,産業連関表!AD27/産業連関表!AD$49)</f>
        <v>8.4216010319691451E-3</v>
      </c>
      <c r="AE27" s="152">
        <f>IF(産業連関表!AE$49=0,0,産業連関表!AE27/産業連関表!AE$49)</f>
        <v>6.2349512053668128E-4</v>
      </c>
      <c r="AF27" s="152">
        <f>IF(産業連関表!AF$49=0,0,産業連関表!AF27/産業連関表!AF$49)</f>
        <v>1.8211681837343102E-2</v>
      </c>
      <c r="AG27" s="152">
        <f>IF(産業連関表!AG$49=0,0,産業連関表!AG27/産業連関表!AG$49)</f>
        <v>6.1775958132718903E-4</v>
      </c>
      <c r="AH27" s="152">
        <f>IF(産業連関表!AH$49=0,0,産業連関表!AH27/産業連関表!AH$49)</f>
        <v>7.1177315950914099E-4</v>
      </c>
      <c r="AI27" s="152">
        <f>IF(産業連関表!AI$49=0,0,産業連関表!AI27/産業連関表!AI$49)</f>
        <v>3.8056427164662071E-5</v>
      </c>
      <c r="AJ27" s="152">
        <f>IF(産業連関表!AJ$49=0,0,産業連関表!AJ27/産業連関表!AJ$49)</f>
        <v>1.6759293955223009E-3</v>
      </c>
      <c r="AK27" s="152">
        <f>IF(産業連関表!AK$49=0,0,産業連関表!AK27/産業連関表!AK$49)</f>
        <v>3.0707800069881322E-3</v>
      </c>
      <c r="AL27" s="152">
        <f>IF(産業連関表!AL$49=0,0,産業連関表!AL27/産業連関表!AL$49)</f>
        <v>3.6812938472464787E-3</v>
      </c>
      <c r="AM27" s="152">
        <f>IF(産業連関表!AM$49=0,0,産業連関表!AM27/産業連関表!AM$49)</f>
        <v>4.7450250400347524E-3</v>
      </c>
      <c r="AN27" s="152">
        <f>IF(産業連関表!AN$49=0,0,産業連関表!AN27/産業連関表!AN$49)</f>
        <v>4.9833792792203313E-3</v>
      </c>
      <c r="AO27" s="152">
        <f>IF(産業連関表!AO$49=0,0,産業連関表!AO27/産業連関表!AO$49)</f>
        <v>3.2309383022785681E-3</v>
      </c>
      <c r="AP27" s="153">
        <f>IF(産業連関表!AP$49=0,0,産業連関表!AP27/産業連関表!AP$49)</f>
        <v>2.3762320924849978E-3</v>
      </c>
    </row>
    <row r="28" spans="2:42" ht="15" customHeight="1" x14ac:dyDescent="0.2">
      <c r="B28" s="301" t="s">
        <v>173</v>
      </c>
      <c r="C28" s="302" t="s">
        <v>43</v>
      </c>
      <c r="D28" s="151">
        <f>IF(産業連関表!D$49=0,0,産業連関表!D28/産業連関表!D$49)</f>
        <v>1.0080440410494104E-3</v>
      </c>
      <c r="E28" s="152">
        <f>IF(産業連関表!E$49=0,0,産業連関表!E28/産業連関表!E$49)</f>
        <v>4.5714007690111721E-5</v>
      </c>
      <c r="F28" s="152">
        <f>IF(産業連関表!F$49=0,0,産業連関表!F28/産業連関表!F$49)</f>
        <v>0</v>
      </c>
      <c r="G28" s="152">
        <f>IF(産業連関表!G$49=0,0,産業連関表!G28/産業連関表!G$49)</f>
        <v>4.31050272917099E-3</v>
      </c>
      <c r="H28" s="152">
        <f>IF(産業連関表!H$49=0,0,産業連関表!H28/産業連関表!H$49)</f>
        <v>2.1975285310794107E-3</v>
      </c>
      <c r="I28" s="152">
        <f>IF(産業連関表!I$49=0,0,産業連関表!I28/産業連関表!I$49)</f>
        <v>0</v>
      </c>
      <c r="J28" s="152">
        <f>IF(産業連関表!J$49=0,0,産業連関表!J28/産業連関表!J$49)</f>
        <v>0</v>
      </c>
      <c r="K28" s="152">
        <f>IF(産業連関表!K$49=0,0,産業連関表!K28/産業連関表!K$49)</f>
        <v>0</v>
      </c>
      <c r="L28" s="152">
        <f>IF(産業連関表!L$49=0,0,産業連関表!L28/産業連関表!L$49)</f>
        <v>0</v>
      </c>
      <c r="M28" s="152">
        <f>IF(産業連関表!M$49=0,0,産業連関表!M28/産業連関表!M$49)</f>
        <v>9.7594833114596365E-4</v>
      </c>
      <c r="N28" s="152">
        <f>IF(産業連関表!N$49=0,0,産業連関表!N28/産業連関表!N$49)</f>
        <v>0</v>
      </c>
      <c r="O28" s="152">
        <f>IF(産業連関表!O$49=0,0,産業連関表!O28/産業連関表!O$49)</f>
        <v>0</v>
      </c>
      <c r="P28" s="152">
        <f>IF(産業連関表!P$49=0,0,産業連関表!P28/産業連関表!P$49)</f>
        <v>5.2961243348451938E-4</v>
      </c>
      <c r="Q28" s="152">
        <f>IF(産業連関表!Q$49=0,0,産業連関表!Q28/産業連関表!Q$49)</f>
        <v>8.7029127966889669E-4</v>
      </c>
      <c r="R28" s="152">
        <f>IF(産業連関表!R$49=0,0,産業連関表!R28/産業連関表!R$49)</f>
        <v>0</v>
      </c>
      <c r="S28" s="152">
        <f>IF(産業連関表!S$49=0,0,産業連関表!S28/産業連関表!S$49)</f>
        <v>0</v>
      </c>
      <c r="T28" s="152">
        <f>IF(産業連関表!T$49=0,0,産業連関表!T28/産業連関表!T$49)</f>
        <v>0</v>
      </c>
      <c r="U28" s="152">
        <f>IF(産業連関表!U$49=0,0,産業連関表!U28/産業連関表!U$49)</f>
        <v>3.1383635037514812E-4</v>
      </c>
      <c r="V28" s="152">
        <f>IF(産業連関表!V$49=0,0,産業連関表!V28/産業連関表!V$49)</f>
        <v>0</v>
      </c>
      <c r="W28" s="152">
        <f>IF(産業連関表!W$49=0,0,産業連関表!W28/産業連関表!W$49)</f>
        <v>9.543983903774699E-4</v>
      </c>
      <c r="X28" s="152">
        <f>IF(産業連関表!X$49=0,0,産業連関表!X28/産業連関表!X$49)</f>
        <v>9.8028485871732522E-4</v>
      </c>
      <c r="Y28" s="152">
        <f>IF(産業連関表!Y$49=0,0,産業連関表!Y28/産業連関表!Y$49)</f>
        <v>0</v>
      </c>
      <c r="Z28" s="152">
        <f>IF(産業連関表!Z$49=0,0,産業連関表!Z28/産業連関表!Z$49)</f>
        <v>0.14405203481922532</v>
      </c>
      <c r="AA28" s="152">
        <f>IF(産業連関表!AA$49=0,0,産業連関表!AA28/産業連関表!AA$49)</f>
        <v>1.0260982535352786E-2</v>
      </c>
      <c r="AB28" s="152">
        <f>IF(産業連関表!AB$49=0,0,産業連関表!AB28/産業連関表!AB$49)</f>
        <v>6.8850354535387342E-4</v>
      </c>
      <c r="AC28" s="152">
        <f>IF(産業連関表!AC$49=0,0,産業連関表!AC28/産業連関表!AC$49)</f>
        <v>6.200993408865238E-4</v>
      </c>
      <c r="AD28" s="152">
        <f>IF(産業連関表!AD$49=0,0,産業連関表!AD28/産業連関表!AD$49)</f>
        <v>4.330740622565451E-3</v>
      </c>
      <c r="AE28" s="152">
        <f>IF(産業連関表!AE$49=0,0,産業連関表!AE28/産業連関表!AE$49)</f>
        <v>2.0332808212462092E-3</v>
      </c>
      <c r="AF28" s="152">
        <f>IF(産業連関表!AF$49=0,0,産業連関表!AF28/産業連関表!AF$49)</f>
        <v>1.087256087539323E-2</v>
      </c>
      <c r="AG28" s="152">
        <f>IF(産業連関表!AG$49=0,0,産業連関表!AG28/産業連関表!AG$49)</f>
        <v>9.7293886754782081E-4</v>
      </c>
      <c r="AH28" s="152">
        <f>IF(産業連関表!AH$49=0,0,産業連関表!AH28/産業連関表!AH$49)</f>
        <v>1.2036068099468642E-3</v>
      </c>
      <c r="AI28" s="152">
        <f>IF(産業連関表!AI$49=0,0,産業連関表!AI28/産業連関表!AI$49)</f>
        <v>5.2409734270329346E-5</v>
      </c>
      <c r="AJ28" s="152">
        <f>IF(産業連関表!AJ$49=0,0,産業連関表!AJ28/産業連関表!AJ$49)</f>
        <v>8.1315358885743726E-4</v>
      </c>
      <c r="AK28" s="152">
        <f>IF(産業連関表!AK$49=0,0,産業連関表!AK28/産業連関表!AK$49)</f>
        <v>4.952428914170302E-3</v>
      </c>
      <c r="AL28" s="152">
        <f>IF(産業連関表!AL$49=0,0,産業連関表!AL28/産業連関表!AL$49)</f>
        <v>4.5912978749784866E-3</v>
      </c>
      <c r="AM28" s="152">
        <f>IF(産業連関表!AM$49=0,0,産業連関表!AM28/産業連関表!AM$49)</f>
        <v>9.1713501337504118E-3</v>
      </c>
      <c r="AN28" s="152">
        <f>IF(産業連関表!AN$49=0,0,産業連関表!AN28/産業連関表!AN$49)</f>
        <v>6.5223507571971918E-3</v>
      </c>
      <c r="AO28" s="152">
        <f>IF(産業連関表!AO$49=0,0,産業連関表!AO28/産業連関表!AO$49)</f>
        <v>4.0598935021647154E-3</v>
      </c>
      <c r="AP28" s="153">
        <f>IF(産業連関表!AP$49=0,0,産業連関表!AP28/産業連関表!AP$49)</f>
        <v>3.2118851165274178E-3</v>
      </c>
    </row>
    <row r="29" spans="2:42" ht="15" customHeight="1" x14ac:dyDescent="0.2">
      <c r="B29" s="301" t="s">
        <v>174</v>
      </c>
      <c r="C29" s="302" t="s">
        <v>45</v>
      </c>
      <c r="D29" s="151">
        <f>IF(産業連関表!D$49=0,0,産業連関表!D29/産業連関表!D$49)</f>
        <v>7.1758005499136367E-4</v>
      </c>
      <c r="E29" s="152">
        <f>IF(産業連関表!E$49=0,0,産業連関表!E29/産業連関表!E$49)</f>
        <v>6.0952010253482308E-6</v>
      </c>
      <c r="F29" s="152">
        <f>IF(産業連関表!F$49=0,0,産業連関表!F29/産業連関表!F$49)</f>
        <v>0</v>
      </c>
      <c r="G29" s="152">
        <f>IF(産業連関表!G$49=0,0,産業連関表!G29/産業連関表!G$49)</f>
        <v>2.6986433516906199E-3</v>
      </c>
      <c r="H29" s="152">
        <f>IF(産業連関表!H$49=0,0,産業連関表!H29/産業連関表!H$49)</f>
        <v>6.3271367002705719E-4</v>
      </c>
      <c r="I29" s="152">
        <f>IF(産業連関表!I$49=0,0,産業連関表!I29/産業連関表!I$49)</f>
        <v>0</v>
      </c>
      <c r="J29" s="152">
        <f>IF(産業連関表!J$49=0,0,産業連関表!J29/産業連関表!J$49)</f>
        <v>0</v>
      </c>
      <c r="K29" s="152">
        <f>IF(産業連関表!K$49=0,0,産業連関表!K29/産業連関表!K$49)</f>
        <v>0</v>
      </c>
      <c r="L29" s="152">
        <f>IF(産業連関表!L$49=0,0,産業連関表!L29/産業連関表!L$49)</f>
        <v>0</v>
      </c>
      <c r="M29" s="152">
        <f>IF(産業連関表!M$49=0,0,産業連関表!M29/産業連関表!M$49)</f>
        <v>4.762337179001699E-3</v>
      </c>
      <c r="N29" s="152">
        <f>IF(産業連関表!N$49=0,0,産業連関表!N29/産業連関表!N$49)</f>
        <v>0</v>
      </c>
      <c r="O29" s="152">
        <f>IF(産業連関表!O$49=0,0,産業連関表!O29/産業連関表!O$49)</f>
        <v>0</v>
      </c>
      <c r="P29" s="152">
        <f>IF(産業連関表!P$49=0,0,産業連関表!P29/産業連関表!P$49)</f>
        <v>1.016465789478079E-4</v>
      </c>
      <c r="Q29" s="152">
        <f>IF(産業連関表!Q$49=0,0,産業連関表!Q29/産業連関表!Q$49)</f>
        <v>1.0579830194096457E-4</v>
      </c>
      <c r="R29" s="152">
        <f>IF(産業連関表!R$49=0,0,産業連関表!R29/産業連関表!R$49)</f>
        <v>0</v>
      </c>
      <c r="S29" s="152">
        <f>IF(産業連関表!S$49=0,0,産業連関表!S29/産業連関表!S$49)</f>
        <v>0</v>
      </c>
      <c r="T29" s="152">
        <f>IF(産業連関表!T$49=0,0,産業連関表!T29/産業連関表!T$49)</f>
        <v>0</v>
      </c>
      <c r="U29" s="152">
        <f>IF(産業連関表!U$49=0,0,産業連関表!U29/産業連関表!U$49)</f>
        <v>4.5482927604781794E-5</v>
      </c>
      <c r="V29" s="152">
        <f>IF(産業連関表!V$49=0,0,産業連関表!V29/産業連関表!V$49)</f>
        <v>0</v>
      </c>
      <c r="W29" s="152">
        <f>IF(産業連関表!W$49=0,0,産業連関表!W29/産業連関表!W$49)</f>
        <v>2.778151391281208E-4</v>
      </c>
      <c r="X29" s="152">
        <f>IF(産業連関表!X$49=0,0,産業連関表!X29/産業連関表!X$49)</f>
        <v>8.2231928137215891E-3</v>
      </c>
      <c r="Y29" s="152">
        <f>IF(産業連関表!Y$49=0,0,産業連関表!Y29/産業連関表!Y$49)</f>
        <v>0</v>
      </c>
      <c r="Z29" s="152">
        <f>IF(産業連関表!Z$49=0,0,産業連関表!Z29/産業連関表!Z$49)</f>
        <v>3.2493212791204324E-3</v>
      </c>
      <c r="AA29" s="152">
        <f>IF(産業連関表!AA$49=0,0,産業連関表!AA29/産業連関表!AA$49)</f>
        <v>0</v>
      </c>
      <c r="AB29" s="152">
        <f>IF(産業連関表!AB$49=0,0,産業連関表!AB29/産業連関表!AB$49)</f>
        <v>3.2016689185362388E-3</v>
      </c>
      <c r="AC29" s="152">
        <f>IF(産業連関表!AC$49=0,0,産業連関表!AC29/産業連関表!AC$49)</f>
        <v>1.1352689381935522E-3</v>
      </c>
      <c r="AD29" s="152">
        <f>IF(産業連関表!AD$49=0,0,産業連関表!AD29/産業連関表!AD$49)</f>
        <v>1.6728303428113012E-3</v>
      </c>
      <c r="AE29" s="152">
        <f>IF(産業連関表!AE$49=0,0,産業連関表!AE29/産業連関表!AE$49)</f>
        <v>6.2755702312611295E-3</v>
      </c>
      <c r="AF29" s="152">
        <f>IF(産業連関表!AF$49=0,0,産業連関表!AF29/産業連関表!AF$49)</f>
        <v>3.4910751234562887E-2</v>
      </c>
      <c r="AG29" s="152">
        <f>IF(産業連関表!AG$49=0,0,産業連関表!AG29/産業連関表!AG$49)</f>
        <v>1.6634634216029578E-3</v>
      </c>
      <c r="AH29" s="152">
        <f>IF(産業連関表!AH$49=0,0,産業連関表!AH29/産業連関表!AH$49)</f>
        <v>3.0117963169519909E-3</v>
      </c>
      <c r="AI29" s="152">
        <f>IF(産業連関表!AI$49=0,0,産業連関表!AI29/産業連関表!AI$49)</f>
        <v>0</v>
      </c>
      <c r="AJ29" s="152">
        <f>IF(産業連関表!AJ$49=0,0,産業連関表!AJ29/産業連関表!AJ$49)</f>
        <v>9.3061995363436187E-5</v>
      </c>
      <c r="AK29" s="152">
        <f>IF(産業連関表!AK$49=0,0,産業連関表!AK29/産業連関表!AK$49)</f>
        <v>1.2133185232170701E-3</v>
      </c>
      <c r="AL29" s="152">
        <f>IF(産業連関表!AL$49=0,0,産業連関表!AL29/産業連関表!AL$49)</f>
        <v>4.1241908170910065E-2</v>
      </c>
      <c r="AM29" s="152">
        <f>IF(産業連関表!AM$49=0,0,産業連関表!AM29/産業連関表!AM$49)</f>
        <v>5.4718572532908641E-3</v>
      </c>
      <c r="AN29" s="152">
        <f>IF(産業連関表!AN$49=0,0,産業連関表!AN29/産業連関表!AN$49)</f>
        <v>3.6569595441034173E-3</v>
      </c>
      <c r="AO29" s="152">
        <f>IF(産業連関表!AO$49=0,0,産業連関表!AO29/産業連関表!AO$49)</f>
        <v>1.1802717475509284E-2</v>
      </c>
      <c r="AP29" s="153">
        <f>IF(産業連関表!AP$49=0,0,産業連関表!AP29/産業連関表!AP$49)</f>
        <v>7.2533537428233815E-3</v>
      </c>
    </row>
    <row r="30" spans="2:42" ht="15" customHeight="1" x14ac:dyDescent="0.2">
      <c r="B30" s="301" t="s">
        <v>175</v>
      </c>
      <c r="C30" s="302" t="s">
        <v>47</v>
      </c>
      <c r="D30" s="151">
        <f>IF(産業連関表!D$49=0,0,産業連関表!D30/産業連関表!D$49)</f>
        <v>2.1577182281217145E-3</v>
      </c>
      <c r="E30" s="152">
        <f>IF(産業連関表!E$49=0,0,産業連関表!E30/産業連関表!E$49)</f>
        <v>2.9256964921671507E-4</v>
      </c>
      <c r="F30" s="152">
        <f>IF(産業連関表!F$49=0,0,産業連関表!F30/産業連関表!F$49)</f>
        <v>0</v>
      </c>
      <c r="G30" s="152">
        <f>IF(産業連関表!G$49=0,0,産業連関表!G30/産業連関表!G$49)</f>
        <v>2.7352765193606301E-3</v>
      </c>
      <c r="H30" s="152">
        <f>IF(産業連関表!H$49=0,0,産業連関表!H30/産業連関表!H$49)</f>
        <v>6.1833737449020604E-4</v>
      </c>
      <c r="I30" s="152">
        <f>IF(産業連関表!I$49=0,0,産業連関表!I30/産業連関表!I$49)</f>
        <v>0</v>
      </c>
      <c r="J30" s="152">
        <f>IF(産業連関表!J$49=0,0,産業連関表!J30/産業連関表!J$49)</f>
        <v>0</v>
      </c>
      <c r="K30" s="152">
        <f>IF(産業連関表!K$49=0,0,産業連関表!K30/産業連関表!K$49)</f>
        <v>0</v>
      </c>
      <c r="L30" s="152">
        <f>IF(産業連関表!L$49=0,0,産業連関表!L30/産業連関表!L$49)</f>
        <v>0</v>
      </c>
      <c r="M30" s="152">
        <f>IF(産業連関表!M$49=0,0,産業連関表!M30/産業連関表!M$49)</f>
        <v>6.0022190019055561E-3</v>
      </c>
      <c r="N30" s="152">
        <f>IF(産業連関表!N$49=0,0,産業連関表!N30/産業連関表!N$49)</f>
        <v>0</v>
      </c>
      <c r="O30" s="152">
        <f>IF(産業連関表!O$49=0,0,産業連関表!O30/産業連関表!O$49)</f>
        <v>0</v>
      </c>
      <c r="P30" s="152">
        <f>IF(産業連関表!P$49=0,0,産業連関表!P30/産業連関表!P$49)</f>
        <v>4.3511112143322719E-3</v>
      </c>
      <c r="Q30" s="152">
        <f>IF(産業連関表!Q$49=0,0,産業連関表!Q30/産業連関表!Q$49)</f>
        <v>1.8853997685543621E-3</v>
      </c>
      <c r="R30" s="152">
        <f>IF(産業連関表!R$49=0,0,産業連関表!R30/産業連関表!R$49)</f>
        <v>0</v>
      </c>
      <c r="S30" s="152">
        <f>IF(産業連関表!S$49=0,0,産業連関表!S30/産業連関表!S$49)</f>
        <v>0</v>
      </c>
      <c r="T30" s="152">
        <f>IF(産業連関表!T$49=0,0,産業連関表!T30/産業連関表!T$49)</f>
        <v>0</v>
      </c>
      <c r="U30" s="152">
        <f>IF(産業連関表!U$49=0,0,産業連関表!U30/産業連関表!U$49)</f>
        <v>4.5609499620470281E-4</v>
      </c>
      <c r="V30" s="152">
        <f>IF(産業連関表!V$49=0,0,産業連関表!V30/産業連関表!V$49)</f>
        <v>0</v>
      </c>
      <c r="W30" s="152">
        <f>IF(産業連関表!W$49=0,0,産業連関表!W30/産業連関表!W$49)</f>
        <v>8.63722418020423E-4</v>
      </c>
      <c r="X30" s="152">
        <f>IF(産業連関表!X$49=0,0,産業連関表!X30/産業連関表!X$49)</f>
        <v>1.242469432401163E-2</v>
      </c>
      <c r="Y30" s="152">
        <f>IF(産業連関表!Y$49=0,0,産業連関表!Y30/産業連関表!Y$49)</f>
        <v>0</v>
      </c>
      <c r="Z30" s="152">
        <f>IF(産業連関表!Z$49=0,0,産業連関表!Z30/産業連関表!Z$49)</f>
        <v>2.90676841764833E-2</v>
      </c>
      <c r="AA30" s="152">
        <f>IF(産業連関表!AA$49=0,0,産業連関表!AA30/産業連関表!AA$49)</f>
        <v>3.2275732056335602E-3</v>
      </c>
      <c r="AB30" s="152">
        <f>IF(産業連関表!AB$49=0,0,産業連関表!AB30/産業連関表!AB$49)</f>
        <v>5.2275794591933222E-4</v>
      </c>
      <c r="AC30" s="152">
        <f>IF(産業連関表!AC$49=0,0,産業連関表!AC30/産業連関表!AC$49)</f>
        <v>2.492967501720387E-3</v>
      </c>
      <c r="AD30" s="152">
        <f>IF(産業連関表!AD$49=0,0,産業連関表!AD30/産業連関表!AD$49)</f>
        <v>3.6507986341928781E-3</v>
      </c>
      <c r="AE30" s="152">
        <f>IF(産業連関表!AE$49=0,0,産業連関表!AE30/産業連関表!AE$49)</f>
        <v>3.2791313432488419E-3</v>
      </c>
      <c r="AF30" s="152">
        <f>IF(産業連関表!AF$49=0,0,産業連関表!AF30/産業連関表!AF$49)</f>
        <v>1.5855896728025354E-3</v>
      </c>
      <c r="AG30" s="152">
        <f>IF(産業連関表!AG$49=0,0,産業連関表!AG30/産業連関表!AG$49)</f>
        <v>4.0005549259493015E-3</v>
      </c>
      <c r="AH30" s="152">
        <f>IF(産業連関表!AH$49=0,0,産業連関表!AH30/産業連関表!AH$49)</f>
        <v>2.2639150536988488E-3</v>
      </c>
      <c r="AI30" s="152">
        <f>IF(産業連関表!AI$49=0,0,産業連関表!AI30/産業連関表!AI$49)</f>
        <v>9.8867700227924706E-3</v>
      </c>
      <c r="AJ30" s="152">
        <f>IF(産業連関表!AJ$49=0,0,産業連関表!AJ30/産業連関表!AJ$49)</f>
        <v>6.0908425182184638E-3</v>
      </c>
      <c r="AK30" s="152">
        <f>IF(産業連関表!AK$49=0,0,産業連関表!AK30/産業連関表!AK$49)</f>
        <v>2.5341504064157294E-3</v>
      </c>
      <c r="AL30" s="152">
        <f>IF(産業連関表!AL$49=0,0,産業連関表!AL30/産業連関表!AL$49)</f>
        <v>1.2130204888839185E-2</v>
      </c>
      <c r="AM30" s="152">
        <f>IF(産業連関表!AM$49=0,0,産業連関表!AM30/産業連関表!AM$49)</f>
        <v>7.4081434275134759E-3</v>
      </c>
      <c r="AN30" s="152">
        <f>IF(産業連関表!AN$49=0,0,産業連関表!AN30/産業連関表!AN$49)</f>
        <v>3.0794625574461559E-3</v>
      </c>
      <c r="AO30" s="152">
        <f>IF(産業連関表!AO$49=0,0,産業連関表!AO30/産業連関表!AO$49)</f>
        <v>2.5049993701582712E-3</v>
      </c>
      <c r="AP30" s="153">
        <f>IF(産業連関表!AP$49=0,0,産業連関表!AP30/産業連関表!AP$49)</f>
        <v>4.4445387615978417E-3</v>
      </c>
    </row>
    <row r="31" spans="2:42" ht="15" customHeight="1" x14ac:dyDescent="0.2">
      <c r="B31" s="301" t="s">
        <v>176</v>
      </c>
      <c r="C31" s="302" t="s">
        <v>49</v>
      </c>
      <c r="D31" s="151">
        <f>IF(産業連関表!D$49=0,0,産業連関表!D31/産業連関表!D$49)</f>
        <v>3.2656265077689879E-2</v>
      </c>
      <c r="E31" s="152">
        <f>IF(産業連関表!E$49=0,0,産業連関表!E31/産業連関表!E$49)</f>
        <v>2.4624612142406855E-3</v>
      </c>
      <c r="F31" s="152">
        <f>IF(産業連関表!F$49=0,0,産業連関表!F31/産業連関表!F$49)</f>
        <v>0</v>
      </c>
      <c r="G31" s="152">
        <f>IF(産業連関表!G$49=0,0,産業連関表!G31/産業連関表!G$49)</f>
        <v>2.2328373897808836E-2</v>
      </c>
      <c r="H31" s="152">
        <f>IF(産業連関表!H$49=0,0,産業連関表!H31/産業連関表!H$49)</f>
        <v>9.375740833629212E-2</v>
      </c>
      <c r="I31" s="152">
        <f>IF(産業連関表!I$49=0,0,産業連関表!I31/産業連関表!I$49)</f>
        <v>0</v>
      </c>
      <c r="J31" s="152">
        <f>IF(産業連関表!J$49=0,0,産業連関表!J31/産業連関表!J$49)</f>
        <v>0</v>
      </c>
      <c r="K31" s="152">
        <f>IF(産業連関表!K$49=0,0,産業連関表!K31/産業連関表!K$49)</f>
        <v>0</v>
      </c>
      <c r="L31" s="152">
        <f>IF(産業連関表!L$49=0,0,産業連関表!L31/産業連関表!L$49)</f>
        <v>0</v>
      </c>
      <c r="M31" s="152">
        <f>IF(産業連関表!M$49=0,0,産業連関表!M31/産業連関表!M$49)</f>
        <v>3.0797615657722804E-2</v>
      </c>
      <c r="N31" s="152">
        <f>IF(産業連関表!N$49=0,0,産業連関表!N31/産業連関表!N$49)</f>
        <v>0</v>
      </c>
      <c r="O31" s="152">
        <f>IF(産業連関表!O$49=0,0,産業連関表!O31/産業連関表!O$49)</f>
        <v>0</v>
      </c>
      <c r="P31" s="152">
        <f>IF(産業連関表!P$49=0,0,産業連関表!P31/産業連関表!P$49)</f>
        <v>4.6396224635081161E-2</v>
      </c>
      <c r="Q31" s="152">
        <f>IF(産業連関表!Q$49=0,0,産業連関表!Q31/産業連関表!Q$49)</f>
        <v>3.8177918732623849E-2</v>
      </c>
      <c r="R31" s="152">
        <f>IF(産業連関表!R$49=0,0,産業連関表!R31/産業連関表!R$49)</f>
        <v>0</v>
      </c>
      <c r="S31" s="152">
        <f>IF(産業連関表!S$49=0,0,産業連関表!S31/産業連関表!S$49)</f>
        <v>0</v>
      </c>
      <c r="T31" s="152">
        <f>IF(産業連関表!T$49=0,0,産業連関表!T31/産業連関表!T$49)</f>
        <v>0</v>
      </c>
      <c r="U31" s="152">
        <f>IF(産業連関表!U$49=0,0,産業連関表!U31/産業連関表!U$49)</f>
        <v>3.6762115723844864E-2</v>
      </c>
      <c r="V31" s="152">
        <f>IF(産業連関表!V$49=0,0,産業連関表!V31/産業連関表!V$49)</f>
        <v>0</v>
      </c>
      <c r="W31" s="152">
        <f>IF(産業連関表!W$49=0,0,産業連関表!W31/産業連関表!W$49)</f>
        <v>5.2401095232896745E-2</v>
      </c>
      <c r="X31" s="152">
        <f>IF(産業連関表!X$49=0,0,産業連関表!X31/産業連関表!X$49)</f>
        <v>1.2859876174049295E-2</v>
      </c>
      <c r="Y31" s="152">
        <f>IF(産業連関表!Y$49=0,0,産業連関表!Y31/産業連関表!Y$49)</f>
        <v>0</v>
      </c>
      <c r="Z31" s="152">
        <f>IF(産業連関表!Z$49=0,0,産業連関表!Z31/産業連関表!Z$49)</f>
        <v>7.6512415703278843E-3</v>
      </c>
      <c r="AA31" s="152">
        <f>IF(産業連関表!AA$49=0,0,産業連関表!AA31/産業連関表!AA$49)</f>
        <v>1.188739041532441E-2</v>
      </c>
      <c r="AB31" s="152">
        <f>IF(産業連関表!AB$49=0,0,産業連関表!AB31/産業連関表!AB$49)</f>
        <v>4.7011777439743878E-2</v>
      </c>
      <c r="AC31" s="152">
        <f>IF(産業連関表!AC$49=0,0,産業連関表!AC31/産業連関表!AC$49)</f>
        <v>8.3371544474907782E-3</v>
      </c>
      <c r="AD31" s="152">
        <f>IF(産業連関表!AD$49=0,0,産業連関表!AD31/産業連関表!AD$49)</f>
        <v>7.1900283481292912E-3</v>
      </c>
      <c r="AE31" s="152">
        <f>IF(産業連関表!AE$49=0,0,産業連関表!AE31/産業連関表!AE$49)</f>
        <v>7.2395533360576428E-3</v>
      </c>
      <c r="AF31" s="152">
        <f>IF(産業連関表!AF$49=0,0,産業連関表!AF31/産業連関表!AF$49)</f>
        <v>5.3569634473406784E-2</v>
      </c>
      <c r="AG31" s="152">
        <f>IF(産業連関表!AG$49=0,0,産業連関表!AG31/産業連関表!AG$49)</f>
        <v>2.1726155827666023E-2</v>
      </c>
      <c r="AH31" s="152">
        <f>IF(産業連関表!AH$49=0,0,産業連関表!AH31/産業連関表!AH$49)</f>
        <v>3.4331043518854389E-3</v>
      </c>
      <c r="AI31" s="152">
        <f>IF(産業連関表!AI$49=0,0,産業連関表!AI31/産業連関表!AI$49)</f>
        <v>4.1330355278670666E-4</v>
      </c>
      <c r="AJ31" s="152">
        <f>IF(産業連関表!AJ$49=0,0,産業連関表!AJ31/産業連関表!AJ$49)</f>
        <v>1.0586615451571315E-3</v>
      </c>
      <c r="AK31" s="152">
        <f>IF(産業連関表!AK$49=0,0,産業連関表!AK31/産業連関表!AK$49)</f>
        <v>1.472776617173429E-2</v>
      </c>
      <c r="AL31" s="152">
        <f>IF(産業連関表!AL$49=0,0,産業連関表!AL31/産業連関表!AL$49)</f>
        <v>4.614410315351548E-3</v>
      </c>
      <c r="AM31" s="152">
        <f>IF(産業連関表!AM$49=0,0,産業連関表!AM31/産業連関表!AM$49)</f>
        <v>5.3042011420430264E-3</v>
      </c>
      <c r="AN31" s="152">
        <f>IF(産業連関表!AN$49=0,0,産業連関表!AN31/産業連関表!AN$49)</f>
        <v>2.4413232322519161E-2</v>
      </c>
      <c r="AO31" s="152">
        <f>IF(産業連関表!AO$49=0,0,産業連関表!AO31/産業連関表!AO$49)</f>
        <v>2.3927567108599168E-2</v>
      </c>
      <c r="AP31" s="153">
        <f>IF(産業連関表!AP$49=0,0,産業連関表!AP31/産業連関表!AP$49)</f>
        <v>2.6788615417917206E-2</v>
      </c>
    </row>
    <row r="32" spans="2:42" ht="15" customHeight="1" x14ac:dyDescent="0.2">
      <c r="B32" s="301" t="s">
        <v>177</v>
      </c>
      <c r="C32" s="302" t="s">
        <v>51</v>
      </c>
      <c r="D32" s="151">
        <f>IF(産業連関表!D$49=0,0,産業連関表!D32/産業連関表!D$49)</f>
        <v>3.0504270009091419E-2</v>
      </c>
      <c r="E32" s="152">
        <f>IF(産業連関表!E$49=0,0,産業連関表!E32/産業連関表!E$49)</f>
        <v>1.2434210091710389E-3</v>
      </c>
      <c r="F32" s="152">
        <f>IF(産業連関表!F$49=0,0,産業連関表!F32/産業連関表!F$49)</f>
        <v>0</v>
      </c>
      <c r="G32" s="152">
        <f>IF(産業連関表!G$49=0,0,産業連関表!G32/産業連関表!G$49)</f>
        <v>5.8425320404276622E-3</v>
      </c>
      <c r="H32" s="152">
        <f>IF(産業連関表!H$49=0,0,産業連関表!H32/産業連関表!H$49)</f>
        <v>6.4501339364806051E-3</v>
      </c>
      <c r="I32" s="152">
        <f>IF(産業連関表!I$49=0,0,産業連関表!I32/産業連関表!I$49)</f>
        <v>0</v>
      </c>
      <c r="J32" s="152">
        <f>IF(産業連関表!J$49=0,0,産業連関表!J32/産業連関表!J$49)</f>
        <v>0</v>
      </c>
      <c r="K32" s="152">
        <f>IF(産業連関表!K$49=0,0,産業連関表!K32/産業連関表!K$49)</f>
        <v>0</v>
      </c>
      <c r="L32" s="152">
        <f>IF(産業連関表!L$49=0,0,産業連関表!L32/産業連関表!L$49)</f>
        <v>0</v>
      </c>
      <c r="M32" s="152">
        <f>IF(産業連関表!M$49=0,0,産業連関表!M32/産業連関表!M$49)</f>
        <v>1.7254766625976858E-3</v>
      </c>
      <c r="N32" s="152">
        <f>IF(産業連関表!N$49=0,0,産業連関表!N32/産業連関表!N$49)</f>
        <v>0</v>
      </c>
      <c r="O32" s="152">
        <f>IF(産業連関表!O$49=0,0,産業連関表!O32/産業連関表!O$49)</f>
        <v>0</v>
      </c>
      <c r="P32" s="152">
        <f>IF(産業連関表!P$49=0,0,産業連関表!P32/産業連関表!P$49)</f>
        <v>9.6526742037706173E-4</v>
      </c>
      <c r="Q32" s="152">
        <f>IF(産業連関表!Q$49=0,0,産業連関表!Q32/産業連関表!Q$49)</f>
        <v>3.4517081570564559E-3</v>
      </c>
      <c r="R32" s="152">
        <f>IF(産業連関表!R$49=0,0,産業連関表!R32/産業連関表!R$49)</f>
        <v>0</v>
      </c>
      <c r="S32" s="152">
        <f>IF(産業連関表!S$49=0,0,産業連関表!S32/産業連関表!S$49)</f>
        <v>0</v>
      </c>
      <c r="T32" s="152">
        <f>IF(産業連関表!T$49=0,0,産業連関表!T32/産業連関表!T$49)</f>
        <v>0</v>
      </c>
      <c r="U32" s="152">
        <f>IF(産業連関表!U$49=0,0,産業連関表!U32/産業連関表!U$49)</f>
        <v>1.3152699886003231E-3</v>
      </c>
      <c r="V32" s="152">
        <f>IF(産業連関表!V$49=0,0,産業連関表!V32/産業連関表!V$49)</f>
        <v>0</v>
      </c>
      <c r="W32" s="152">
        <f>IF(産業連関表!W$49=0,0,産業連関表!W32/産業連関表!W$49)</f>
        <v>2.0268975263704391E-3</v>
      </c>
      <c r="X32" s="152">
        <f>IF(産業連関表!X$49=0,0,産業連関表!X32/産業連関表!X$49)</f>
        <v>4.1103708027801742E-4</v>
      </c>
      <c r="Y32" s="152">
        <f>IF(産業連関表!Y$49=0,0,産業連関表!Y32/産業連関表!Y$49)</f>
        <v>0</v>
      </c>
      <c r="Z32" s="152">
        <f>IF(産業連関表!Z$49=0,0,産業連関表!Z32/産業連関表!Z$49)</f>
        <v>7.7299185082400825E-4</v>
      </c>
      <c r="AA32" s="152">
        <f>IF(産業連関表!AA$49=0,0,産業連関表!AA32/産業連関表!AA$49)</f>
        <v>4.8210962900824758E-3</v>
      </c>
      <c r="AB32" s="152">
        <f>IF(産業連関表!AB$49=0,0,産業連関表!AB32/産業連関表!AB$49)</f>
        <v>4.1748683059777995E-3</v>
      </c>
      <c r="AC32" s="152">
        <f>IF(産業連関表!AC$49=0,0,産業連関表!AC32/産業連関表!AC$49)</f>
        <v>3.498187026769752E-3</v>
      </c>
      <c r="AD32" s="152">
        <f>IF(産業連関表!AD$49=0,0,産業連関表!AD32/産業連関表!AD$49)</f>
        <v>3.533813063961794E-3</v>
      </c>
      <c r="AE32" s="152">
        <f>IF(産業連関表!AE$49=0,0,産業連関表!AE32/産業連関表!AE$49)</f>
        <v>4.0049606816930719E-3</v>
      </c>
      <c r="AF32" s="152">
        <f>IF(産業連関表!AF$49=0,0,産業連関表!AF32/産業連関表!AF$49)</f>
        <v>3.0535980050494415E-2</v>
      </c>
      <c r="AG32" s="152">
        <f>IF(産業連関表!AG$49=0,0,産業連関表!AG32/産業連関表!AG$49)</f>
        <v>3.6222100376641225E-3</v>
      </c>
      <c r="AH32" s="152">
        <f>IF(産業連関表!AH$49=0,0,産業連関表!AH32/産業連関表!AH$49)</f>
        <v>1.7594583354487482E-3</v>
      </c>
      <c r="AI32" s="152">
        <f>IF(産業連関表!AI$49=0,0,産業連関表!AI32/産業連関表!AI$49)</f>
        <v>7.7259924033502327E-4</v>
      </c>
      <c r="AJ32" s="152">
        <f>IF(産業連関表!AJ$49=0,0,産業連関表!AJ32/産業連関表!AJ$49)</f>
        <v>1.0118051558832338E-3</v>
      </c>
      <c r="AK32" s="152">
        <f>IF(産業連関表!AK$49=0,0,産業連関表!AK32/産業連関表!AK$49)</f>
        <v>1.1205883697311066E-2</v>
      </c>
      <c r="AL32" s="152">
        <f>IF(産業連関表!AL$49=0,0,産業連関表!AL32/産業連関表!AL$49)</f>
        <v>4.520337272093969E-3</v>
      </c>
      <c r="AM32" s="152">
        <f>IF(産業連関表!AM$49=0,0,産業連関表!AM32/産業連関表!AM$49)</f>
        <v>4.0019732130019119E-3</v>
      </c>
      <c r="AN32" s="152">
        <f>IF(産業連関表!AN$49=0,0,産業連関表!AN32/産業連関表!AN$49)</f>
        <v>8.145741524251824E-3</v>
      </c>
      <c r="AO32" s="152">
        <f>IF(産業連関表!AO$49=0,0,産業連関表!AO32/産業連関表!AO$49)</f>
        <v>1.1059071368836083E-2</v>
      </c>
      <c r="AP32" s="153">
        <f>IF(産業連関表!AP$49=0,0,産業連関表!AP32/産業連関表!AP$49)</f>
        <v>1.1179383933313341E-2</v>
      </c>
    </row>
    <row r="33" spans="2:42" ht="15" customHeight="1" x14ac:dyDescent="0.2">
      <c r="B33" s="301" t="s">
        <v>178</v>
      </c>
      <c r="C33" s="302" t="s">
        <v>53</v>
      </c>
      <c r="D33" s="151">
        <f>IF(産業連関表!D$49=0,0,産業連関表!D33/産業連関表!D$49)</f>
        <v>4.4619125308722328E-2</v>
      </c>
      <c r="E33" s="152">
        <f>IF(産業連関表!E$49=0,0,産業連関表!E33/産業連関表!E$49)</f>
        <v>2.3390333934773837E-2</v>
      </c>
      <c r="F33" s="152">
        <f>IF(産業連関表!F$49=0,0,産業連関表!F33/産業連関表!F$49)</f>
        <v>0</v>
      </c>
      <c r="G33" s="152">
        <f>IF(産業連関表!G$49=0,0,産業連関表!G33/産業連関表!G$49)</f>
        <v>2.5606584201335901E-2</v>
      </c>
      <c r="H33" s="152">
        <f>IF(産業連関表!H$49=0,0,産業連関表!H33/産業連関表!H$49)</f>
        <v>2.4886797612094644E-2</v>
      </c>
      <c r="I33" s="152">
        <f>IF(産業連関表!I$49=0,0,産業連関表!I33/産業連関表!I$49)</f>
        <v>0</v>
      </c>
      <c r="J33" s="152">
        <f>IF(産業連関表!J$49=0,0,産業連関表!J33/産業連関表!J$49)</f>
        <v>0</v>
      </c>
      <c r="K33" s="152">
        <f>IF(産業連関表!K$49=0,0,産業連関表!K33/産業連関表!K$49)</f>
        <v>0</v>
      </c>
      <c r="L33" s="152">
        <f>IF(産業連関表!L$49=0,0,産業連関表!L33/産業連関表!L$49)</f>
        <v>0</v>
      </c>
      <c r="M33" s="152">
        <f>IF(産業連関表!M$49=0,0,産業連関表!M33/産業連関表!M$49)</f>
        <v>5.899505781116917E-2</v>
      </c>
      <c r="N33" s="152">
        <f>IF(産業連関表!N$49=0,0,産業連関表!N33/産業連関表!N$49)</f>
        <v>0</v>
      </c>
      <c r="O33" s="152">
        <f>IF(産業連関表!O$49=0,0,産業連関表!O33/産業連関表!O$49)</f>
        <v>0</v>
      </c>
      <c r="P33" s="152">
        <f>IF(産業連関表!P$49=0,0,産業連関表!P33/産業連関表!P$49)</f>
        <v>2.3491987205384156E-2</v>
      </c>
      <c r="Q33" s="152">
        <f>IF(産業連関表!Q$49=0,0,産業連関表!Q33/産業連関表!Q$49)</f>
        <v>1.757794061519443E-2</v>
      </c>
      <c r="R33" s="152">
        <f>IF(産業連関表!R$49=0,0,産業連関表!R33/産業連関表!R$49)</f>
        <v>0</v>
      </c>
      <c r="S33" s="152">
        <f>IF(産業連関表!S$49=0,0,産業連関表!S33/産業連関表!S$49)</f>
        <v>0</v>
      </c>
      <c r="T33" s="152">
        <f>IF(産業連関表!T$49=0,0,産業連関表!T33/産業連関表!T$49)</f>
        <v>0</v>
      </c>
      <c r="U33" s="152">
        <f>IF(産業連関表!U$49=0,0,産業連関表!U33/産業連関表!U$49)</f>
        <v>1.5092613146781633E-2</v>
      </c>
      <c r="V33" s="152">
        <f>IF(産業連関表!V$49=0,0,産業連関表!V33/産業連関表!V$49)</f>
        <v>0</v>
      </c>
      <c r="W33" s="152">
        <f>IF(産業連関表!W$49=0,0,産業連関表!W33/産業連関表!W$49)</f>
        <v>0.11272156205635757</v>
      </c>
      <c r="X33" s="152">
        <f>IF(産業連関表!X$49=0,0,産業連関表!X33/産業連関表!X$49)</f>
        <v>3.9784987057208801E-2</v>
      </c>
      <c r="Y33" s="152">
        <f>IF(産業連関表!Y$49=0,0,産業連関表!Y33/産業連関表!Y$49)</f>
        <v>0</v>
      </c>
      <c r="Z33" s="152">
        <f>IF(産業連関表!Z$49=0,0,産業連関表!Z33/産業連関表!Z$49)</f>
        <v>4.9138642374379855E-3</v>
      </c>
      <c r="AA33" s="152">
        <f>IF(産業連関表!AA$49=0,0,産業連関表!AA33/産業連関表!AA$49)</f>
        <v>4.7707038146899326E-2</v>
      </c>
      <c r="AB33" s="152">
        <f>IF(産業連関表!AB$49=0,0,産業連関表!AB33/産業連関表!AB$49)</f>
        <v>2.7268728260600433E-2</v>
      </c>
      <c r="AC33" s="152">
        <f>IF(産業連関表!AC$49=0,0,産業連関表!AC33/産業連関表!AC$49)</f>
        <v>3.0460370959620987E-2</v>
      </c>
      <c r="AD33" s="152">
        <f>IF(産業連関表!AD$49=0,0,産業連関表!AD33/産業連関表!AD$49)</f>
        <v>1.0950308968172829E-2</v>
      </c>
      <c r="AE33" s="152">
        <f>IF(産業連関表!AE$49=0,0,産業連関表!AE33/産業連関表!AE$49)</f>
        <v>4.2434298991096367E-2</v>
      </c>
      <c r="AF33" s="152">
        <f>IF(産業連関表!AF$49=0,0,産業連関表!AF33/産業連関表!AF$49)</f>
        <v>5.8025359106780909E-2</v>
      </c>
      <c r="AG33" s="152">
        <f>IF(産業連関表!AG$49=0,0,産業連関表!AG33/産業連関表!AG$49)</f>
        <v>3.238101497724083E-2</v>
      </c>
      <c r="AH33" s="152">
        <f>IF(産業連関表!AH$49=0,0,産業連関表!AH33/産業連関表!AH$49)</f>
        <v>2.6166763713316294E-2</v>
      </c>
      <c r="AI33" s="152">
        <f>IF(産業連関表!AI$49=0,0,産業連関表!AI33/産業連関表!AI$49)</f>
        <v>4.0977870317490911E-4</v>
      </c>
      <c r="AJ33" s="152">
        <f>IF(産業連関表!AJ$49=0,0,産業連関表!AJ33/産業連関表!AJ$49)</f>
        <v>5.4169565308140009E-3</v>
      </c>
      <c r="AK33" s="152">
        <f>IF(産業連関表!AK$49=0,0,産業連関表!AK33/産業連関表!AK$49)</f>
        <v>2.5315736232281675E-2</v>
      </c>
      <c r="AL33" s="152">
        <f>IF(産業連関表!AL$49=0,0,産業連関表!AL33/産業連関表!AL$49)</f>
        <v>1.6847345750196748E-2</v>
      </c>
      <c r="AM33" s="152">
        <f>IF(産業連関表!AM$49=0,0,産業連関表!AM33/産業連関表!AM$49)</f>
        <v>1.3397352562684468E-2</v>
      </c>
      <c r="AN33" s="152">
        <f>IF(産業連関表!AN$49=0,0,産業連関表!AN33/産業連関表!AN$49)</f>
        <v>7.855885264476295E-3</v>
      </c>
      <c r="AO33" s="152">
        <f>IF(産業連関表!AO$49=0,0,産業連関表!AO33/産業連関表!AO$49)</f>
        <v>1.349142991132396E-2</v>
      </c>
      <c r="AP33" s="153">
        <f>IF(産業連関表!AP$49=0,0,産業連関表!AP33/産業連関表!AP$49)</f>
        <v>3.0759558929761555E-2</v>
      </c>
    </row>
    <row r="34" spans="2:42" ht="15" customHeight="1" x14ac:dyDescent="0.2">
      <c r="B34" s="301" t="s">
        <v>179</v>
      </c>
      <c r="C34" s="302" t="s">
        <v>55</v>
      </c>
      <c r="D34" s="151">
        <f>IF(産業連関表!D$49=0,0,産業連関表!D34/産業連関表!D$49)</f>
        <v>0</v>
      </c>
      <c r="E34" s="152">
        <f>IF(産業連関表!E$49=0,0,産業連関表!E34/産業連関表!E$49)</f>
        <v>0</v>
      </c>
      <c r="F34" s="152">
        <f>IF(産業連関表!F$49=0,0,産業連関表!F34/産業連関表!F$49)</f>
        <v>0</v>
      </c>
      <c r="G34" s="152">
        <f>IF(産業連関表!G$49=0,0,産業連関表!G34/産業連関表!G$49)</f>
        <v>0</v>
      </c>
      <c r="H34" s="152">
        <f>IF(産業連関表!H$49=0,0,産業連関表!H34/産業連関表!H$49)</f>
        <v>3.42041841688713E-3</v>
      </c>
      <c r="I34" s="152">
        <f>IF(産業連関表!I$49=0,0,産業連関表!I34/産業連関表!I$49)</f>
        <v>0</v>
      </c>
      <c r="J34" s="152">
        <f>IF(産業連関表!J$49=0,0,産業連関表!J34/産業連関表!J$49)</f>
        <v>0</v>
      </c>
      <c r="K34" s="152">
        <f>IF(産業連関表!K$49=0,0,産業連関表!K34/産業連関表!K$49)</f>
        <v>0</v>
      </c>
      <c r="L34" s="152">
        <f>IF(産業連関表!L$49=0,0,産業連関表!L34/産業連関表!L$49)</f>
        <v>0</v>
      </c>
      <c r="M34" s="152">
        <f>IF(産業連関表!M$49=0,0,産業連関表!M34/産業連関表!M$49)</f>
        <v>0</v>
      </c>
      <c r="N34" s="152">
        <f>IF(産業連関表!N$49=0,0,産業連関表!N34/産業連関表!N$49)</f>
        <v>0</v>
      </c>
      <c r="O34" s="152">
        <f>IF(産業連関表!O$49=0,0,産業連関表!O34/産業連関表!O$49)</f>
        <v>0</v>
      </c>
      <c r="P34" s="152">
        <f>IF(産業連関表!P$49=0,0,産業連関表!P34/産業連関表!P$49)</f>
        <v>0</v>
      </c>
      <c r="Q34" s="152">
        <f>IF(産業連関表!Q$49=0,0,産業連関表!Q34/産業連関表!Q$49)</f>
        <v>0</v>
      </c>
      <c r="R34" s="152">
        <f>IF(産業連関表!R$49=0,0,産業連関表!R34/産業連関表!R$49)</f>
        <v>0</v>
      </c>
      <c r="S34" s="152">
        <f>IF(産業連関表!S$49=0,0,産業連関表!S34/産業連関表!S$49)</f>
        <v>0</v>
      </c>
      <c r="T34" s="152">
        <f>IF(産業連関表!T$49=0,0,産業連関表!T34/産業連関表!T$49)</f>
        <v>0</v>
      </c>
      <c r="U34" s="152">
        <f>IF(産業連関表!U$49=0,0,産業連関表!U34/産業連関表!U$49)</f>
        <v>0</v>
      </c>
      <c r="V34" s="152">
        <f>IF(産業連関表!V$49=0,0,産業連関表!V34/産業連関表!V$49)</f>
        <v>0</v>
      </c>
      <c r="W34" s="152">
        <f>IF(産業連関表!W$49=0,0,産業連関表!W34/産業連関表!W$49)</f>
        <v>0</v>
      </c>
      <c r="X34" s="152">
        <f>IF(産業連関表!X$49=0,0,産業連関表!X34/産業連関表!X$49)</f>
        <v>3.2393164407505303E-5</v>
      </c>
      <c r="Y34" s="152">
        <f>IF(産業連関表!Y$49=0,0,産業連関表!Y34/産業連関表!Y$49)</f>
        <v>0</v>
      </c>
      <c r="Z34" s="152">
        <f>IF(産業連関表!Z$49=0,0,産業連関表!Z34/産業連関表!Z$49)</f>
        <v>0</v>
      </c>
      <c r="AA34" s="152">
        <f>IF(産業連関表!AA$49=0,0,産業連関表!AA34/産業連関表!AA$49)</f>
        <v>0</v>
      </c>
      <c r="AB34" s="152">
        <f>IF(産業連関表!AB$49=0,0,産業連関表!AB34/産業連関表!AB$49)</f>
        <v>0</v>
      </c>
      <c r="AC34" s="152">
        <f>IF(産業連関表!AC$49=0,0,産業連関表!AC34/産業連関表!AC$49)</f>
        <v>0</v>
      </c>
      <c r="AD34" s="152">
        <f>IF(産業連関表!AD$49=0,0,産業連関表!AD34/産業連関表!AD$49)</f>
        <v>0</v>
      </c>
      <c r="AE34" s="152">
        <f>IF(産業連関表!AE$49=0,0,産業連関表!AE34/産業連関表!AE$49)</f>
        <v>0</v>
      </c>
      <c r="AF34" s="152">
        <f>IF(産業連関表!AF$49=0,0,産業連関表!AF34/産業連関表!AF$49)</f>
        <v>1.1845171296261612E-2</v>
      </c>
      <c r="AG34" s="152">
        <f>IF(産業連関表!AG$49=0,0,産業連関表!AG34/産業連関表!AG$49)</f>
        <v>0</v>
      </c>
      <c r="AH34" s="152">
        <f>IF(産業連関表!AH$49=0,0,産業連関表!AH34/産業連関表!AH$49)</f>
        <v>0</v>
      </c>
      <c r="AI34" s="152">
        <f>IF(産業連関表!AI$49=0,0,産業連関表!AI34/産業連関表!AI$49)</f>
        <v>0</v>
      </c>
      <c r="AJ34" s="152">
        <f>IF(産業連関表!AJ$49=0,0,産業連関表!AJ34/産業連関表!AJ$49)</f>
        <v>0</v>
      </c>
      <c r="AK34" s="152">
        <f>IF(産業連関表!AK$49=0,0,産業連関表!AK34/産業連関表!AK$49)</f>
        <v>0</v>
      </c>
      <c r="AL34" s="152">
        <f>IF(産業連関表!AL$49=0,0,産業連関表!AL34/産業連関表!AL$49)</f>
        <v>0</v>
      </c>
      <c r="AM34" s="152">
        <f>IF(産業連関表!AM$49=0,0,産業連関表!AM34/産業連関表!AM$49)</f>
        <v>0</v>
      </c>
      <c r="AN34" s="152">
        <f>IF(産業連関表!AN$49=0,0,産業連関表!AN34/産業連関表!AN$49)</f>
        <v>3.4424180437395129E-3</v>
      </c>
      <c r="AO34" s="152">
        <f>IF(産業連関表!AO$49=0,0,産業連関表!AO34/産業連関表!AO$49)</f>
        <v>0</v>
      </c>
      <c r="AP34" s="153">
        <f>IF(産業連関表!AP$49=0,0,産業連関表!AP34/産業連関表!AP$49)</f>
        <v>7.3251964049177837E-4</v>
      </c>
    </row>
    <row r="35" spans="2:42" ht="15" customHeight="1" x14ac:dyDescent="0.2">
      <c r="B35" s="301" t="s">
        <v>180</v>
      </c>
      <c r="C35" s="302" t="s">
        <v>57</v>
      </c>
      <c r="D35" s="151">
        <f>IF(産業連関表!D$49=0,0,産業連関表!D35/産業連関表!D$49)</f>
        <v>3.6653556617620093E-3</v>
      </c>
      <c r="E35" s="152">
        <f>IF(産業連関表!E$49=0,0,産業連関表!E35/産業連関表!E$49)</f>
        <v>1.5573238619764731E-3</v>
      </c>
      <c r="F35" s="152">
        <f>IF(産業連関表!F$49=0,0,産業連関表!F35/産業連関表!F$49)</f>
        <v>0</v>
      </c>
      <c r="G35" s="152">
        <f>IF(産業連関表!G$49=0,0,産業連関表!G35/産業連関表!G$49)</f>
        <v>1.0000854773912301E-2</v>
      </c>
      <c r="H35" s="152">
        <f>IF(産業連関表!H$49=0,0,産業連関表!H35/産業連関表!H$49)</f>
        <v>4.6479100434728571E-3</v>
      </c>
      <c r="I35" s="152">
        <f>IF(産業連関表!I$49=0,0,産業連関表!I35/産業連関表!I$49)</f>
        <v>0</v>
      </c>
      <c r="J35" s="152">
        <f>IF(産業連関表!J$49=0,0,産業連関表!J35/産業連関表!J$49)</f>
        <v>0</v>
      </c>
      <c r="K35" s="152">
        <f>IF(産業連関表!K$49=0,0,産業連関表!K35/産業連関表!K$49)</f>
        <v>0</v>
      </c>
      <c r="L35" s="152">
        <f>IF(産業連関表!L$49=0,0,産業連関表!L35/産業連関表!L$49)</f>
        <v>0</v>
      </c>
      <c r="M35" s="152">
        <f>IF(産業連関表!M$49=0,0,産業連関表!M35/産業連関表!M$49)</f>
        <v>7.8619320311898288E-3</v>
      </c>
      <c r="N35" s="152">
        <f>IF(産業連関表!N$49=0,0,産業連関表!N35/産業連関表!N$49)</f>
        <v>0</v>
      </c>
      <c r="O35" s="152">
        <f>IF(産業連関表!O$49=0,0,産業連関表!O35/産業連関表!O$49)</f>
        <v>0</v>
      </c>
      <c r="P35" s="152">
        <f>IF(産業連関表!P$49=0,0,産業連関表!P35/産業連関表!P$49)</f>
        <v>6.6415349573019731E-3</v>
      </c>
      <c r="Q35" s="152">
        <f>IF(産業連関表!Q$49=0,0,産業連関表!Q35/産業連関表!Q$49)</f>
        <v>7.0101399656335326E-3</v>
      </c>
      <c r="R35" s="152">
        <f>IF(産業連関表!R$49=0,0,産業連関表!R35/産業連関表!R$49)</f>
        <v>0</v>
      </c>
      <c r="S35" s="152">
        <f>IF(産業連関表!S$49=0,0,産業連関表!S35/産業連関表!S$49)</f>
        <v>0</v>
      </c>
      <c r="T35" s="152">
        <f>IF(産業連関表!T$49=0,0,産業連関表!T35/産業連関表!T$49)</f>
        <v>0</v>
      </c>
      <c r="U35" s="152">
        <f>IF(産業連関表!U$49=0,0,産業連関表!U35/産業連関表!U$49)</f>
        <v>2.680774542771438E-3</v>
      </c>
      <c r="V35" s="152">
        <f>IF(産業連関表!V$49=0,0,産業連関表!V35/産業連関表!V$49)</f>
        <v>0</v>
      </c>
      <c r="W35" s="152">
        <f>IF(産業連関表!W$49=0,0,産業連関表!W35/産業連関表!W$49)</f>
        <v>3.9358736581801765E-3</v>
      </c>
      <c r="X35" s="152">
        <f>IF(産業連関表!X$49=0,0,産業連関表!X35/産業連関表!X$49)</f>
        <v>3.4310202707122282E-2</v>
      </c>
      <c r="Y35" s="152">
        <f>IF(産業連関表!Y$49=0,0,産業連関表!Y35/産業連関表!Y$49)</f>
        <v>0</v>
      </c>
      <c r="Z35" s="152">
        <f>IF(産業連関表!Z$49=0,0,産業連関表!Z35/産業連関表!Z$49)</f>
        <v>1.9539798225355665E-2</v>
      </c>
      <c r="AA35" s="152">
        <f>IF(産業連関表!AA$49=0,0,産業連関表!AA35/産業連関表!AA$49)</f>
        <v>1.1006911594357285E-2</v>
      </c>
      <c r="AB35" s="152">
        <f>IF(産業連関表!AB$49=0,0,産業連関表!AB35/産業連関表!AB$49)</f>
        <v>9.3711572229099125E-3</v>
      </c>
      <c r="AC35" s="152">
        <f>IF(産業連関表!AC$49=0,0,産業連関表!AC35/産業連関表!AC$49)</f>
        <v>3.3532018166604415E-2</v>
      </c>
      <c r="AD35" s="152">
        <f>IF(産業連関表!AD$49=0,0,産業連関表!AD35/産業連関表!AD$49)</f>
        <v>4.5411364388523681E-2</v>
      </c>
      <c r="AE35" s="152">
        <f>IF(産業連関表!AE$49=0,0,産業連関表!AE35/産業連関表!AE$49)</f>
        <v>9.7670476163505167E-3</v>
      </c>
      <c r="AF35" s="152">
        <f>IF(産業連関表!AF$49=0,0,産業連関表!AF35/産業連関表!AF$49)</f>
        <v>2.2291868118266292E-2</v>
      </c>
      <c r="AG35" s="152">
        <f>IF(産業連関表!AG$49=0,0,産業連関表!AG35/産業連関表!AG$49)</f>
        <v>0.15937358709319224</v>
      </c>
      <c r="AH35" s="152">
        <f>IF(産業連関表!AH$49=0,0,産業連関表!AH35/産業連関表!AH$49)</f>
        <v>5.7146472785909647E-2</v>
      </c>
      <c r="AI35" s="152">
        <f>IF(産業連関表!AI$49=0,0,産業連関表!AI35/産業連関表!AI$49)</f>
        <v>1.9149342948227978E-3</v>
      </c>
      <c r="AJ35" s="152">
        <f>IF(産業連関表!AJ$49=0,0,産業連関表!AJ35/産業連関表!AJ$49)</f>
        <v>1.4149490690144546E-2</v>
      </c>
      <c r="AK35" s="152">
        <f>IF(産業連関表!AK$49=0,0,産業連関表!AK35/産業連関表!AK$49)</f>
        <v>5.0651052126386091E-2</v>
      </c>
      <c r="AL35" s="152">
        <f>IF(産業連関表!AL$49=0,0,産業連関表!AL35/産業連関表!AL$49)</f>
        <v>2.7745054633924612E-2</v>
      </c>
      <c r="AM35" s="152">
        <f>IF(産業連関表!AM$49=0,0,産業連関表!AM35/産業連関表!AM$49)</f>
        <v>1.0981989000709826E-2</v>
      </c>
      <c r="AN35" s="152">
        <f>IF(産業連関表!AN$49=0,0,産業連関表!AN35/産業連関表!AN$49)</f>
        <v>8.9710290972327671E-3</v>
      </c>
      <c r="AO35" s="152">
        <f>IF(産業連関表!AO$49=0,0,産業連関表!AO35/産業連関表!AO$49)</f>
        <v>1.4634332974003699E-2</v>
      </c>
      <c r="AP35" s="153">
        <f>IF(産業連関表!AP$49=0,0,産業連関表!AP35/産業連関表!AP$49)</f>
        <v>1.7565920095922092E-2</v>
      </c>
    </row>
    <row r="36" spans="2:42" ht="15" customHeight="1" x14ac:dyDescent="0.2">
      <c r="B36" s="301" t="s">
        <v>181</v>
      </c>
      <c r="C36" s="302" t="s">
        <v>59</v>
      </c>
      <c r="D36" s="151">
        <f>IF(産業連関表!D$49=0,0,産業連関表!D36/産業連関表!D$49)</f>
        <v>4.9058052672736226E-3</v>
      </c>
      <c r="E36" s="152">
        <f>IF(産業連関表!E$49=0,0,産業連関表!E36/産業連関表!E$49)</f>
        <v>1.2754208145541172E-2</v>
      </c>
      <c r="F36" s="152">
        <f>IF(産業連関表!F$49=0,0,産業連関表!F36/産業連関表!F$49)</f>
        <v>0</v>
      </c>
      <c r="G36" s="152">
        <f>IF(産業連関表!G$49=0,0,産業連関表!G36/産業連関表!G$49)</f>
        <v>3.8709047171308901E-2</v>
      </c>
      <c r="H36" s="152">
        <f>IF(産業連関表!H$49=0,0,産業連関表!H36/産業連関表!H$49)</f>
        <v>6.0702395786849913E-3</v>
      </c>
      <c r="I36" s="152">
        <f>IF(産業連関表!I$49=0,0,産業連関表!I36/産業連関表!I$49)</f>
        <v>0</v>
      </c>
      <c r="J36" s="152">
        <f>IF(産業連関表!J$49=0,0,産業連関表!J36/産業連関表!J$49)</f>
        <v>0</v>
      </c>
      <c r="K36" s="152">
        <f>IF(産業連関表!K$49=0,0,産業連関表!K36/産業連関表!K$49)</f>
        <v>0</v>
      </c>
      <c r="L36" s="152">
        <f>IF(産業連関表!L$49=0,0,産業連関表!L36/産業連関表!L$49)</f>
        <v>0</v>
      </c>
      <c r="M36" s="152">
        <f>IF(産業連関表!M$49=0,0,産業連関表!M36/産業連関表!M$49)</f>
        <v>1.154244187584352E-2</v>
      </c>
      <c r="N36" s="152">
        <f>IF(産業連関表!N$49=0,0,産業連関表!N36/産業連関表!N$49)</f>
        <v>0</v>
      </c>
      <c r="O36" s="152">
        <f>IF(産業連関表!O$49=0,0,産業連関表!O36/産業連関表!O$49)</f>
        <v>0</v>
      </c>
      <c r="P36" s="152">
        <f>IF(産業連関表!P$49=0,0,産業連関表!P36/産業連関表!P$49)</f>
        <v>1.3266941490638061E-2</v>
      </c>
      <c r="Q36" s="152">
        <f>IF(産業連関表!Q$49=0,0,産業連関表!Q36/産業連関表!Q$49)</f>
        <v>8.1916571539276013E-3</v>
      </c>
      <c r="R36" s="152">
        <f>IF(産業連関表!R$49=0,0,産業連関表!R36/産業連関表!R$49)</f>
        <v>0</v>
      </c>
      <c r="S36" s="152">
        <f>IF(産業連関表!S$49=0,0,産業連関表!S36/産業連関表!S$49)</f>
        <v>0</v>
      </c>
      <c r="T36" s="152">
        <f>IF(産業連関表!T$49=0,0,産業連関表!T36/産業連関表!T$49)</f>
        <v>0</v>
      </c>
      <c r="U36" s="152">
        <f>IF(産業連関表!U$49=0,0,産業連関表!U36/産業連関表!U$49)</f>
        <v>3.4104725879709648E-3</v>
      </c>
      <c r="V36" s="152">
        <f>IF(産業連関表!V$49=0,0,産業連関表!V36/産業連関表!V$49)</f>
        <v>0</v>
      </c>
      <c r="W36" s="152">
        <f>IF(産業連関表!W$49=0,0,産業連関表!W36/産業連関表!W$49)</f>
        <v>7.2317903694387453E-3</v>
      </c>
      <c r="X36" s="152">
        <f>IF(産業連関表!X$49=0,0,産業連関表!X36/産業連関表!X$49)</f>
        <v>1.7395920875695331E-2</v>
      </c>
      <c r="Y36" s="152">
        <f>IF(産業連関表!Y$49=0,0,産業連関表!Y36/産業連関表!Y$49)</f>
        <v>0</v>
      </c>
      <c r="Z36" s="152">
        <f>IF(産業連関表!Z$49=0,0,産業連関表!Z36/産業連関表!Z$49)</f>
        <v>8.1849395086078733E-3</v>
      </c>
      <c r="AA36" s="152">
        <f>IF(産業連関表!AA$49=0,0,産業連関表!AA36/産業連関表!AA$49)</f>
        <v>3.0669471903198318E-2</v>
      </c>
      <c r="AB36" s="152">
        <f>IF(産業連関表!AB$49=0,0,産業連関表!AB36/産業連関表!AB$49)</f>
        <v>1.4272020801845295E-2</v>
      </c>
      <c r="AC36" s="152">
        <f>IF(産業連関表!AC$49=0,0,産業連関表!AC36/産業連関表!AC$49)</f>
        <v>2.032578978712599E-2</v>
      </c>
      <c r="AD36" s="152">
        <f>IF(産業連関表!AD$49=0,0,産業連関表!AD36/産業連関表!AD$49)</f>
        <v>1.5185097505473576E-2</v>
      </c>
      <c r="AE36" s="152">
        <f>IF(産業連関表!AE$49=0,0,産業連関表!AE36/産業連関表!AE$49)</f>
        <v>1.778192040587296E-2</v>
      </c>
      <c r="AF36" s="152">
        <f>IF(産業連関表!AF$49=0,0,産業連関表!AF36/産業連関表!AF$49)</f>
        <v>1.4324951303291283E-2</v>
      </c>
      <c r="AG36" s="152">
        <f>IF(産業連関表!AG$49=0,0,産業連関表!AG36/産業連関表!AG$49)</f>
        <v>4.6110804585161357E-3</v>
      </c>
      <c r="AH36" s="152">
        <f>IF(産業連関表!AH$49=0,0,産業連関表!AH36/産業連関表!AH$49)</f>
        <v>5.8693440446901543E-2</v>
      </c>
      <c r="AI36" s="152">
        <f>IF(産業連関表!AI$49=0,0,産業連関表!AI36/産業連関表!AI$49)</f>
        <v>7.1276700918724081E-2</v>
      </c>
      <c r="AJ36" s="152">
        <f>IF(産業連関表!AJ$49=0,0,産業連関表!AJ36/産業連関表!AJ$49)</f>
        <v>0.12021592373084442</v>
      </c>
      <c r="AK36" s="152">
        <f>IF(産業連関表!AK$49=0,0,産業連関表!AK36/産業連関表!AK$49)</f>
        <v>8.3019439307643536E-3</v>
      </c>
      <c r="AL36" s="152">
        <f>IF(産業連関表!AL$49=0,0,産業連関表!AL36/産業連関表!AL$49)</f>
        <v>1.7442394465888491E-2</v>
      </c>
      <c r="AM36" s="152">
        <f>IF(産業連関表!AM$49=0,0,産業連関表!AM36/産業連関表!AM$49)</f>
        <v>1.378882727817912E-2</v>
      </c>
      <c r="AN36" s="152">
        <f>IF(産業連関表!AN$49=0,0,産業連関表!AN36/産業連関表!AN$49)</f>
        <v>1.3532332253665701E-2</v>
      </c>
      <c r="AO36" s="152">
        <f>IF(産業連関表!AO$49=0,0,産業連関表!AO36/産業連関表!AO$49)</f>
        <v>7.0656293805508299E-3</v>
      </c>
      <c r="AP36" s="153">
        <f>IF(産業連関表!AP$49=0,0,産業連関表!AP36/産業連関表!AP$49)</f>
        <v>1.5138003275771044E-2</v>
      </c>
    </row>
    <row r="37" spans="2:42" ht="15" customHeight="1" x14ac:dyDescent="0.2">
      <c r="B37" s="301" t="s">
        <v>182</v>
      </c>
      <c r="C37" s="302" t="s">
        <v>62</v>
      </c>
      <c r="D37" s="151">
        <f>IF(産業連関表!D$49=0,0,産業連関表!D37/産業連関表!D$49)</f>
        <v>0</v>
      </c>
      <c r="E37" s="152">
        <f>IF(産業連関表!E$49=0,0,産業連関表!E37/産業連関表!E$49)</f>
        <v>0</v>
      </c>
      <c r="F37" s="152">
        <f>IF(産業連関表!F$49=0,0,産業連関表!F37/産業連関表!F$49)</f>
        <v>0</v>
      </c>
      <c r="G37" s="152">
        <f>IF(産業連関表!G$49=0,0,産業連関表!G37/産業連関表!G$49)</f>
        <v>0</v>
      </c>
      <c r="H37" s="152">
        <f>IF(産業連関表!H$49=0,0,産業連関表!H37/産業連関表!H$49)</f>
        <v>0</v>
      </c>
      <c r="I37" s="152">
        <f>IF(産業連関表!I$49=0,0,産業連関表!I37/産業連関表!I$49)</f>
        <v>0</v>
      </c>
      <c r="J37" s="152">
        <f>IF(産業連関表!J$49=0,0,産業連関表!J37/産業連関表!J$49)</f>
        <v>0</v>
      </c>
      <c r="K37" s="152">
        <f>IF(産業連関表!K$49=0,0,産業連関表!K37/産業連関表!K$49)</f>
        <v>0</v>
      </c>
      <c r="L37" s="152">
        <f>IF(産業連関表!L$49=0,0,産業連関表!L37/産業連関表!L$49)</f>
        <v>0</v>
      </c>
      <c r="M37" s="152">
        <f>IF(産業連関表!M$49=0,0,産業連関表!M37/産業連関表!M$49)</f>
        <v>0</v>
      </c>
      <c r="N37" s="152">
        <f>IF(産業連関表!N$49=0,0,産業連関表!N37/産業連関表!N$49)</f>
        <v>0</v>
      </c>
      <c r="O37" s="152">
        <f>IF(産業連関表!O$49=0,0,産業連関表!O37/産業連関表!O$49)</f>
        <v>0</v>
      </c>
      <c r="P37" s="152">
        <f>IF(産業連関表!P$49=0,0,産業連関表!P37/産業連関表!P$49)</f>
        <v>0</v>
      </c>
      <c r="Q37" s="152">
        <f>IF(産業連関表!Q$49=0,0,産業連関表!Q37/産業連関表!Q$49)</f>
        <v>0</v>
      </c>
      <c r="R37" s="152">
        <f>IF(産業連関表!R$49=0,0,産業連関表!R37/産業連関表!R$49)</f>
        <v>0</v>
      </c>
      <c r="S37" s="152">
        <f>IF(産業連関表!S$49=0,0,産業連関表!S37/産業連関表!S$49)</f>
        <v>0</v>
      </c>
      <c r="T37" s="152">
        <f>IF(産業連関表!T$49=0,0,産業連関表!T37/産業連関表!T$49)</f>
        <v>0</v>
      </c>
      <c r="U37" s="152">
        <f>IF(産業連関表!U$49=0,0,産業連関表!U37/産業連関表!U$49)</f>
        <v>0</v>
      </c>
      <c r="V37" s="152">
        <f>IF(産業連関表!V$49=0,0,産業連関表!V37/産業連関表!V$49)</f>
        <v>0</v>
      </c>
      <c r="W37" s="152">
        <f>IF(産業連関表!W$49=0,0,産業連関表!W37/産業連関表!W$49)</f>
        <v>0</v>
      </c>
      <c r="X37" s="152">
        <f>IF(産業連関表!X$49=0,0,産業連関表!X37/産業連関表!X$49)</f>
        <v>2.251174864899403E-2</v>
      </c>
      <c r="Y37" s="152">
        <f>IF(産業連関表!Y$49=0,0,産業連関表!Y37/産業連関表!Y$49)</f>
        <v>0</v>
      </c>
      <c r="Z37" s="152">
        <f>IF(産業連関表!Z$49=0,0,産業連関表!Z37/産業連関表!Z$49)</f>
        <v>0</v>
      </c>
      <c r="AA37" s="152">
        <f>IF(産業連関表!AA$49=0,0,産業連関表!AA37/産業連関表!AA$49)</f>
        <v>0</v>
      </c>
      <c r="AB37" s="152">
        <f>IF(産業連関表!AB$49=0,0,産業連関表!AB37/産業連関表!AB$49)</f>
        <v>0</v>
      </c>
      <c r="AC37" s="152">
        <f>IF(産業連関表!AC$49=0,0,産業連関表!AC37/産業連関表!AC$49)</f>
        <v>0</v>
      </c>
      <c r="AD37" s="152">
        <f>IF(産業連関表!AD$49=0,0,産業連関表!AD37/産業連関表!AD$49)</f>
        <v>0</v>
      </c>
      <c r="AE37" s="152">
        <f>IF(産業連関表!AE$49=0,0,産業連関表!AE37/産業連関表!AE$49)</f>
        <v>0</v>
      </c>
      <c r="AF37" s="152">
        <f>IF(産業連関表!AF$49=0,0,産業連関表!AF37/産業連関表!AF$49)</f>
        <v>0</v>
      </c>
      <c r="AG37" s="152">
        <f>IF(産業連関表!AG$49=0,0,産業連関表!AG37/産業連関表!AG$49)</f>
        <v>0</v>
      </c>
      <c r="AH37" s="152">
        <f>IF(産業連関表!AH$49=0,0,産業連関表!AH37/産業連関表!AH$49)</f>
        <v>0</v>
      </c>
      <c r="AI37" s="152">
        <f>IF(産業連関表!AI$49=0,0,産業連関表!AI37/産業連関表!AI$49)</f>
        <v>0</v>
      </c>
      <c r="AJ37" s="152">
        <f>IF(産業連関表!AJ$49=0,0,産業連関表!AJ37/産業連関表!AJ$49)</f>
        <v>0</v>
      </c>
      <c r="AK37" s="152">
        <f>IF(産業連関表!AK$49=0,0,産業連関表!AK37/産業連関表!AK$49)</f>
        <v>0</v>
      </c>
      <c r="AL37" s="152">
        <f>IF(産業連関表!AL$49=0,0,産業連関表!AL37/産業連関表!AL$49)</f>
        <v>0</v>
      </c>
      <c r="AM37" s="152">
        <f>IF(産業連関表!AM$49=0,0,産業連関表!AM37/産業連関表!AM$49)</f>
        <v>0</v>
      </c>
      <c r="AN37" s="152">
        <f>IF(産業連関表!AN$49=0,0,産業連関表!AN37/産業連関表!AN$49)</f>
        <v>0</v>
      </c>
      <c r="AO37" s="152">
        <f>IF(産業連関表!AO$49=0,0,産業連関表!AO37/産業連関表!AO$49)</f>
        <v>0</v>
      </c>
      <c r="AP37" s="153">
        <f>IF(産業連関表!AP$49=0,0,産業連関表!AP37/産業連関表!AP$49)</f>
        <v>2.1456448445570839E-3</v>
      </c>
    </row>
    <row r="38" spans="2:42" ht="15" customHeight="1" x14ac:dyDescent="0.2">
      <c r="B38" s="301" t="s">
        <v>183</v>
      </c>
      <c r="C38" s="302" t="s">
        <v>64</v>
      </c>
      <c r="D38" s="151">
        <f>IF(産業連関表!D$49=0,0,産業連関表!D38/産業連関表!D$49)</f>
        <v>2.6981904909855939E-4</v>
      </c>
      <c r="E38" s="152">
        <f>IF(産業連関表!E$49=0,0,産業連関表!E38/産業連関表!E$49)</f>
        <v>1.9809403332381748E-4</v>
      </c>
      <c r="F38" s="152">
        <f>IF(産業連関表!F$49=0,0,産業連関表!F38/産業連関表!F$49)</f>
        <v>0</v>
      </c>
      <c r="G38" s="152">
        <f>IF(産業連関表!G$49=0,0,産業連関表!G38/産業連関表!G$49)</f>
        <v>1.24308548960229E-2</v>
      </c>
      <c r="H38" s="152">
        <f>IF(産業連関表!H$49=0,0,産業連関表!H38/産業連関表!H$49)</f>
        <v>2.2388857806386925E-3</v>
      </c>
      <c r="I38" s="152">
        <f>IF(産業連関表!I$49=0,0,産業連関表!I38/産業連関表!I$49)</f>
        <v>0</v>
      </c>
      <c r="J38" s="152">
        <f>IF(産業連関表!J$49=0,0,産業連関表!J38/産業連関表!J$49)</f>
        <v>0</v>
      </c>
      <c r="K38" s="152">
        <f>IF(産業連関表!K$49=0,0,産業連関表!K38/産業連関表!K$49)</f>
        <v>0</v>
      </c>
      <c r="L38" s="152">
        <f>IF(産業連関表!L$49=0,0,産業連関表!L38/産業連関表!L$49)</f>
        <v>0</v>
      </c>
      <c r="M38" s="152">
        <f>IF(産業連関表!M$49=0,0,産業連関表!M38/産業連関表!M$49)</f>
        <v>2.6876924607767204E-3</v>
      </c>
      <c r="N38" s="152">
        <f>IF(産業連関表!N$49=0,0,産業連関表!N38/産業連関表!N$49)</f>
        <v>0</v>
      </c>
      <c r="O38" s="152">
        <f>IF(産業連関表!O$49=0,0,産業連関表!O38/産業連関表!O$49)</f>
        <v>0</v>
      </c>
      <c r="P38" s="152">
        <f>IF(産業連関表!P$49=0,0,産業連関表!P38/産業連関表!P$49)</f>
        <v>5.9296338250402038E-3</v>
      </c>
      <c r="Q38" s="152">
        <f>IF(産業連関表!Q$49=0,0,産業連関表!Q38/産業連関表!Q$49)</f>
        <v>4.371968314026916E-3</v>
      </c>
      <c r="R38" s="152">
        <f>IF(産業連関表!R$49=0,0,産業連関表!R38/産業連関表!R$49)</f>
        <v>0</v>
      </c>
      <c r="S38" s="152">
        <f>IF(産業連関表!S$49=0,0,産業連関表!S38/産業連関表!S$49)</f>
        <v>0</v>
      </c>
      <c r="T38" s="152">
        <f>IF(産業連関表!T$49=0,0,産業連関表!T38/産業連関表!T$49)</f>
        <v>0</v>
      </c>
      <c r="U38" s="152">
        <f>IF(産業連関表!U$49=0,0,産業連関表!U38/産業連関表!U$49)</f>
        <v>6.7120517434282893E-4</v>
      </c>
      <c r="V38" s="152">
        <f>IF(産業連関表!V$49=0,0,産業連関表!V38/産業連関表!V$49)</f>
        <v>0</v>
      </c>
      <c r="W38" s="152">
        <f>IF(産業連関表!W$49=0,0,産業連関表!W38/産業連関表!W$49)</f>
        <v>1.6476074543400219E-3</v>
      </c>
      <c r="X38" s="152">
        <f>IF(産業連関表!X$49=0,0,産業連関表!X38/産業連関表!X$49)</f>
        <v>2.0005639156883272E-3</v>
      </c>
      <c r="Y38" s="152">
        <f>IF(産業連関表!Y$49=0,0,産業連関表!Y38/産業連関表!Y$49)</f>
        <v>0</v>
      </c>
      <c r="Z38" s="152">
        <f>IF(産業連関表!Z$49=0,0,産業連関表!Z38/産業連関表!Z$49)</f>
        <v>2.0031801012207529E-3</v>
      </c>
      <c r="AA38" s="152">
        <f>IF(産業連関表!AA$49=0,0,産業連関表!AA38/産業連関表!AA$49)</f>
        <v>2.083321271283598E-3</v>
      </c>
      <c r="AB38" s="152">
        <f>IF(産業連関表!AB$49=0,0,産業連関表!AB38/産業連関表!AB$49)</f>
        <v>3.7909698226961312E-3</v>
      </c>
      <c r="AC38" s="152">
        <f>IF(産業連関表!AC$49=0,0,産業連関表!AC38/産業連関表!AC$49)</f>
        <v>3.6117819229759526E-2</v>
      </c>
      <c r="AD38" s="152">
        <f>IF(産業連関表!AD$49=0,0,産業連関表!AD38/産業連関表!AD$49)</f>
        <v>2.1189887803312147E-2</v>
      </c>
      <c r="AE38" s="152">
        <f>IF(産業連関表!AE$49=0,0,産業連関表!AE38/産業連関表!AE$49)</f>
        <v>9.8553539366955135E-3</v>
      </c>
      <c r="AF38" s="152">
        <f>IF(産業連関表!AF$49=0,0,産業連関表!AF38/産業連関表!AF$49)</f>
        <v>1.0651582440775298E-2</v>
      </c>
      <c r="AG38" s="152">
        <f>IF(産業連関表!AG$49=0,0,産業連関表!AG38/産業連関表!AG$49)</f>
        <v>2.7457834240267629E-2</v>
      </c>
      <c r="AH38" s="152">
        <f>IF(産業連関表!AH$49=0,0,産業連関表!AH38/産業連関表!AH$49)</f>
        <v>1.5906569118392725E-2</v>
      </c>
      <c r="AI38" s="152">
        <f>IF(産業連関表!AI$49=0,0,産業連関表!AI38/産業連関表!AI$49)</f>
        <v>2.7239709212296064E-2</v>
      </c>
      <c r="AJ38" s="152">
        <f>IF(産業連関表!AJ$49=0,0,産業連関表!AJ38/産業連関表!AJ$49)</f>
        <v>7.3094991092504238E-2</v>
      </c>
      <c r="AK38" s="152">
        <f>IF(産業連関表!AK$49=0,0,産業連関表!AK38/産業連関表!AK$49)</f>
        <v>1.0365784608101173E-2</v>
      </c>
      <c r="AL38" s="152">
        <f>IF(産業連関表!AL$49=0,0,産業連関表!AL38/産業連関表!AL$49)</f>
        <v>5.7850670151168826E-4</v>
      </c>
      <c r="AM38" s="152">
        <f>IF(産業連関表!AM$49=0,0,産業連関表!AM38/産業連関表!AM$49)</f>
        <v>1.5882932972760024E-3</v>
      </c>
      <c r="AN38" s="152">
        <f>IF(産業連関表!AN$49=0,0,産業連関表!AN38/産業連関表!AN$49)</f>
        <v>9.5620667134814954E-3</v>
      </c>
      <c r="AO38" s="152">
        <f>IF(産業連関表!AO$49=0,0,産業連関表!AO38/産業連関表!AO$49)</f>
        <v>1.0976338076735686E-2</v>
      </c>
      <c r="AP38" s="153">
        <f>IF(産業連関表!AP$49=0,0,産業連関表!AP38/産業連関表!AP$49)</f>
        <v>6.2173865288497939E-3</v>
      </c>
    </row>
    <row r="39" spans="2:42" ht="15" customHeight="1" x14ac:dyDescent="0.2">
      <c r="B39" s="301" t="s">
        <v>184</v>
      </c>
      <c r="C39" s="302" t="s">
        <v>66</v>
      </c>
      <c r="D39" s="151">
        <f>IF(産業連関表!D$49=0,0,産業連関表!D39/産業連関表!D$49)</f>
        <v>6.2841605273914374E-3</v>
      </c>
      <c r="E39" s="152">
        <f>IF(産業連関表!E$49=0,0,産業連関表!E39/産業連関表!E$49)</f>
        <v>1.7889415009397058E-3</v>
      </c>
      <c r="F39" s="152">
        <f>IF(産業連関表!F$49=0,0,産業連関表!F39/産業連関表!F$49)</f>
        <v>0</v>
      </c>
      <c r="G39" s="152">
        <f>IF(産業連関表!G$49=0,0,産業連関表!G39/産業連関表!G$49)</f>
        <v>3.2884373511777601E-2</v>
      </c>
      <c r="H39" s="152">
        <f>IF(産業連関表!H$49=0,0,産業連関表!H39/産業連関表!H$49)</f>
        <v>2.6153508887237446E-2</v>
      </c>
      <c r="I39" s="152">
        <f>IF(産業連関表!I$49=0,0,産業連関表!I39/産業連関表!I$49)</f>
        <v>0</v>
      </c>
      <c r="J39" s="152">
        <f>IF(産業連関表!J$49=0,0,産業連関表!J39/産業連関表!J$49)</f>
        <v>0</v>
      </c>
      <c r="K39" s="152">
        <f>IF(産業連関表!K$49=0,0,産業連関表!K39/産業連関表!K$49)</f>
        <v>0</v>
      </c>
      <c r="L39" s="152">
        <f>IF(産業連関表!L$49=0,0,産業連関表!L39/産業連関表!L$49)</f>
        <v>0</v>
      </c>
      <c r="M39" s="152">
        <f>IF(産業連関表!M$49=0,0,産業連関表!M39/産業連関表!M$49)</f>
        <v>5.0314639846032252E-2</v>
      </c>
      <c r="N39" s="152">
        <f>IF(産業連関表!N$49=0,0,産業連関表!N39/産業連関表!N$49)</f>
        <v>0</v>
      </c>
      <c r="O39" s="152">
        <f>IF(産業連関表!O$49=0,0,産業連関表!O39/産業連関表!O$49)</f>
        <v>0</v>
      </c>
      <c r="P39" s="152">
        <f>IF(産業連関表!P$49=0,0,産業連関表!P39/産業連関表!P$49)</f>
        <v>1.9273466639236566E-2</v>
      </c>
      <c r="Q39" s="152">
        <f>IF(産業連関表!Q$49=0,0,産業連関表!Q39/産業連関表!Q$49)</f>
        <v>3.161256346494621E-2</v>
      </c>
      <c r="R39" s="152">
        <f>IF(産業連関表!R$49=0,0,産業連関表!R39/産業連関表!R$49)</f>
        <v>0</v>
      </c>
      <c r="S39" s="152">
        <f>IF(産業連関表!S$49=0,0,産業連関表!S39/産業連関表!S$49)</f>
        <v>0</v>
      </c>
      <c r="T39" s="152">
        <f>IF(産業連関表!T$49=0,0,産業連関表!T39/産業連関表!T$49)</f>
        <v>0</v>
      </c>
      <c r="U39" s="152">
        <f>IF(産業連関表!U$49=0,0,産業連関表!U39/産業連関表!U$49)</f>
        <v>2.2620763898249914E-2</v>
      </c>
      <c r="V39" s="152">
        <f>IF(産業連関表!V$49=0,0,産業連関表!V39/産業連関表!V$49)</f>
        <v>0</v>
      </c>
      <c r="W39" s="152">
        <f>IF(産業連関表!W$49=0,0,産業連関表!W39/産業連関表!W$49)</f>
        <v>2.6077161449602482E-2</v>
      </c>
      <c r="X39" s="152">
        <f>IF(産業連関表!X$49=0,0,産業連関表!X39/産業連関表!X$49)</f>
        <v>7.2581523629062297E-2</v>
      </c>
      <c r="Y39" s="152">
        <f>IF(産業連関表!Y$49=0,0,産業連関表!Y39/産業連関表!Y$49)</f>
        <v>0</v>
      </c>
      <c r="Z39" s="152">
        <f>IF(産業連関表!Z$49=0,0,産業連関表!Z39/産業連関表!Z$49)</f>
        <v>5.688922717506692E-2</v>
      </c>
      <c r="AA39" s="152">
        <f>IF(産業連関表!AA$49=0,0,産業連関表!AA39/産業連関表!AA$49)</f>
        <v>5.1116867226310155E-2</v>
      </c>
      <c r="AB39" s="152">
        <f>IF(産業連関表!AB$49=0,0,産業連関表!AB39/産業連関表!AB$49)</f>
        <v>0.10373295348275691</v>
      </c>
      <c r="AC39" s="152">
        <f>IF(産業連関表!AC$49=0,0,産業連関表!AC39/産業連関表!AC$49)</f>
        <v>6.9025678519050629E-2</v>
      </c>
      <c r="AD39" s="152">
        <f>IF(産業連関表!AD$49=0,0,産業連関表!AD39/産業連関表!AD$49)</f>
        <v>0.11130669343106971</v>
      </c>
      <c r="AE39" s="152">
        <f>IF(産業連関表!AE$49=0,0,産業連関表!AE39/産業連関表!AE$49)</f>
        <v>2.93206112533035E-2</v>
      </c>
      <c r="AF39" s="152">
        <f>IF(産業連関表!AF$49=0,0,産業連関表!AF39/産業連関表!AF$49)</f>
        <v>2.7447870840413256E-2</v>
      </c>
      <c r="AG39" s="152">
        <f>IF(産業連関表!AG$49=0,0,産業連関表!AG39/産業連関表!AG$49)</f>
        <v>9.8382124015521696E-2</v>
      </c>
      <c r="AH39" s="152">
        <f>IF(産業連関表!AH$49=0,0,産業連関表!AH39/産業連関表!AH$49)</f>
        <v>0.11576016614373749</v>
      </c>
      <c r="AI39" s="152">
        <f>IF(産業連関表!AI$49=0,0,産業連関表!AI39/産業連関表!AI$49)</f>
        <v>1.2295108584249733E-2</v>
      </c>
      <c r="AJ39" s="152">
        <f>IF(産業連関表!AJ$49=0,0,産業連関表!AJ39/産業連関表!AJ$49)</f>
        <v>0.10041161525600238</v>
      </c>
      <c r="AK39" s="152">
        <f>IF(産業連関表!AK$49=0,0,産業連関表!AK39/産業連関表!AK$49)</f>
        <v>0.13045890555185535</v>
      </c>
      <c r="AL39" s="152">
        <f>IF(産業連関表!AL$49=0,0,産業連関表!AL39/産業連関表!AL$49)</f>
        <v>6.9449443509690956E-2</v>
      </c>
      <c r="AM39" s="152">
        <f>IF(産業連関表!AM$49=0,0,産業連関表!AM39/産業連関表!AM$49)</f>
        <v>5.9257035838180851E-2</v>
      </c>
      <c r="AN39" s="152">
        <f>IF(産業連関表!AN$49=0,0,産業連関表!AN39/産業連関表!AN$49)</f>
        <v>4.4222328574768356E-2</v>
      </c>
      <c r="AO39" s="152">
        <f>IF(産業連関表!AO$49=0,0,産業連関表!AO39/産業連関表!AO$49)</f>
        <v>4.0746276606022425E-2</v>
      </c>
      <c r="AP39" s="153">
        <f>IF(産業連関表!AP$49=0,0,産業連関表!AP39/産業連関表!AP$49)</f>
        <v>5.6019327171835477E-2</v>
      </c>
    </row>
    <row r="40" spans="2:42" ht="15" customHeight="1" x14ac:dyDescent="0.2">
      <c r="B40" s="301" t="s">
        <v>185</v>
      </c>
      <c r="C40" s="302" t="s">
        <v>68</v>
      </c>
      <c r="D40" s="151">
        <f>IF(産業連関表!D$49=0,0,産業連関表!D40/産業連関表!D$49)</f>
        <v>0</v>
      </c>
      <c r="E40" s="152">
        <f>IF(産業連関表!E$49=0,0,産業連関表!E40/産業連関表!E$49)</f>
        <v>0</v>
      </c>
      <c r="F40" s="152">
        <f>IF(産業連関表!F$49=0,0,産業連関表!F40/産業連関表!F$49)</f>
        <v>0</v>
      </c>
      <c r="G40" s="152">
        <f>IF(産業連関表!G$49=0,0,産業連関表!G40/産業連関表!G$49)</f>
        <v>0</v>
      </c>
      <c r="H40" s="152">
        <f>IF(産業連関表!H$49=0,0,産業連関表!H40/産業連関表!H$49)</f>
        <v>0</v>
      </c>
      <c r="I40" s="152">
        <f>IF(産業連関表!I$49=0,0,産業連関表!I40/産業連関表!I$49)</f>
        <v>0</v>
      </c>
      <c r="J40" s="152">
        <f>IF(産業連関表!J$49=0,0,産業連関表!J40/産業連関表!J$49)</f>
        <v>0</v>
      </c>
      <c r="K40" s="152">
        <f>IF(産業連関表!K$49=0,0,産業連関表!K40/産業連関表!K$49)</f>
        <v>0</v>
      </c>
      <c r="L40" s="152">
        <f>IF(産業連関表!L$49=0,0,産業連関表!L40/産業連関表!L$49)</f>
        <v>0</v>
      </c>
      <c r="M40" s="152">
        <f>IF(産業連関表!M$49=0,0,産業連関表!M40/産業連関表!M$49)</f>
        <v>0</v>
      </c>
      <c r="N40" s="152">
        <f>IF(産業連関表!N$49=0,0,産業連関表!N40/産業連関表!N$49)</f>
        <v>0</v>
      </c>
      <c r="O40" s="152">
        <f>IF(産業連関表!O$49=0,0,産業連関表!O40/産業連関表!O$49)</f>
        <v>0</v>
      </c>
      <c r="P40" s="152">
        <f>IF(産業連関表!P$49=0,0,産業連関表!P40/産業連関表!P$49)</f>
        <v>0</v>
      </c>
      <c r="Q40" s="152">
        <f>IF(産業連関表!Q$49=0,0,産業連関表!Q40/産業連関表!Q$49)</f>
        <v>0</v>
      </c>
      <c r="R40" s="152">
        <f>IF(産業連関表!R$49=0,0,産業連関表!R40/産業連関表!R$49)</f>
        <v>0</v>
      </c>
      <c r="S40" s="152">
        <f>IF(産業連関表!S$49=0,0,産業連関表!S40/産業連関表!S$49)</f>
        <v>0</v>
      </c>
      <c r="T40" s="152">
        <f>IF(産業連関表!T$49=0,0,産業連関表!T40/産業連関表!T$49)</f>
        <v>0</v>
      </c>
      <c r="U40" s="152">
        <f>IF(産業連関表!U$49=0,0,産業連関表!U40/産業連関表!U$49)</f>
        <v>0</v>
      </c>
      <c r="V40" s="152">
        <f>IF(産業連関表!V$49=0,0,産業連関表!V40/産業連関表!V$49)</f>
        <v>0</v>
      </c>
      <c r="W40" s="152">
        <f>IF(産業連関表!W$49=0,0,産業連関表!W40/産業連関表!W$49)</f>
        <v>0</v>
      </c>
      <c r="X40" s="152">
        <f>IF(産業連関表!X$49=0,0,産業連関表!X40/産業連関表!X$49)</f>
        <v>0</v>
      </c>
      <c r="Y40" s="152">
        <f>IF(産業連関表!Y$49=0,0,産業連関表!Y40/産業連関表!Y$49)</f>
        <v>0</v>
      </c>
      <c r="Z40" s="152">
        <f>IF(産業連関表!Z$49=0,0,産業連関表!Z40/産業連関表!Z$49)</f>
        <v>0</v>
      </c>
      <c r="AA40" s="152">
        <f>IF(産業連関表!AA$49=0,0,産業連関表!AA40/産業連関表!AA$49)</f>
        <v>0</v>
      </c>
      <c r="AB40" s="152">
        <f>IF(産業連関表!AB$49=0,0,産業連関表!AB40/産業連関表!AB$49)</f>
        <v>0</v>
      </c>
      <c r="AC40" s="152">
        <f>IF(産業連関表!AC$49=0,0,産業連関表!AC40/産業連関表!AC$49)</f>
        <v>0</v>
      </c>
      <c r="AD40" s="152">
        <f>IF(産業連関表!AD$49=0,0,産業連関表!AD40/産業連関表!AD$49)</f>
        <v>0</v>
      </c>
      <c r="AE40" s="152">
        <f>IF(産業連関表!AE$49=0,0,産業連関表!AE40/産業連関表!AE$49)</f>
        <v>0</v>
      </c>
      <c r="AF40" s="152">
        <f>IF(産業連関表!AF$49=0,0,産業連関表!AF40/産業連関表!AF$49)</f>
        <v>0</v>
      </c>
      <c r="AG40" s="152">
        <f>IF(産業連関表!AG$49=0,0,産業連関表!AG40/産業連関表!AG$49)</f>
        <v>0</v>
      </c>
      <c r="AH40" s="152">
        <f>IF(産業連関表!AH$49=0,0,産業連関表!AH40/産業連関表!AH$49)</f>
        <v>0</v>
      </c>
      <c r="AI40" s="152">
        <f>IF(産業連関表!AI$49=0,0,産業連関表!AI40/産業連関表!AI$49)</f>
        <v>0</v>
      </c>
      <c r="AJ40" s="152">
        <f>IF(産業連関表!AJ$49=0,0,産業連関表!AJ40/産業連関表!AJ$49)</f>
        <v>0</v>
      </c>
      <c r="AK40" s="152">
        <f>IF(産業連関表!AK$49=0,0,産業連関表!AK40/産業連関表!AK$49)</f>
        <v>0</v>
      </c>
      <c r="AL40" s="152">
        <f>IF(産業連関表!AL$49=0,0,産業連関表!AL40/産業連関表!AL$49)</f>
        <v>0</v>
      </c>
      <c r="AM40" s="152">
        <f>IF(産業連関表!AM$49=0,0,産業連関表!AM40/産業連関表!AM$49)</f>
        <v>0</v>
      </c>
      <c r="AN40" s="152">
        <f>IF(産業連関表!AN$49=0,0,産業連関表!AN40/産業連関表!AN$49)</f>
        <v>0</v>
      </c>
      <c r="AO40" s="152">
        <f>IF(産業連関表!AO$49=0,0,産業連関表!AO40/産業連関表!AO$49)</f>
        <v>0</v>
      </c>
      <c r="AP40" s="153">
        <f>IF(産業連関表!AP$49=0,0,産業連関表!AP40/産業連関表!AP$49)</f>
        <v>0</v>
      </c>
    </row>
    <row r="41" spans="2:42" ht="15" customHeight="1" x14ac:dyDescent="0.2">
      <c r="B41" s="301" t="s">
        <v>186</v>
      </c>
      <c r="C41" s="302" t="s">
        <v>70</v>
      </c>
      <c r="D41" s="151">
        <f>IF(産業連関表!D$49=0,0,産業連関表!D41/産業連関表!D$49)</f>
        <v>0</v>
      </c>
      <c r="E41" s="152">
        <f>IF(産業連関表!E$49=0,0,産業連関表!E41/産業連関表!E$49)</f>
        <v>3.6571206152089383E-5</v>
      </c>
      <c r="F41" s="152">
        <f>IF(産業連関表!F$49=0,0,産業連関表!F41/産業連関表!F$49)</f>
        <v>0</v>
      </c>
      <c r="G41" s="152">
        <f>IF(産業連関表!G$49=0,0,産業連関表!G41/産業連関表!G$49)</f>
        <v>6.1055279450013996E-5</v>
      </c>
      <c r="H41" s="152">
        <f>IF(産業連関表!H$49=0,0,産業連関表!H41/産業連関表!H$49)</f>
        <v>7.007370009070058E-4</v>
      </c>
      <c r="I41" s="152">
        <f>IF(産業連関表!I$49=0,0,産業連関表!I41/産業連関表!I$49)</f>
        <v>0</v>
      </c>
      <c r="J41" s="152">
        <f>IF(産業連関表!J$49=0,0,産業連関表!J41/産業連関表!J$49)</f>
        <v>0</v>
      </c>
      <c r="K41" s="152">
        <f>IF(産業連関表!K$49=0,0,産業連関表!K41/産業連関表!K$49)</f>
        <v>0</v>
      </c>
      <c r="L41" s="152">
        <f>IF(産業連関表!L$49=0,0,産業連関表!L41/産業連関表!L$49)</f>
        <v>0</v>
      </c>
      <c r="M41" s="152">
        <f>IF(産業連関表!M$49=0,0,産業連関表!M41/産業連関表!M$49)</f>
        <v>1.9573513279509683E-4</v>
      </c>
      <c r="N41" s="152">
        <f>IF(産業連関表!N$49=0,0,産業連関表!N41/産業連関表!N$49)</f>
        <v>0</v>
      </c>
      <c r="O41" s="152">
        <f>IF(産業連関表!O$49=0,0,産業連関表!O41/産業連関表!O$49)</f>
        <v>0</v>
      </c>
      <c r="P41" s="152">
        <f>IF(産業連関表!P$49=0,0,産業連関表!P41/産業連関表!P$49)</f>
        <v>6.3500980870346418E-4</v>
      </c>
      <c r="Q41" s="152">
        <f>IF(産業連関表!Q$49=0,0,産業連関表!Q41/産業連関表!Q$49)</f>
        <v>4.1856645986556549E-4</v>
      </c>
      <c r="R41" s="152">
        <f>IF(産業連関表!R$49=0,0,産業連関表!R41/産業連関表!R$49)</f>
        <v>0</v>
      </c>
      <c r="S41" s="152">
        <f>IF(産業連関表!S$49=0,0,産業連関表!S41/産業連関表!S$49)</f>
        <v>0</v>
      </c>
      <c r="T41" s="152">
        <f>IF(産業連関表!T$49=0,0,産業連関表!T41/産業連関表!T$49)</f>
        <v>0</v>
      </c>
      <c r="U41" s="152">
        <f>IF(産業連関表!U$49=0,0,産業連関表!U41/産業連関表!U$49)</f>
        <v>1.7632934251160388E-4</v>
      </c>
      <c r="V41" s="152">
        <f>IF(産業連関表!V$49=0,0,産業連関表!V41/産業連関表!V$49)</f>
        <v>0</v>
      </c>
      <c r="W41" s="152">
        <f>IF(産業連関表!W$49=0,0,産業連関表!W41/産業連関表!W$49)</f>
        <v>8.1326999763061956E-5</v>
      </c>
      <c r="X41" s="152">
        <f>IF(産業連関表!X$49=0,0,産業連関表!X41/産業連関表!X$49)</f>
        <v>1.2202442342583422E-3</v>
      </c>
      <c r="Y41" s="152">
        <f>IF(産業連関表!Y$49=0,0,産業連関表!Y41/産業連関表!Y$49)</f>
        <v>0</v>
      </c>
      <c r="Z41" s="152">
        <f>IF(産業連関表!Z$49=0,0,産業連関表!Z41/産業連関表!Z$49)</f>
        <v>1.7403193639564915E-4</v>
      </c>
      <c r="AA41" s="152">
        <f>IF(産業連関表!AA$49=0,0,産業連関表!AA41/産業連関表!AA$49)</f>
        <v>1.6442397761353431E-4</v>
      </c>
      <c r="AB41" s="152">
        <f>IF(産業連関表!AB$49=0,0,産業連関表!AB41/産業連関表!AB$49)</f>
        <v>1.5124506315535109E-4</v>
      </c>
      <c r="AC41" s="152">
        <f>IF(産業連関表!AC$49=0,0,産業連関表!AC41/産業連関表!AC$49)</f>
        <v>1.7635285655014194E-4</v>
      </c>
      <c r="AD41" s="152">
        <f>IF(産業連関表!AD$49=0,0,産業連関表!AD41/産業連関表!AD$49)</f>
        <v>2.6808900069192048E-4</v>
      </c>
      <c r="AE41" s="152">
        <f>IF(産業連関表!AE$49=0,0,産業連関表!AE41/産業連関表!AE$49)</f>
        <v>1.4907527884144352E-3</v>
      </c>
      <c r="AF41" s="152">
        <f>IF(産業連関表!AF$49=0,0,産業連関表!AF41/産業連関表!AF$49)</f>
        <v>3.179960789665241E-4</v>
      </c>
      <c r="AG41" s="152">
        <f>IF(産業連関表!AG$49=0,0,産業連関表!AG41/産業連関表!AG$49)</f>
        <v>2.147951688458665E-3</v>
      </c>
      <c r="AH41" s="152">
        <f>IF(産業連関表!AH$49=0,0,産業連関表!AH41/産業連関表!AH$49)</f>
        <v>2.0695572262204595E-4</v>
      </c>
      <c r="AI41" s="152">
        <f>IF(産業連関表!AI$49=0,0,産業連関表!AI41/産業連関表!AI$49)</f>
        <v>1.4935803439820276E-7</v>
      </c>
      <c r="AJ41" s="152">
        <f>IF(産業連関表!AJ$49=0,0,産業連関表!AJ41/産業連関表!AJ$49)</f>
        <v>9.1109645810357107E-6</v>
      </c>
      <c r="AK41" s="152">
        <f>IF(産業連関表!AK$49=0,0,産業連関表!AK41/産業連関表!AK$49)</f>
        <v>2.5239696987254046E-4</v>
      </c>
      <c r="AL41" s="152">
        <f>IF(産業連関表!AL$49=0,0,産業連関表!AL41/産業連関表!AL$49)</f>
        <v>1.1594869752372162E-6</v>
      </c>
      <c r="AM41" s="152">
        <f>IF(産業連関表!AM$49=0,0,産業連関表!AM41/産業連関表!AM$49)</f>
        <v>1.3800259195895045E-6</v>
      </c>
      <c r="AN41" s="152">
        <f>IF(産業連関表!AN$49=0,0,産業連関表!AN41/産業連関表!AN$49)</f>
        <v>2.5237020650749857E-5</v>
      </c>
      <c r="AO41" s="152">
        <f>IF(産業連関表!AO$49=0,0,産業連関表!AO41/産業連関表!AO$49)</f>
        <v>3.2422355586818444E-4</v>
      </c>
      <c r="AP41" s="153">
        <f>IF(産業連関表!AP$49=0,0,産業連関表!AP41/産業連関表!AP$49)</f>
        <v>2.7558477621450646E-4</v>
      </c>
    </row>
    <row r="42" spans="2:42" ht="15" customHeight="1" x14ac:dyDescent="0.2">
      <c r="B42" s="301" t="s">
        <v>187</v>
      </c>
      <c r="C42" s="302" t="s">
        <v>72</v>
      </c>
      <c r="D42" s="151">
        <f>IF(産業連関表!D$49=0,0,産業連関表!D42/産業連関表!D$49)</f>
        <v>0</v>
      </c>
      <c r="E42" s="152">
        <f>IF(産業連関表!E$49=0,0,産業連関表!E42/産業連関表!E$49)</f>
        <v>0</v>
      </c>
      <c r="F42" s="152">
        <f>IF(産業連関表!F$49=0,0,産業連関表!F42/産業連関表!F$49)</f>
        <v>0</v>
      </c>
      <c r="G42" s="152">
        <f>IF(産業連関表!G$49=0,0,産業連関表!G42/産業連関表!G$49)</f>
        <v>0</v>
      </c>
      <c r="H42" s="152">
        <f>IF(産業連関表!H$49=0,0,産業連関表!H42/産業連関表!H$49)</f>
        <v>0</v>
      </c>
      <c r="I42" s="152">
        <f>IF(産業連関表!I$49=0,0,産業連関表!I42/産業連関表!I$49)</f>
        <v>0</v>
      </c>
      <c r="J42" s="152">
        <f>IF(産業連関表!J$49=0,0,産業連関表!J42/産業連関表!J$49)</f>
        <v>0</v>
      </c>
      <c r="K42" s="152">
        <f>IF(産業連関表!K$49=0,0,産業連関表!K42/産業連関表!K$49)</f>
        <v>0</v>
      </c>
      <c r="L42" s="152">
        <f>IF(産業連関表!L$49=0,0,産業連関表!L42/産業連関表!L$49)</f>
        <v>0</v>
      </c>
      <c r="M42" s="152">
        <f>IF(産業連関表!M$49=0,0,産業連関表!M42/産業連関表!M$49)</f>
        <v>0</v>
      </c>
      <c r="N42" s="152">
        <f>IF(産業連関表!N$49=0,0,産業連関表!N42/産業連関表!N$49)</f>
        <v>0</v>
      </c>
      <c r="O42" s="152">
        <f>IF(産業連関表!O$49=0,0,産業連関表!O42/産業連関表!O$49)</f>
        <v>0</v>
      </c>
      <c r="P42" s="152">
        <f>IF(産業連関表!P$49=0,0,産業連関表!P42/産業連関表!P$49)</f>
        <v>0</v>
      </c>
      <c r="Q42" s="152">
        <f>IF(産業連関表!Q$49=0,0,産業連関表!Q42/産業連関表!Q$49)</f>
        <v>0</v>
      </c>
      <c r="R42" s="152">
        <f>IF(産業連関表!R$49=0,0,産業連関表!R42/産業連関表!R$49)</f>
        <v>0</v>
      </c>
      <c r="S42" s="152">
        <f>IF(産業連関表!S$49=0,0,産業連関表!S42/産業連関表!S$49)</f>
        <v>0</v>
      </c>
      <c r="T42" s="152">
        <f>IF(産業連関表!T$49=0,0,産業連関表!T42/産業連関表!T$49)</f>
        <v>0</v>
      </c>
      <c r="U42" s="152">
        <f>IF(産業連関表!U$49=0,0,産業連関表!U42/産業連関表!U$49)</f>
        <v>0</v>
      </c>
      <c r="V42" s="152">
        <f>IF(産業連関表!V$49=0,0,産業連関表!V42/産業連関表!V$49)</f>
        <v>0</v>
      </c>
      <c r="W42" s="152">
        <f>IF(産業連関表!W$49=0,0,産業連関表!W42/産業連関表!W$49)</f>
        <v>0</v>
      </c>
      <c r="X42" s="152">
        <f>IF(産業連関表!X$49=0,0,産業連関表!X42/産業連関表!X$49)</f>
        <v>4.9942640411641283E-4</v>
      </c>
      <c r="Y42" s="152">
        <f>IF(産業連関表!Y$49=0,0,産業連関表!Y42/産業連関表!Y$49)</f>
        <v>0</v>
      </c>
      <c r="Z42" s="152">
        <f>IF(産業連関表!Z$49=0,0,産業連関表!Z42/産業連関表!Z$49)</f>
        <v>4.8438888963455676E-4</v>
      </c>
      <c r="AA42" s="152">
        <f>IF(産業連関表!AA$49=0,0,産業連関表!AA42/産業連関表!AA$49)</f>
        <v>0</v>
      </c>
      <c r="AB42" s="152">
        <f>IF(産業連関表!AB$49=0,0,産業連関表!AB42/産業連関表!AB$49)</f>
        <v>1.6604599349323554E-6</v>
      </c>
      <c r="AC42" s="152">
        <f>IF(産業連関表!AC$49=0,0,産業連関表!AC42/産業連関表!AC$49)</f>
        <v>2.1369234896295535E-5</v>
      </c>
      <c r="AD42" s="152">
        <f>IF(産業連関表!AD$49=0,0,産業連関表!AD42/産業連関表!AD$49)</f>
        <v>3.3813027114296278E-5</v>
      </c>
      <c r="AE42" s="152">
        <f>IF(産業連関表!AE$49=0,0,産業連関表!AE42/産業連関表!AE$49)</f>
        <v>2.0637016207408993E-5</v>
      </c>
      <c r="AF42" s="152">
        <f>IF(産業連関表!AF$49=0,0,産業連関表!AF42/産業連関表!AF$49)</f>
        <v>4.4984728336449177E-5</v>
      </c>
      <c r="AG42" s="152">
        <f>IF(産業連関表!AG$49=0,0,産業連関表!AG42/産業連関表!AG$49)</f>
        <v>5.4375516298853027E-4</v>
      </c>
      <c r="AH42" s="152">
        <f>IF(産業連関表!AH$49=0,0,産業連関表!AH42/産業連関表!AH$49)</f>
        <v>1.5148315231231584E-4</v>
      </c>
      <c r="AI42" s="152">
        <f>IF(産業連関表!AI$49=0,0,産業連関表!AI42/産業連関表!AI$49)</f>
        <v>3.8534372874736317E-6</v>
      </c>
      <c r="AJ42" s="152">
        <f>IF(産業連関表!AJ$49=0,0,産業連関表!AJ42/産業連関表!AJ$49)</f>
        <v>1.6106883812902415E-5</v>
      </c>
      <c r="AK42" s="152">
        <f>IF(産業連関表!AK$49=0,0,産業連関表!AK42/産業連関表!AK$49)</f>
        <v>3.2891254228017402E-5</v>
      </c>
      <c r="AL42" s="152">
        <f>IF(産業連関表!AL$49=0,0,産業連関表!AL42/産業連関表!AL$49)</f>
        <v>1.7469603760240721E-5</v>
      </c>
      <c r="AM42" s="152">
        <f>IF(産業連関表!AM$49=0,0,産業連関表!AM42/産業連関表!AM$49)</f>
        <v>9.1263838706476824E-5</v>
      </c>
      <c r="AN42" s="152">
        <f>IF(産業連関表!AN$49=0,0,産業連関表!AN42/産業連関表!AN$49)</f>
        <v>5.6218498033678566E-3</v>
      </c>
      <c r="AO42" s="152">
        <f>IF(産業連関表!AO$49=0,0,産業連関表!AO42/産業連関表!AO$49)</f>
        <v>3.1058355558514305E-5</v>
      </c>
      <c r="AP42" s="153">
        <f>IF(産業連関表!AP$49=0,0,産業連関表!AP42/産業連関表!AP$49)</f>
        <v>4.1764602593517451E-4</v>
      </c>
    </row>
    <row r="43" spans="2:42" ht="15" customHeight="1" x14ac:dyDescent="0.2">
      <c r="B43" s="301" t="s">
        <v>188</v>
      </c>
      <c r="C43" s="302" t="s">
        <v>74</v>
      </c>
      <c r="D43" s="151">
        <f>IF(産業連関表!D$49=0,0,産業連関表!D43/産業連関表!D$49)</f>
        <v>1.5289095347183637E-2</v>
      </c>
      <c r="E43" s="152">
        <f>IF(産業連関表!E$49=0,0,産業連関表!E43/産業連関表!E$49)</f>
        <v>6.768720738649211E-3</v>
      </c>
      <c r="F43" s="152">
        <f>IF(産業連関表!F$49=0,0,産業連関表!F43/産業連関表!F$49)</f>
        <v>0</v>
      </c>
      <c r="G43" s="152">
        <f>IF(産業連関表!G$49=0,0,産業連関表!G43/産業連関表!G$49)</f>
        <v>1.9061458244294401E-2</v>
      </c>
      <c r="H43" s="152">
        <f>IF(産業連関表!H$49=0,0,産業連関表!H43/産業連関表!H$49)</f>
        <v>4.4681922169380718E-3</v>
      </c>
      <c r="I43" s="152">
        <f>IF(産業連関表!I$49=0,0,産業連関表!I43/産業連関表!I$49)</f>
        <v>0</v>
      </c>
      <c r="J43" s="152">
        <f>IF(産業連関表!J$49=0,0,産業連関表!J43/産業連関表!J$49)</f>
        <v>0</v>
      </c>
      <c r="K43" s="152">
        <f>IF(産業連関表!K$49=0,0,産業連関表!K43/産業連関表!K$49)</f>
        <v>0</v>
      </c>
      <c r="L43" s="152">
        <f>IF(産業連関表!L$49=0,0,産業連関表!L43/産業連関表!L$49)</f>
        <v>0</v>
      </c>
      <c r="M43" s="152">
        <f>IF(産業連関表!M$49=0,0,産業連関表!M43/産業連関表!M$49)</f>
        <v>1.4293539421363851E-2</v>
      </c>
      <c r="N43" s="152">
        <f>IF(産業連関表!N$49=0,0,産業連関表!N43/産業連関表!N$49)</f>
        <v>0</v>
      </c>
      <c r="O43" s="152">
        <f>IF(産業連関表!O$49=0,0,産業連関表!O43/産業連関表!O$49)</f>
        <v>0</v>
      </c>
      <c r="P43" s="152">
        <f>IF(産業連関表!P$49=0,0,産業連関表!P43/産業連関表!P$49)</f>
        <v>7.5670439372049836E-3</v>
      </c>
      <c r="Q43" s="152">
        <f>IF(産業連関表!Q$49=0,0,産業連関表!Q43/産業連関表!Q$49)</f>
        <v>3.9600335261489039E-3</v>
      </c>
      <c r="R43" s="152">
        <f>IF(産業連関表!R$49=0,0,産業連関表!R43/産業連関表!R$49)</f>
        <v>0</v>
      </c>
      <c r="S43" s="152">
        <f>IF(産業連関表!S$49=0,0,産業連関表!S43/産業連関表!S$49)</f>
        <v>0</v>
      </c>
      <c r="T43" s="152">
        <f>IF(産業連関表!T$49=0,0,産業連関表!T43/産業連関表!T$49)</f>
        <v>0</v>
      </c>
      <c r="U43" s="152">
        <f>IF(産業連関表!U$49=0,0,産業連関表!U43/産業連関表!U$49)</f>
        <v>3.6261845019213805E-3</v>
      </c>
      <c r="V43" s="152">
        <f>IF(産業連関表!V$49=0,0,産業連関表!V43/産業連関表!V$49)</f>
        <v>0</v>
      </c>
      <c r="W43" s="152">
        <f>IF(産業連関表!W$49=0,0,産業連関表!W43/産業連関表!W$49)</f>
        <v>8.9547647562315986E-3</v>
      </c>
      <c r="X43" s="152">
        <f>IF(産業連関表!X$49=0,0,産業連関表!X43/産業連関表!X$49)</f>
        <v>1.6724040487948254E-2</v>
      </c>
      <c r="Y43" s="152">
        <f>IF(産業連関表!Y$49=0,0,産業連関表!Y43/産業連関表!Y$49)</f>
        <v>0</v>
      </c>
      <c r="Z43" s="152">
        <f>IF(産業連関表!Z$49=0,0,産業連関表!Z43/産業連関表!Z$49)</f>
        <v>8.5620087041317818E-3</v>
      </c>
      <c r="AA43" s="152">
        <f>IF(産業連関表!AA$49=0,0,産業連関表!AA43/産業連関表!AA$49)</f>
        <v>2.1345937623309736E-2</v>
      </c>
      <c r="AB43" s="152">
        <f>IF(産業連関表!AB$49=0,0,産業連関表!AB43/産業連関表!AB$49)</f>
        <v>7.1682425631432517E-3</v>
      </c>
      <c r="AC43" s="152">
        <f>IF(産業連関表!AC$49=0,0,産業連関表!AC43/産業連関表!AC$49)</f>
        <v>1.44031116015099E-3</v>
      </c>
      <c r="AD43" s="152">
        <f>IF(産業連関表!AD$49=0,0,産業連関表!AD43/産業連関表!AD$49)</f>
        <v>1.4530222178671865E-3</v>
      </c>
      <c r="AE43" s="152">
        <f>IF(産業連関表!AE$49=0,0,産業連関表!AE43/産業連関表!AE$49)</f>
        <v>2.9937174736545256E-2</v>
      </c>
      <c r="AF43" s="152">
        <f>IF(産業連関表!AF$49=0,0,産業連関表!AF43/産業連関表!AF$49)</f>
        <v>1.4082833457012941E-2</v>
      </c>
      <c r="AG43" s="152">
        <f>IF(産業連関表!AG$49=0,0,産業連関表!AG43/産業連関表!AG$49)</f>
        <v>6.6023370397341061E-2</v>
      </c>
      <c r="AH43" s="152">
        <f>IF(産業連関表!AH$49=0,0,産業連関表!AH43/産業連関表!AH$49)</f>
        <v>2.9503689154179481E-3</v>
      </c>
      <c r="AI43" s="152">
        <f>IF(産業連関表!AI$49=0,0,産業連関表!AI43/産業連関表!AI$49)</f>
        <v>6.4156743675748001E-4</v>
      </c>
      <c r="AJ43" s="152">
        <f>IF(産業連関表!AJ$49=0,0,産業連関表!AJ43/産業連関表!AJ$49)</f>
        <v>3.0056421369652449E-3</v>
      </c>
      <c r="AK43" s="152">
        <f>IF(産業連関表!AK$49=0,0,産業連関表!AK43/産業連関表!AK$49)</f>
        <v>1.0662837049487974E-2</v>
      </c>
      <c r="AL43" s="152">
        <f>IF(産業連関表!AL$49=0,0,産業連関表!AL43/産業連関表!AL$49)</f>
        <v>1.7426122998669323E-2</v>
      </c>
      <c r="AM43" s="152">
        <f>IF(産業連関表!AM$49=0,0,産業連関表!AM43/産業連関表!AM$49)</f>
        <v>5.3617051404861856E-3</v>
      </c>
      <c r="AN43" s="152">
        <f>IF(産業連関表!AN$49=0,0,産業連関表!AN43/産業連関表!AN$49)</f>
        <v>1.3824463350765457E-2</v>
      </c>
      <c r="AO43" s="152">
        <f>IF(産業連関表!AO$49=0,0,産業連関表!AO43/産業連関表!AO$49)</f>
        <v>1.3956345161950823E-2</v>
      </c>
      <c r="AP43" s="153">
        <f>IF(産業連関表!AP$49=0,0,産業連関表!AP43/産業連関表!AP$49)</f>
        <v>1.2358114863491108E-2</v>
      </c>
    </row>
    <row r="44" spans="2:42" ht="15" customHeight="1" x14ac:dyDescent="0.2">
      <c r="B44" s="304" t="s">
        <v>248</v>
      </c>
      <c r="C44" s="308" t="s">
        <v>249</v>
      </c>
      <c r="D44" s="156">
        <f>IF(産業連関表!D$49=0,0,産業連関表!D44/産業連関表!D$49)</f>
        <v>0.6527216858017737</v>
      </c>
      <c r="E44" s="157">
        <f>IF(産業連関表!E$49=0,0,産業連関表!E44/産業連関表!E$49)</f>
        <v>8.1586059081166881E-2</v>
      </c>
      <c r="F44" s="157">
        <f>IF(産業連関表!F$49=0,0,産業連関表!F44/産業連関表!F$49)</f>
        <v>0</v>
      </c>
      <c r="G44" s="157">
        <f>IF(産業連関表!G$49=0,0,産業連関表!G44/産業連関表!G$49)</f>
        <v>0.37284016948945575</v>
      </c>
      <c r="H44" s="157">
        <f>IF(産業連関表!H$49=0,0,産業連関表!H44/産業連関表!H$49)</f>
        <v>0.67768520164889734</v>
      </c>
      <c r="I44" s="157">
        <f>IF(産業連関表!I$49=0,0,産業連関表!I44/産業連関表!I$49)</f>
        <v>0</v>
      </c>
      <c r="J44" s="157">
        <f>IF(産業連関表!J$49=0,0,産業連関表!J44/産業連関表!J$49)</f>
        <v>0</v>
      </c>
      <c r="K44" s="157">
        <f>IF(産業連関表!K$49=0,0,産業連関表!K44/産業連関表!K$49)</f>
        <v>0</v>
      </c>
      <c r="L44" s="157">
        <f>IF(産業連関表!L$49=0,0,産業連関表!L44/産業連関表!L$49)</f>
        <v>0</v>
      </c>
      <c r="M44" s="157">
        <f>IF(産業連関表!M$49=0,0,産業連関表!M44/産業連関表!M$49)</f>
        <v>0.46294278926897059</v>
      </c>
      <c r="N44" s="157">
        <f>IF(産業連関表!N$49=0,0,産業連関表!N44/産業連関表!N$49)</f>
        <v>0</v>
      </c>
      <c r="O44" s="157">
        <f>IF(産業連関表!O$49=0,0,産業連関表!O44/産業連関表!O$49)</f>
        <v>0</v>
      </c>
      <c r="P44" s="157">
        <f>IF(産業連関表!P$49=0,0,産業連関表!P44/産業連関表!P$49)</f>
        <v>0.58219595021277593</v>
      </c>
      <c r="Q44" s="157">
        <f>IF(産業連関表!Q$49=0,0,産業連関表!Q44/産業連関表!Q$49)</f>
        <v>0.53208941083836814</v>
      </c>
      <c r="R44" s="157">
        <f>IF(産業連関表!R$49=0,0,産業連関表!R44/産業連関表!R$49)</f>
        <v>0</v>
      </c>
      <c r="S44" s="157">
        <f>IF(産業連関表!S$49=0,0,産業連関表!S44/産業連関表!S$49)</f>
        <v>0</v>
      </c>
      <c r="T44" s="157">
        <f>IF(産業連関表!T$49=0,0,産業連関表!T44/産業連関表!T$49)</f>
        <v>0</v>
      </c>
      <c r="U44" s="157">
        <f>IF(産業連関表!U$49=0,0,産業連関表!U44/産業連関表!U$49)</f>
        <v>0.77458352789238316</v>
      </c>
      <c r="V44" s="157">
        <f>IF(産業連関表!V$49=0,0,産業連関表!V44/産業連関表!V$49)</f>
        <v>0</v>
      </c>
      <c r="W44" s="157">
        <f>IF(産業連関表!W$49=0,0,産業連関表!W44/産業連関表!W$49)</f>
        <v>0.58793203622523671</v>
      </c>
      <c r="X44" s="157">
        <f>IF(産業連関表!X$49=0,0,産業連関表!X44/産業連関表!X$49)</f>
        <v>0.43314022354719328</v>
      </c>
      <c r="Y44" s="157">
        <f>IF(産業連関表!Y$49=0,0,産業連関表!Y44/産業連関表!Y$49)</f>
        <v>0</v>
      </c>
      <c r="Z44" s="157">
        <f>IF(産業連関表!Z$49=0,0,産業連関表!Z44/産業連関表!Z$49)</f>
        <v>0.33958494530939931</v>
      </c>
      <c r="AA44" s="157">
        <f>IF(産業連関表!AA$49=0,0,産業連関表!AA44/産業連関表!AA$49)</f>
        <v>0.30762236411428151</v>
      </c>
      <c r="AB44" s="157">
        <f>IF(産業連関表!AB$49=0,0,産業連関表!AB44/産業連関表!AB$49)</f>
        <v>0.50513065631542164</v>
      </c>
      <c r="AC44" s="157">
        <f>IF(産業連関表!AC$49=0,0,産業連関表!AC44/産業連関表!AC$49)</f>
        <v>0.23962710657481853</v>
      </c>
      <c r="AD44" s="157">
        <f>IF(産業連関表!AD$49=0,0,産業連関表!AD44/産業連関表!AD$49)</f>
        <v>0.30479027237237483</v>
      </c>
      <c r="AE44" s="157">
        <f>IF(産業連関表!AE$49=0,0,産業連関表!AE44/産業連関表!AE$49)</f>
        <v>0.24168181061024874</v>
      </c>
      <c r="AF44" s="157">
        <f>IF(産業連関表!AF$49=0,0,産業連関表!AF44/産業連関表!AF$49)</f>
        <v>0.5397853905698603</v>
      </c>
      <c r="AG44" s="157">
        <f>IF(産業連関表!AG$49=0,0,産業連関表!AG44/産業連関表!AG$49)</f>
        <v>0.53496491156993098</v>
      </c>
      <c r="AH44" s="157">
        <f>IF(産業連関表!AH$49=0,0,産業連関表!AH44/産業連関表!AH$49)</f>
        <v>0.31965038015542291</v>
      </c>
      <c r="AI44" s="157">
        <f>IF(産業連関表!AI$49=0,0,産業連関表!AI44/産業連関表!AI$49)</f>
        <v>0.13090784912023845</v>
      </c>
      <c r="AJ44" s="157">
        <f>IF(産業連関表!AJ$49=0,0,産業連関表!AJ44/産業連関表!AJ$49)</f>
        <v>0.33840968706550839</v>
      </c>
      <c r="AK44" s="157">
        <f>IF(産業連関表!AK$49=0,0,産業連関表!AK44/産業連関表!AK$49)</f>
        <v>0.35024511130924785</v>
      </c>
      <c r="AL44" s="157">
        <f>IF(産業連関表!AL$49=0,0,産業連関表!AL44/産業連関表!AL$49)</f>
        <v>0.2548602237649491</v>
      </c>
      <c r="AM44" s="157">
        <f>IF(産業連関表!AM$49=0,0,産業連関表!AM44/産業連関表!AM$49)</f>
        <v>0.18595120183600672</v>
      </c>
      <c r="AN44" s="157">
        <f>IF(産業連関表!AN$49=0,0,産業連関表!AN44/産業連関表!AN$49)</f>
        <v>0.26026625122489394</v>
      </c>
      <c r="AO44" s="157">
        <f>IF(産業連関表!AO$49=0,0,産業連関表!AO44/産業連関表!AO$49)</f>
        <v>0.3224264410679647</v>
      </c>
      <c r="AP44" s="166">
        <f>IF(産業連関表!AP$49=0,0,産業連関表!AP44/産業連関表!AP$49)</f>
        <v>0.43388145364584557</v>
      </c>
    </row>
    <row r="45" spans="2:42" ht="15" customHeight="1" x14ac:dyDescent="0.2">
      <c r="B45" s="292" t="s">
        <v>250</v>
      </c>
      <c r="C45" s="309" t="s">
        <v>251</v>
      </c>
      <c r="D45" s="151">
        <f>IF(産業連関表!D$49=0,0,産業連関表!D45/産業連関表!D$49)</f>
        <v>1.5341429014742948E-3</v>
      </c>
      <c r="E45" s="152">
        <f>IF(産業連関表!E$49=0,0,産業連関表!E45/産業連関表!E$49)</f>
        <v>1.3971610212323541E-2</v>
      </c>
      <c r="F45" s="152">
        <f>IF(産業連関表!F$49=0,0,産業連関表!F45/産業連関表!F$49)</f>
        <v>0</v>
      </c>
      <c r="G45" s="152">
        <f>IF(産業連関表!G$49=0,0,産業連関表!G45/産業連関表!G$49)</f>
        <v>4.6323163178540121E-2</v>
      </c>
      <c r="H45" s="152">
        <f>IF(産業連関表!H$49=0,0,産業連関表!H45/産業連関表!H$49)</f>
        <v>7.997616904429055E-3</v>
      </c>
      <c r="I45" s="152">
        <f>IF(産業連関表!I$49=0,0,産業連関表!I45/産業連関表!I$49)</f>
        <v>0</v>
      </c>
      <c r="J45" s="152">
        <f>IF(産業連関表!J$49=0,0,産業連関表!J45/産業連関表!J$49)</f>
        <v>0</v>
      </c>
      <c r="K45" s="152">
        <f>IF(産業連関表!K$49=0,0,産業連関表!K45/産業連関表!K$49)</f>
        <v>0</v>
      </c>
      <c r="L45" s="152">
        <f>IF(産業連関表!L$49=0,0,産業連関表!L45/産業連関表!L$49)</f>
        <v>0</v>
      </c>
      <c r="M45" s="152">
        <f>IF(産業連関表!M$49=0,0,産業連関表!M45/産業連関表!M$49)</f>
        <v>1.5906536593033579E-2</v>
      </c>
      <c r="N45" s="152">
        <f>IF(産業連関表!N$49=0,0,産業連関表!N45/産業連関表!N$49)</f>
        <v>0</v>
      </c>
      <c r="O45" s="152">
        <f>IF(産業連関表!O$49=0,0,産業連関表!O45/産業連関表!O$49)</f>
        <v>0</v>
      </c>
      <c r="P45" s="152">
        <f>IF(産業連関表!P$49=0,0,産業連関表!P45/産業連関表!P$49)</f>
        <v>1.5880707929510327E-2</v>
      </c>
      <c r="Q45" s="152">
        <f>IF(産業連関表!Q$49=0,0,産業連関表!Q45/産業連関表!Q$49)</f>
        <v>1.2653881822562276E-2</v>
      </c>
      <c r="R45" s="152">
        <f>IF(産業連関表!R$49=0,0,産業連関表!R45/産業連関表!R$49)</f>
        <v>0</v>
      </c>
      <c r="S45" s="152">
        <f>IF(産業連関表!S$49=0,0,産業連関表!S45/産業連関表!S$49)</f>
        <v>0</v>
      </c>
      <c r="T45" s="152">
        <f>IF(産業連関表!T$49=0,0,産業連関表!T45/産業連関表!T$49)</f>
        <v>0</v>
      </c>
      <c r="U45" s="152">
        <f>IF(産業連関表!U$49=0,0,産業連関表!U45/産業連関表!U$49)</f>
        <v>5.5602477230645994E-3</v>
      </c>
      <c r="V45" s="152">
        <f>IF(産業連関表!V$49=0,0,産業連関表!V45/産業連関表!V$49)</f>
        <v>0</v>
      </c>
      <c r="W45" s="152">
        <f>IF(産業連関表!W$49=0,0,産業連関表!W45/産業連関表!W$49)</f>
        <v>1.3413736178909444E-2</v>
      </c>
      <c r="X45" s="152">
        <f>IF(産業連関表!X$49=0,0,産業連関表!X45/産業連関表!X$49)</f>
        <v>1.7990372697086889E-2</v>
      </c>
      <c r="Y45" s="152">
        <f>IF(産業連関表!Y$49=0,0,産業連関表!Y45/産業連関表!Y$49)</f>
        <v>0</v>
      </c>
      <c r="Z45" s="152">
        <f>IF(産業連関表!Z$49=0,0,産業連関表!Z45/産業連関表!Z$49)</f>
        <v>1.3717516836454682E-2</v>
      </c>
      <c r="AA45" s="152">
        <f>IF(産業連関表!AA$49=0,0,産業連関表!AA45/産業連関表!AA$49)</f>
        <v>2.2714332098218257E-2</v>
      </c>
      <c r="AB45" s="152">
        <f>IF(産業連関表!AB$49=0,0,産業連関表!AB45/産業連関表!AB$49)</f>
        <v>1.7747121669711211E-2</v>
      </c>
      <c r="AC45" s="152">
        <f>IF(産業連関表!AC$49=0,0,産業連関表!AC45/産業連関表!AC$49)</f>
        <v>2.7670965370828034E-2</v>
      </c>
      <c r="AD45" s="152">
        <f>IF(産業連関表!AD$49=0,0,産業連関表!AD45/産業連関表!AD$49)</f>
        <v>1.5258471534699985E-2</v>
      </c>
      <c r="AE45" s="152">
        <f>IF(産業連関表!AE$49=0,0,産業連関表!AE45/産業連関表!AE$49)</f>
        <v>2.2127755201299285E-2</v>
      </c>
      <c r="AF45" s="152">
        <f>IF(産業連関表!AF$49=0,0,産業連関表!AF45/産業連関表!AF$49)</f>
        <v>1.8472615186332208E-2</v>
      </c>
      <c r="AG45" s="152">
        <f>IF(産業連関表!AG$49=0,0,産業連関表!AG45/産業連関表!AG$49)</f>
        <v>1.4176806832441055E-2</v>
      </c>
      <c r="AH45" s="152">
        <f>IF(産業連関表!AH$49=0,0,産業連関表!AH45/産業連関表!AH$49)</f>
        <v>2.4715996570736583E-2</v>
      </c>
      <c r="AI45" s="152">
        <f>IF(産業連関表!AI$49=0,0,産業連関表!AI45/産業連関表!AI$49)</f>
        <v>2.124391175982765E-3</v>
      </c>
      <c r="AJ45" s="152">
        <f>IF(産業連関表!AJ$49=0,0,産業連関表!AJ45/産業連関表!AJ$49)</f>
        <v>9.6106682818385553E-3</v>
      </c>
      <c r="AK45" s="152">
        <f>IF(産業連関表!AK$49=0,0,産業連関表!AK45/産業連関表!AK$49)</f>
        <v>1.4458414522134904E-2</v>
      </c>
      <c r="AL45" s="152">
        <f>IF(産業連関表!AL$49=0,0,産業連関表!AL45/産業連関表!AL$49)</f>
        <v>1.0603056707207303E-2</v>
      </c>
      <c r="AM45" s="152">
        <f>IF(産業連関表!AM$49=0,0,産業連関表!AM45/産業連関表!AM$49)</f>
        <v>4.3979253040576198E-3</v>
      </c>
      <c r="AN45" s="152">
        <f>IF(産業連関表!AN$49=0,0,産業連関表!AN45/産業連関表!AN$49)</f>
        <v>1.0724128605945824E-2</v>
      </c>
      <c r="AO45" s="152">
        <f>IF(産業連関表!AO$49=0,0,産業連関表!AO45/産業連関表!AO$49)</f>
        <v>2.6464902271597781E-2</v>
      </c>
      <c r="AP45" s="153">
        <f>IF(産業連関表!AP$49=0,0,産業連関表!AP45/産業連関表!AP$49)</f>
        <v>1.209951941459785E-2</v>
      </c>
    </row>
    <row r="46" spans="2:42" ht="15" customHeight="1" x14ac:dyDescent="0.2">
      <c r="B46" s="301" t="s">
        <v>252</v>
      </c>
      <c r="C46" s="310" t="s">
        <v>253</v>
      </c>
      <c r="D46" s="151">
        <f>IF(産業連関表!D$49=0,0,産業連関表!D46/産業連関表!D$49)</f>
        <v>7.4586485335933941E-2</v>
      </c>
      <c r="E46" s="152">
        <f>IF(産業連関表!E$49=0,0,産業連関表!E46/産業連関表!E$49)</f>
        <v>0.30048022396260765</v>
      </c>
      <c r="F46" s="152">
        <f>IF(産業連関表!F$49=0,0,産業連関表!F46/産業連関表!F$49)</f>
        <v>0</v>
      </c>
      <c r="G46" s="152">
        <f>IF(産業連関表!G$49=0,0,産業連関表!G46/産業連関表!G$49)</f>
        <v>0.25030394536011236</v>
      </c>
      <c r="H46" s="152">
        <f>IF(産業連関表!H$49=0,0,産業連関表!H46/産業連関表!H$49)</f>
        <v>0.17676551066342078</v>
      </c>
      <c r="I46" s="152">
        <f>IF(産業連関表!I$49=0,0,産業連関表!I46/産業連関表!I$49)</f>
        <v>0</v>
      </c>
      <c r="J46" s="152">
        <f>IF(産業連関表!J$49=0,0,産業連関表!J46/産業連関表!J$49)</f>
        <v>0</v>
      </c>
      <c r="K46" s="152">
        <f>IF(産業連関表!K$49=0,0,産業連関表!K46/産業連関表!K$49)</f>
        <v>0</v>
      </c>
      <c r="L46" s="152">
        <f>IF(産業連関表!L$49=0,0,産業連関表!L46/産業連関表!L$49)</f>
        <v>0</v>
      </c>
      <c r="M46" s="152">
        <f>IF(産業連関表!M$49=0,0,産業連関表!M46/産業連関表!M$49)</f>
        <v>0.24295630266051943</v>
      </c>
      <c r="N46" s="152">
        <f>IF(産業連関表!N$49=0,0,産業連関表!N46/産業連関表!N$49)</f>
        <v>0</v>
      </c>
      <c r="O46" s="152">
        <f>IF(産業連関表!O$49=0,0,産業連関表!O46/産業連関表!O$49)</f>
        <v>0</v>
      </c>
      <c r="P46" s="152">
        <f>IF(産業連関表!P$49=0,0,産業連関表!P46/産業連関表!P$49)</f>
        <v>0.26626408702563825</v>
      </c>
      <c r="Q46" s="152">
        <f>IF(産業連関表!Q$49=0,0,産業連関表!Q46/産業連関表!Q$49)</f>
        <v>0.30925608951532907</v>
      </c>
      <c r="R46" s="152">
        <f>IF(産業連関表!R$49=0,0,産業連関表!R46/産業連関表!R$49)</f>
        <v>0</v>
      </c>
      <c r="S46" s="152">
        <f>IF(産業連関表!S$49=0,0,産業連関表!S46/産業連関表!S$49)</f>
        <v>0</v>
      </c>
      <c r="T46" s="152">
        <f>IF(産業連関表!T$49=0,0,産業連関表!T46/産業連関表!T$49)</f>
        <v>0</v>
      </c>
      <c r="U46" s="152">
        <f>IF(産業連関表!U$49=0,0,産業連関表!U46/産業連関表!U$49)</f>
        <v>0.12068141483102561</v>
      </c>
      <c r="V46" s="152">
        <f>IF(産業連関表!V$49=0,0,産業連関表!V46/産業連関表!V$49)</f>
        <v>0</v>
      </c>
      <c r="W46" s="152">
        <f>IF(産業連関表!W$49=0,0,産業連関表!W46/産業連関表!W$49)</f>
        <v>0.18456142199563177</v>
      </c>
      <c r="X46" s="152">
        <f>IF(産業連関表!X$49=0,0,産業連関表!X46/産業連関表!X$49)</f>
        <v>0.29676163993140936</v>
      </c>
      <c r="Y46" s="152">
        <f>IF(産業連関表!Y$49=0,0,産業連関表!Y46/産業連関表!Y$49)</f>
        <v>0</v>
      </c>
      <c r="Z46" s="152">
        <f>IF(産業連関表!Z$49=0,0,産業連関表!Z46/産業連関表!Z$49)</f>
        <v>0.17080213035637823</v>
      </c>
      <c r="AA46" s="152">
        <f>IF(産業連関表!AA$49=0,0,産業連関表!AA46/産業連関表!AA$49)</f>
        <v>0.50474798632197693</v>
      </c>
      <c r="AB46" s="152">
        <f>IF(産業連関表!AB$49=0,0,産業連関表!AB46/産業連関表!AB$49)</f>
        <v>0.3757076276346431</v>
      </c>
      <c r="AC46" s="152">
        <f>IF(産業連関表!AC$49=0,0,産業連関表!AC46/産業連関表!AC$49)</f>
        <v>0.36616717089931161</v>
      </c>
      <c r="AD46" s="152">
        <f>IF(産業連関表!AD$49=0,0,産業連関表!AD46/産業連関表!AD$49)</f>
        <v>0.45666481288282113</v>
      </c>
      <c r="AE46" s="152">
        <f>IF(産業連関表!AE$49=0,0,産業連関表!AE46/産業連関表!AE$49)</f>
        <v>0.48212676468525012</v>
      </c>
      <c r="AF46" s="152">
        <f>IF(産業連関表!AF$49=0,0,産業連関表!AF46/産業連関表!AF$49)</f>
        <v>0.27099664787788302</v>
      </c>
      <c r="AG46" s="152">
        <f>IF(産業連関表!AG$49=0,0,産業連関表!AG46/産業連関表!AG$49)</f>
        <v>0.25640002009502305</v>
      </c>
      <c r="AH46" s="152">
        <f>IF(産業連関表!AH$49=0,0,産業連関表!AH46/産業連関表!AH$49)</f>
        <v>0.30019997575680979</v>
      </c>
      <c r="AI46" s="152">
        <f>IF(産業連関表!AI$49=0,0,産業連関表!AI46/産業連関表!AI$49)</f>
        <v>3.3740099864097844E-2</v>
      </c>
      <c r="AJ46" s="152">
        <f>IF(産業連関表!AJ$49=0,0,産業連関表!AJ46/産業連関表!AJ$49)</f>
        <v>0.2649101748456425</v>
      </c>
      <c r="AK46" s="152">
        <f>IF(産業連関表!AK$49=0,0,産業連関表!AK46/産業連関表!AK$49)</f>
        <v>0.4322453183690117</v>
      </c>
      <c r="AL46" s="152">
        <f>IF(産業連関表!AL$49=0,0,産業連関表!AL46/産業連関表!AL$49)</f>
        <v>0.40120533641052863</v>
      </c>
      <c r="AM46" s="152">
        <f>IF(産業連関表!AM$49=0,0,産業連関表!AM46/産業連関表!AM$49)</f>
        <v>0.5725543103123174</v>
      </c>
      <c r="AN46" s="152">
        <f>IF(産業連関表!AN$49=0,0,産業連関表!AN46/産業連関表!AN$49)</f>
        <v>0.63279875397606189</v>
      </c>
      <c r="AO46" s="152">
        <f>IF(産業連関表!AO$49=0,0,産業連関表!AO46/産業連関表!AO$49)</f>
        <v>0.32768070323403087</v>
      </c>
      <c r="AP46" s="153">
        <f>IF(産業連関表!AP$49=0,0,産業連関表!AP46/産業連関表!AP$49)</f>
        <v>0.30215344339893463</v>
      </c>
    </row>
    <row r="47" spans="2:42" ht="15" customHeight="1" x14ac:dyDescent="0.2">
      <c r="B47" s="301" t="s">
        <v>254</v>
      </c>
      <c r="C47" s="310" t="s">
        <v>255</v>
      </c>
      <c r="D47" s="151">
        <f>IF(産業連関表!D$49=0,0,産業連関表!D47/産業連関表!D$49)</f>
        <v>0.27115768596081796</v>
      </c>
      <c r="E47" s="152">
        <f>IF(産業連関表!E$49=0,0,産業連関表!E47/産業連関表!E$49)</f>
        <v>0.60396210674390194</v>
      </c>
      <c r="F47" s="152">
        <f>IF(産業連関表!F$49=0,0,産業連関表!F47/産業連関表!F$49)</f>
        <v>0</v>
      </c>
      <c r="G47" s="152">
        <f>IF(産業連関表!G$49=0,0,産業連関表!G47/産業連関表!G$49)</f>
        <v>0.33053272197189176</v>
      </c>
      <c r="H47" s="152">
        <f>IF(産業連関表!H$49=0,0,産業連関表!H47/産業連関表!H$49)</f>
        <v>0.13755167078325259</v>
      </c>
      <c r="I47" s="152">
        <f>IF(産業連関表!I$49=0,0,産業連関表!I47/産業連関表!I$49)</f>
        <v>0</v>
      </c>
      <c r="J47" s="152">
        <f>IF(産業連関表!J$49=0,0,産業連関表!J47/産業連関表!J$49)</f>
        <v>0</v>
      </c>
      <c r="K47" s="152">
        <f>IF(産業連関表!K$49=0,0,産業連関表!K47/産業連関表!K$49)</f>
        <v>0</v>
      </c>
      <c r="L47" s="152">
        <f>IF(産業連関表!L$49=0,0,産業連関表!L47/産業連関表!L$49)</f>
        <v>0</v>
      </c>
      <c r="M47" s="152">
        <f>IF(産業連関表!M$49=0,0,産業連関表!M47/産業連関表!M$49)</f>
        <v>0.27819437147747628</v>
      </c>
      <c r="N47" s="152">
        <f>IF(産業連関表!N$49=0,0,産業連関表!N47/産業連関表!N$49)</f>
        <v>0</v>
      </c>
      <c r="O47" s="152">
        <f>IF(産業連関表!O$49=0,0,産業連関表!O47/産業連関表!O$49)</f>
        <v>0</v>
      </c>
      <c r="P47" s="152">
        <f>IF(産業連関表!P$49=0,0,産業連関表!P47/産業連関表!P$49)</f>
        <v>0.1356592548320755</v>
      </c>
      <c r="Q47" s="152">
        <f>IF(産業連関表!Q$49=0,0,産業連関表!Q47/産業連関表!Q$49)</f>
        <v>0.14600061782374044</v>
      </c>
      <c r="R47" s="152">
        <f>IF(産業連関表!R$49=0,0,産業連関表!R47/産業連関表!R$49)</f>
        <v>0</v>
      </c>
      <c r="S47" s="152">
        <f>IF(産業連関表!S$49=0,0,産業連関表!S47/産業連関表!S$49)</f>
        <v>0</v>
      </c>
      <c r="T47" s="152">
        <f>IF(産業連関表!T$49=0,0,産業連関表!T47/産業連関表!T$49)</f>
        <v>0</v>
      </c>
      <c r="U47" s="152">
        <f>IF(産業連関表!U$49=0,0,産業連関表!U47/産業連関表!U$49)</f>
        <v>9.9174809553526533E-2</v>
      </c>
      <c r="V47" s="152">
        <f>IF(産業連関表!V$49=0,0,産業連関表!V47/産業連関表!V$49)</f>
        <v>0</v>
      </c>
      <c r="W47" s="152">
        <f>IF(産業連関表!W$49=0,0,産業連関表!W47/産業連関表!W$49)</f>
        <v>0.21409280560022195</v>
      </c>
      <c r="X47" s="152">
        <f>IF(産業連関表!X$49=0,0,産業連関表!X47/産業連関表!X$49)</f>
        <v>0.25210776382431044</v>
      </c>
      <c r="Y47" s="152">
        <f>IF(産業連関表!Y$49=0,0,産業連関表!Y47/産業連関表!Y$49)</f>
        <v>0</v>
      </c>
      <c r="Z47" s="152">
        <f>IF(産業連関表!Z$49=0,0,産業連関表!Z47/産業連関表!Z$49)</f>
        <v>0.47589540749776782</v>
      </c>
      <c r="AA47" s="152">
        <f>IF(産業連関表!AA$49=0,0,産業連関表!AA47/産業連関表!AA$49)</f>
        <v>0.16491531746552321</v>
      </c>
      <c r="AB47" s="152">
        <f>IF(産業連関表!AB$49=0,0,産業連関表!AB47/産業連関表!AB$49)</f>
        <v>0.10141459438022393</v>
      </c>
      <c r="AC47" s="152">
        <f>IF(産業連関表!AC$49=0,0,産業連関表!AC47/産業連関表!AC$49)</f>
        <v>0.3665347571550418</v>
      </c>
      <c r="AD47" s="152">
        <f>IF(産業連関表!AD$49=0,0,産業連関表!AD47/産業連関表!AD$49)</f>
        <v>0.2232864432101041</v>
      </c>
      <c r="AE47" s="152">
        <f>IF(産業連関表!AE$49=0,0,産業連関表!AE47/産業連関表!AE$49)</f>
        <v>0.25406366950320186</v>
      </c>
      <c r="AF47" s="152">
        <f>IF(産業連関表!AF$49=0,0,産業連関表!AF47/産業連関表!AF$49)</f>
        <v>0.17074534636592459</v>
      </c>
      <c r="AG47" s="152">
        <f>IF(産業連関表!AG$49=0,0,産業連関表!AG47/産業連関表!AG$49)</f>
        <v>0.19445826150260481</v>
      </c>
      <c r="AH47" s="152">
        <f>IF(産業連関表!AH$49=0,0,産業連関表!AH47/産業連関表!AH$49)</f>
        <v>0.35543364751703072</v>
      </c>
      <c r="AI47" s="152">
        <f>IF(産業連関表!AI$49=0,0,産業連関表!AI47/産業連関表!AI$49)</f>
        <v>0.83322765983968083</v>
      </c>
      <c r="AJ47" s="152">
        <f>IF(産業連関表!AJ$49=0,0,産業連関表!AJ47/産業連関表!AJ$49)</f>
        <v>0.38706946980701046</v>
      </c>
      <c r="AK47" s="152">
        <f>IF(産業連関表!AK$49=0,0,産業連関表!AK47/産業連関表!AK$49)</f>
        <v>0.20305115579960542</v>
      </c>
      <c r="AL47" s="152">
        <f>IF(産業連関表!AL$49=0,0,産業連関表!AL47/産業連関表!AL$49)</f>
        <v>0.33333138311731492</v>
      </c>
      <c r="AM47" s="152">
        <f>IF(産業連関表!AM$49=0,0,産業連関表!AM47/産業連関表!AM$49)</f>
        <v>0.23709656254761813</v>
      </c>
      <c r="AN47" s="152">
        <f>IF(産業連関表!AN$49=0,0,産業連関表!AN47/産業連関表!AN$49)</f>
        <v>9.6210866193098321E-2</v>
      </c>
      <c r="AO47" s="152">
        <f>IF(産業連関表!AO$49=0,0,産業連関表!AO47/産業連関表!AO$49)</f>
        <v>0.32342795342640668</v>
      </c>
      <c r="AP47" s="153">
        <f>IF(産業連関表!AP$49=0,0,産業連関表!AP47/産業連関表!AP$49)</f>
        <v>0.25186558354062205</v>
      </c>
    </row>
    <row r="48" spans="2:42" ht="15" customHeight="1" x14ac:dyDescent="0.2">
      <c r="B48" s="292" t="s">
        <v>256</v>
      </c>
      <c r="C48" s="309" t="s">
        <v>257</v>
      </c>
      <c r="D48" s="158">
        <f>IF(産業連関表!D$49=0,0,産業連関表!D48/産業連関表!D$49)</f>
        <v>0.34727831419822619</v>
      </c>
      <c r="E48" s="159">
        <f>IF(産業連関表!E$49=0,0,産業連関表!E48/産業連関表!E$49)</f>
        <v>0.9184139409188331</v>
      </c>
      <c r="F48" s="159">
        <f>IF(産業連関表!F$49=0,0,産業連関表!F48/産業連関表!F$49)</f>
        <v>0</v>
      </c>
      <c r="G48" s="159">
        <f>IF(産業連関表!G$49=0,0,産業連関表!G48/産業連関表!G$49)</f>
        <v>0.62715983051054425</v>
      </c>
      <c r="H48" s="159">
        <f>IF(産業連関表!H$49=0,0,産業連関表!H48/産業連関表!H$49)</f>
        <v>0.32231479835110244</v>
      </c>
      <c r="I48" s="159">
        <f>IF(産業連関表!I$49=0,0,産業連関表!I48/産業連関表!I$49)</f>
        <v>0</v>
      </c>
      <c r="J48" s="159">
        <f>IF(産業連関表!J$49=0,0,産業連関表!J48/産業連関表!J$49)</f>
        <v>0</v>
      </c>
      <c r="K48" s="159">
        <f>IF(産業連関表!K$49=0,0,産業連関表!K48/産業連関表!K$49)</f>
        <v>0</v>
      </c>
      <c r="L48" s="159">
        <f>IF(産業連関表!L$49=0,0,産業連関表!L48/産業連関表!L$49)</f>
        <v>0</v>
      </c>
      <c r="M48" s="159">
        <f>IF(産業連関表!M$49=0,0,産業連関表!M48/産業連関表!M$49)</f>
        <v>0.5370572107310293</v>
      </c>
      <c r="N48" s="159">
        <f>IF(産業連関表!N$49=0,0,産業連関表!N48/産業連関表!N$49)</f>
        <v>0</v>
      </c>
      <c r="O48" s="159">
        <f>IF(産業連関表!O$49=0,0,産業連関表!O48/産業連関表!O$49)</f>
        <v>0</v>
      </c>
      <c r="P48" s="159">
        <f>IF(産業連関表!P$49=0,0,産業連関表!P48/産業連関表!P$49)</f>
        <v>0.41780404978722407</v>
      </c>
      <c r="Q48" s="159">
        <f>IF(産業連関表!Q$49=0,0,産業連関表!Q48/産業連関表!Q$49)</f>
        <v>0.46791058916163181</v>
      </c>
      <c r="R48" s="159">
        <f>IF(産業連関表!R$49=0,0,産業連関表!R48/産業連関表!R$49)</f>
        <v>0</v>
      </c>
      <c r="S48" s="159">
        <f>IF(産業連関表!S$49=0,0,産業連関表!S48/産業連関表!S$49)</f>
        <v>0</v>
      </c>
      <c r="T48" s="159">
        <f>IF(産業連関表!T$49=0,0,産業連関表!T48/産業連関表!T$49)</f>
        <v>0</v>
      </c>
      <c r="U48" s="159">
        <f>IF(産業連関表!U$49=0,0,産業連関表!U48/産業連関表!U$49)</f>
        <v>0.22541647210761676</v>
      </c>
      <c r="V48" s="159">
        <f>IF(産業連関表!V$49=0,0,産業連関表!V48/産業連関表!V$49)</f>
        <v>0</v>
      </c>
      <c r="W48" s="159">
        <f>IF(産業連関表!W$49=0,0,産業連関表!W48/産業連関表!W$49)</f>
        <v>0.41206796377476312</v>
      </c>
      <c r="X48" s="159">
        <f>IF(産業連関表!X$49=0,0,産業連関表!X48/産業連関表!X$49)</f>
        <v>0.56685977645280672</v>
      </c>
      <c r="Y48" s="159">
        <f>IF(産業連関表!Y$49=0,0,産業連関表!Y48/産業連関表!Y$49)</f>
        <v>0</v>
      </c>
      <c r="Z48" s="159">
        <f>IF(産業連関表!Z$49=0,0,産業連関表!Z48/産業連関表!Z$49)</f>
        <v>0.6604150546906008</v>
      </c>
      <c r="AA48" s="159">
        <f>IF(産業連関表!AA$49=0,0,産業連関表!AA48/産業連関表!AA$49)</f>
        <v>0.69237763588571832</v>
      </c>
      <c r="AB48" s="159">
        <f>IF(産業連関表!AB$49=0,0,産業連関表!AB48/産業連関表!AB$49)</f>
        <v>0.49486934368457824</v>
      </c>
      <c r="AC48" s="159">
        <f>IF(産業連関表!AC$49=0,0,産業連関表!AC48/産業連関表!AC$49)</f>
        <v>0.76037289342518144</v>
      </c>
      <c r="AD48" s="159">
        <f>IF(産業連関表!AD$49=0,0,産業連関表!AD48/産業連関表!AD$49)</f>
        <v>0.69520972762762523</v>
      </c>
      <c r="AE48" s="159">
        <f>IF(産業連関表!AE$49=0,0,産業連関表!AE48/産業連関表!AE$49)</f>
        <v>0.75831818938975126</v>
      </c>
      <c r="AF48" s="159">
        <f>IF(産業連関表!AF$49=0,0,産業連関表!AF48/産業連関表!AF$49)</f>
        <v>0.46021460943013981</v>
      </c>
      <c r="AG48" s="159">
        <f>IF(産業連関表!AG$49=0,0,産業連関表!AG48/産業連関表!AG$49)</f>
        <v>0.46503508843006891</v>
      </c>
      <c r="AH48" s="159">
        <f>IF(産業連関表!AH$49=0,0,産業連関表!AH48/産業連関表!AH$49)</f>
        <v>0.68034961984457709</v>
      </c>
      <c r="AI48" s="159">
        <f>IF(産業連関表!AI$49=0,0,産業連関表!AI48/産業連関表!AI$49)</f>
        <v>0.86909215087976155</v>
      </c>
      <c r="AJ48" s="159">
        <f>IF(産業連関表!AJ$49=0,0,産業連関表!AJ48/産業連関表!AJ$49)</f>
        <v>0.66159031293449155</v>
      </c>
      <c r="AK48" s="159">
        <f>IF(産業連関表!AK$49=0,0,産業連関表!AK48/産業連関表!AK$49)</f>
        <v>0.64975488869075204</v>
      </c>
      <c r="AL48" s="159">
        <f>IF(産業連関表!AL$49=0,0,産業連関表!AL48/産業連関表!AL$49)</f>
        <v>0.7451397762350509</v>
      </c>
      <c r="AM48" s="159">
        <f>IF(産業連関表!AM$49=0,0,産業連関表!AM48/産業連関表!AM$49)</f>
        <v>0.81404879816399323</v>
      </c>
      <c r="AN48" s="159">
        <f>IF(産業連関表!AN$49=0,0,産業連関表!AN48/産業連関表!AN$49)</f>
        <v>0.739733748775106</v>
      </c>
      <c r="AO48" s="159">
        <f>IF(産業連関表!AO$49=0,0,産業連関表!AO48/産業連関表!AO$49)</f>
        <v>0.67757355893203541</v>
      </c>
      <c r="AP48" s="167">
        <f>IF(産業連関表!AP$49=0,0,産業連関表!AP48/産業連関表!AP$49)</f>
        <v>0.56611854635415448</v>
      </c>
    </row>
    <row r="49" spans="2:42" ht="15" customHeight="1" x14ac:dyDescent="0.2">
      <c r="B49" s="304" t="s">
        <v>258</v>
      </c>
      <c r="C49" s="311" t="s">
        <v>259</v>
      </c>
      <c r="D49" s="156">
        <f>IF(産業連関表!D$49=0,0,産業連関表!D49/産業連関表!D$49)</f>
        <v>1</v>
      </c>
      <c r="E49" s="157">
        <f>IF(産業連関表!E$49=0,0,産業連関表!E49/産業連関表!E$49)</f>
        <v>1</v>
      </c>
      <c r="F49" s="157">
        <f>IF(産業連関表!F$49=0,0,産業連関表!F49/産業連関表!F$49)</f>
        <v>0</v>
      </c>
      <c r="G49" s="157">
        <f>IF(産業連関表!G$49=0,0,産業連関表!G49/産業連関表!G$49)</f>
        <v>1</v>
      </c>
      <c r="H49" s="157">
        <f>IF(産業連関表!H$49=0,0,産業連関表!H49/産業連関表!H$49)</f>
        <v>1</v>
      </c>
      <c r="I49" s="157">
        <f>IF(産業連関表!I$49=0,0,産業連関表!I49/産業連関表!I$49)</f>
        <v>0</v>
      </c>
      <c r="J49" s="157">
        <f>IF(産業連関表!J$49=0,0,産業連関表!J49/産業連関表!J$49)</f>
        <v>0</v>
      </c>
      <c r="K49" s="157">
        <f>IF(産業連関表!K$49=0,0,産業連関表!K49/産業連関表!K$49)</f>
        <v>0</v>
      </c>
      <c r="L49" s="157">
        <f>IF(産業連関表!L$49=0,0,産業連関表!L49/産業連関表!L$49)</f>
        <v>0</v>
      </c>
      <c r="M49" s="157">
        <f>IF(産業連関表!M$49=0,0,産業連関表!M49/産業連関表!M$49)</f>
        <v>1</v>
      </c>
      <c r="N49" s="157">
        <f>IF(産業連関表!N$49=0,0,産業連関表!N49/産業連関表!N$49)</f>
        <v>0</v>
      </c>
      <c r="O49" s="157">
        <f>IF(産業連関表!O$49=0,0,産業連関表!O49/産業連関表!O$49)</f>
        <v>0</v>
      </c>
      <c r="P49" s="157">
        <f>IF(産業連関表!P$49=0,0,産業連関表!P49/産業連関表!P$49)</f>
        <v>1</v>
      </c>
      <c r="Q49" s="157">
        <f>IF(産業連関表!Q$49=0,0,産業連関表!Q49/産業連関表!Q$49)</f>
        <v>1</v>
      </c>
      <c r="R49" s="157">
        <f>IF(産業連関表!R$49=0,0,産業連関表!R49/産業連関表!R$49)</f>
        <v>0</v>
      </c>
      <c r="S49" s="157">
        <f>IF(産業連関表!S$49=0,0,産業連関表!S49/産業連関表!S$49)</f>
        <v>0</v>
      </c>
      <c r="T49" s="157">
        <f>IF(産業連関表!T$49=0,0,産業連関表!T49/産業連関表!T$49)</f>
        <v>0</v>
      </c>
      <c r="U49" s="157">
        <f>IF(産業連関表!U$49=0,0,産業連関表!U49/産業連関表!U$49)</f>
        <v>1</v>
      </c>
      <c r="V49" s="157">
        <f>IF(産業連関表!V$49=0,0,産業連関表!V49/産業連関表!V$49)</f>
        <v>0</v>
      </c>
      <c r="W49" s="157">
        <f>IF(産業連関表!W$49=0,0,産業連関表!W49/産業連関表!W$49)</f>
        <v>1</v>
      </c>
      <c r="X49" s="157">
        <f>IF(産業連関表!X$49=0,0,産業連関表!X49/産業連関表!X$49)</f>
        <v>1</v>
      </c>
      <c r="Y49" s="157">
        <f>IF(産業連関表!Y$49=0,0,産業連関表!Y49/産業連関表!Y$49)</f>
        <v>0</v>
      </c>
      <c r="Z49" s="157">
        <f>IF(産業連関表!Z$49=0,0,産業連関表!Z49/産業連関表!Z$49)</f>
        <v>1</v>
      </c>
      <c r="AA49" s="157">
        <f>IF(産業連関表!AA$49=0,0,産業連関表!AA49/産業連関表!AA$49)</f>
        <v>1</v>
      </c>
      <c r="AB49" s="157">
        <f>IF(産業連関表!AB$49=0,0,産業連関表!AB49/産業連関表!AB$49)</f>
        <v>1</v>
      </c>
      <c r="AC49" s="157">
        <f>IF(産業連関表!AC$49=0,0,産業連関表!AC49/産業連関表!AC$49)</f>
        <v>1</v>
      </c>
      <c r="AD49" s="157">
        <f>IF(産業連関表!AD$49=0,0,産業連関表!AD49/産業連関表!AD$49)</f>
        <v>1</v>
      </c>
      <c r="AE49" s="157">
        <f>IF(産業連関表!AE$49=0,0,産業連関表!AE49/産業連関表!AE$49)</f>
        <v>1</v>
      </c>
      <c r="AF49" s="157">
        <f>IF(産業連関表!AF$49=0,0,産業連関表!AF49/産業連関表!AF$49)</f>
        <v>1</v>
      </c>
      <c r="AG49" s="157">
        <f>IF(産業連関表!AG$49=0,0,産業連関表!AG49/産業連関表!AG$49)</f>
        <v>1</v>
      </c>
      <c r="AH49" s="157">
        <f>IF(産業連関表!AH$49=0,0,産業連関表!AH49/産業連関表!AH$49)</f>
        <v>1</v>
      </c>
      <c r="AI49" s="157">
        <f>IF(産業連関表!AI$49=0,0,産業連関表!AI49/産業連関表!AI$49)</f>
        <v>1</v>
      </c>
      <c r="AJ49" s="157">
        <f>IF(産業連関表!AJ$49=0,0,産業連関表!AJ49/産業連関表!AJ$49)</f>
        <v>1</v>
      </c>
      <c r="AK49" s="157">
        <f>IF(産業連関表!AK$49=0,0,産業連関表!AK49/産業連関表!AK$49)</f>
        <v>1</v>
      </c>
      <c r="AL49" s="157">
        <f>IF(産業連関表!AL$49=0,0,産業連関表!AL49/産業連関表!AL$49)</f>
        <v>1</v>
      </c>
      <c r="AM49" s="157">
        <f>IF(産業連関表!AM$49=0,0,産業連関表!AM49/産業連関表!AM$49)</f>
        <v>1</v>
      </c>
      <c r="AN49" s="157">
        <f>IF(産業連関表!AN$49=0,0,産業連関表!AN49/産業連関表!AN$49)</f>
        <v>1</v>
      </c>
      <c r="AO49" s="157">
        <f>IF(産業連関表!AO$49=0,0,産業連関表!AO49/産業連関表!AO$49)</f>
        <v>1</v>
      </c>
      <c r="AP49" s="166">
        <f>IF(産業連関表!AP$49=0,0,産業連関表!AP49/産業連関表!AP$49)</f>
        <v>1</v>
      </c>
    </row>
    <row r="50" spans="2:42" ht="15" customHeight="1" x14ac:dyDescent="0.2">
      <c r="AP50" s="154"/>
    </row>
  </sheetData>
  <mergeCells count="1">
    <mergeCell ref="D2:I2"/>
  </mergeCells>
  <phoneticPr fontId="8"/>
  <pageMargins left="0.7" right="0.7" top="0.75" bottom="0.75" header="0.3" footer="0.3"/>
  <pageSetup paperSize="9" orientation="portrait" r:id="rId1"/>
  <ignoredErrors>
    <ignoredError sqref="D4:AO4 B6:B49"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2:BG50"/>
  <sheetViews>
    <sheetView showGridLines="0" zoomScaleNormal="100" workbookViewId="0">
      <pane xSplit="3" ySplit="5" topLeftCell="D6" activePane="bottomRight" state="frozen"/>
      <selection activeCell="B1" sqref="B1"/>
      <selection pane="topRight" activeCell="B1" sqref="B1"/>
      <selection pane="bottomLeft" activeCell="B1" sqref="B1"/>
      <selection pane="bottomRight" activeCell="B2" sqref="B2"/>
    </sheetView>
  </sheetViews>
  <sheetFormatPr defaultColWidth="9.109375" defaultRowHeight="15" customHeight="1" x14ac:dyDescent="0.2"/>
  <cols>
    <col min="1" max="1" width="2.77734375" style="148" customWidth="1"/>
    <col min="2" max="2" width="5.44140625" style="148" customWidth="1"/>
    <col min="3" max="3" width="27.77734375" style="148" customWidth="1"/>
    <col min="4" max="56" width="9.109375" style="148"/>
    <col min="57" max="57" width="5.44140625" style="148" customWidth="1"/>
    <col min="58" max="58" width="27.77734375" style="148" customWidth="1"/>
    <col min="59" max="16384" width="9.109375" style="148"/>
  </cols>
  <sheetData>
    <row r="2" spans="2:59" ht="15" customHeight="1" x14ac:dyDescent="0.2">
      <c r="B2" s="161" t="s">
        <v>284</v>
      </c>
      <c r="C2" s="149"/>
      <c r="D2" s="150"/>
      <c r="E2" s="150"/>
      <c r="F2" s="150"/>
      <c r="G2" s="150"/>
      <c r="H2" s="150"/>
      <c r="I2" s="150"/>
      <c r="J2" s="150"/>
      <c r="BE2" s="161" t="s">
        <v>430</v>
      </c>
    </row>
    <row r="3" spans="2:59" ht="15" customHeight="1" x14ac:dyDescent="0.2">
      <c r="C3" s="149"/>
      <c r="AZ3" s="185" t="s">
        <v>260</v>
      </c>
      <c r="BE3" s="168"/>
    </row>
    <row r="4" spans="2:59" ht="15" customHeight="1" x14ac:dyDescent="0.2">
      <c r="B4" s="292"/>
      <c r="C4" s="293"/>
      <c r="D4" s="292" t="s">
        <v>146</v>
      </c>
      <c r="E4" s="294" t="s">
        <v>147</v>
      </c>
      <c r="F4" s="294" t="s">
        <v>148</v>
      </c>
      <c r="G4" s="294" t="s">
        <v>149</v>
      </c>
      <c r="H4" s="294" t="s">
        <v>150</v>
      </c>
      <c r="I4" s="294" t="s">
        <v>151</v>
      </c>
      <c r="J4" s="294" t="s">
        <v>152</v>
      </c>
      <c r="K4" s="294" t="s">
        <v>153</v>
      </c>
      <c r="L4" s="294" t="s">
        <v>154</v>
      </c>
      <c r="M4" s="294" t="s">
        <v>155</v>
      </c>
      <c r="N4" s="294" t="s">
        <v>156</v>
      </c>
      <c r="O4" s="294" t="s">
        <v>157</v>
      </c>
      <c r="P4" s="294" t="s">
        <v>158</v>
      </c>
      <c r="Q4" s="294" t="s">
        <v>159</v>
      </c>
      <c r="R4" s="294" t="s">
        <v>162</v>
      </c>
      <c r="S4" s="294" t="s">
        <v>164</v>
      </c>
      <c r="T4" s="294" t="s">
        <v>166</v>
      </c>
      <c r="U4" s="294" t="s">
        <v>168</v>
      </c>
      <c r="V4" s="294" t="s">
        <v>169</v>
      </c>
      <c r="W4" s="295" t="s">
        <v>170</v>
      </c>
      <c r="X4" s="294" t="s">
        <v>171</v>
      </c>
      <c r="Y4" s="294" t="s">
        <v>172</v>
      </c>
      <c r="Z4" s="294" t="s">
        <v>173</v>
      </c>
      <c r="AA4" s="294" t="s">
        <v>174</v>
      </c>
      <c r="AB4" s="294" t="s">
        <v>175</v>
      </c>
      <c r="AC4" s="294" t="s">
        <v>176</v>
      </c>
      <c r="AD4" s="294" t="s">
        <v>177</v>
      </c>
      <c r="AE4" s="294" t="s">
        <v>178</v>
      </c>
      <c r="AF4" s="294" t="s">
        <v>179</v>
      </c>
      <c r="AG4" s="294" t="s">
        <v>180</v>
      </c>
      <c r="AH4" s="294" t="s">
        <v>181</v>
      </c>
      <c r="AI4" s="294" t="s">
        <v>182</v>
      </c>
      <c r="AJ4" s="294" t="s">
        <v>183</v>
      </c>
      <c r="AK4" s="294" t="s">
        <v>184</v>
      </c>
      <c r="AL4" s="294" t="s">
        <v>185</v>
      </c>
      <c r="AM4" s="294" t="s">
        <v>186</v>
      </c>
      <c r="AN4" s="294" t="s">
        <v>187</v>
      </c>
      <c r="AO4" s="294" t="s">
        <v>188</v>
      </c>
      <c r="AP4" s="296" t="s">
        <v>248</v>
      </c>
      <c r="AQ4" s="292" t="s">
        <v>250</v>
      </c>
      <c r="AR4" s="294" t="s">
        <v>252</v>
      </c>
      <c r="AS4" s="294" t="s">
        <v>254</v>
      </c>
      <c r="AT4" s="294" t="s">
        <v>256</v>
      </c>
      <c r="AU4" s="294" t="s">
        <v>258</v>
      </c>
      <c r="AV4" s="294" t="s">
        <v>263</v>
      </c>
      <c r="AW4" s="294" t="s">
        <v>264</v>
      </c>
      <c r="AX4" s="296" t="s">
        <v>265</v>
      </c>
      <c r="AY4" s="296" t="s">
        <v>266</v>
      </c>
      <c r="AZ4" s="296" t="s">
        <v>267</v>
      </c>
      <c r="BE4" s="122"/>
      <c r="BF4" s="122"/>
      <c r="BG4" s="169" t="s">
        <v>268</v>
      </c>
    </row>
    <row r="5" spans="2:59" ht="52.8" x14ac:dyDescent="0.2">
      <c r="B5" s="297"/>
      <c r="C5" s="298"/>
      <c r="D5" s="299" t="s">
        <v>2</v>
      </c>
      <c r="E5" s="298" t="s">
        <v>3</v>
      </c>
      <c r="F5" s="298" t="s">
        <v>5</v>
      </c>
      <c r="G5" s="298" t="s">
        <v>7</v>
      </c>
      <c r="H5" s="298" t="s">
        <v>9</v>
      </c>
      <c r="I5" s="298" t="s">
        <v>10</v>
      </c>
      <c r="J5" s="298" t="s">
        <v>12</v>
      </c>
      <c r="K5" s="298" t="s">
        <v>14</v>
      </c>
      <c r="L5" s="298" t="s">
        <v>16</v>
      </c>
      <c r="M5" s="298" t="s">
        <v>17</v>
      </c>
      <c r="N5" s="298" t="s">
        <v>19</v>
      </c>
      <c r="O5" s="298" t="s">
        <v>21</v>
      </c>
      <c r="P5" s="298" t="s">
        <v>23</v>
      </c>
      <c r="Q5" s="298" t="s">
        <v>25</v>
      </c>
      <c r="R5" s="298" t="s">
        <v>27</v>
      </c>
      <c r="S5" s="298" t="s">
        <v>30</v>
      </c>
      <c r="T5" s="298" t="s">
        <v>32</v>
      </c>
      <c r="U5" s="298" t="s">
        <v>34</v>
      </c>
      <c r="V5" s="298" t="s">
        <v>36</v>
      </c>
      <c r="W5" s="298" t="s">
        <v>29</v>
      </c>
      <c r="X5" s="298" t="s">
        <v>39</v>
      </c>
      <c r="Y5" s="298" t="s">
        <v>41</v>
      </c>
      <c r="Z5" s="298" t="s">
        <v>43</v>
      </c>
      <c r="AA5" s="298" t="s">
        <v>45</v>
      </c>
      <c r="AB5" s="298" t="s">
        <v>47</v>
      </c>
      <c r="AC5" s="298" t="s">
        <v>49</v>
      </c>
      <c r="AD5" s="298" t="s">
        <v>51</v>
      </c>
      <c r="AE5" s="298" t="s">
        <v>53</v>
      </c>
      <c r="AF5" s="298" t="s">
        <v>55</v>
      </c>
      <c r="AG5" s="298" t="s">
        <v>57</v>
      </c>
      <c r="AH5" s="298" t="s">
        <v>59</v>
      </c>
      <c r="AI5" s="298" t="s">
        <v>62</v>
      </c>
      <c r="AJ5" s="298" t="s">
        <v>64</v>
      </c>
      <c r="AK5" s="298" t="s">
        <v>66</v>
      </c>
      <c r="AL5" s="298" t="s">
        <v>68</v>
      </c>
      <c r="AM5" s="298" t="s">
        <v>70</v>
      </c>
      <c r="AN5" s="298" t="s">
        <v>72</v>
      </c>
      <c r="AO5" s="298" t="s">
        <v>74</v>
      </c>
      <c r="AP5" s="300" t="s">
        <v>269</v>
      </c>
      <c r="AQ5" s="299" t="s">
        <v>270</v>
      </c>
      <c r="AR5" s="298" t="s">
        <v>271</v>
      </c>
      <c r="AS5" s="298" t="s">
        <v>272</v>
      </c>
      <c r="AT5" s="298" t="s">
        <v>273</v>
      </c>
      <c r="AU5" s="298" t="s">
        <v>274</v>
      </c>
      <c r="AV5" s="298" t="s">
        <v>275</v>
      </c>
      <c r="AW5" s="298" t="s">
        <v>276</v>
      </c>
      <c r="AX5" s="300" t="s">
        <v>277</v>
      </c>
      <c r="AY5" s="300" t="s">
        <v>278</v>
      </c>
      <c r="AZ5" s="300" t="s">
        <v>279</v>
      </c>
      <c r="BA5" s="149"/>
      <c r="BB5" s="312" t="s">
        <v>261</v>
      </c>
      <c r="BC5" s="312" t="s">
        <v>262</v>
      </c>
      <c r="BE5" s="313"/>
      <c r="BF5" s="314"/>
      <c r="BG5" s="315" t="s">
        <v>280</v>
      </c>
    </row>
    <row r="6" spans="2:59" ht="15" customHeight="1" x14ac:dyDescent="0.2">
      <c r="B6" s="292" t="s">
        <v>146</v>
      </c>
      <c r="C6" s="293" t="s">
        <v>2</v>
      </c>
      <c r="D6" s="170">
        <f>地域産業連関表!C7</f>
        <v>1704.3998008933731</v>
      </c>
      <c r="E6" s="171">
        <f>地域産業連関表!D7</f>
        <v>2.307384225627938E-2</v>
      </c>
      <c r="F6" s="171">
        <f>地域産業連関表!E7</f>
        <v>0</v>
      </c>
      <c r="G6" s="171">
        <f>地域産業連関表!F7</f>
        <v>0</v>
      </c>
      <c r="H6" s="171">
        <f>地域産業連関表!G7</f>
        <v>366.04247854667568</v>
      </c>
      <c r="I6" s="171">
        <f>地域産業連関表!H7</f>
        <v>0</v>
      </c>
      <c r="J6" s="171">
        <f>地域産業連関表!I7</f>
        <v>0</v>
      </c>
      <c r="K6" s="171">
        <f>地域産業連関表!J7</f>
        <v>0</v>
      </c>
      <c r="L6" s="171">
        <f>地域産業連関表!K7</f>
        <v>0</v>
      </c>
      <c r="M6" s="171">
        <f>地域産業連関表!L7</f>
        <v>6.5871013231680806E-3</v>
      </c>
      <c r="N6" s="171">
        <f>地域産業連関表!M7</f>
        <v>0</v>
      </c>
      <c r="O6" s="171">
        <f>地域産業連関表!N7</f>
        <v>0</v>
      </c>
      <c r="P6" s="171">
        <f>地域産業連関表!O7</f>
        <v>0</v>
      </c>
      <c r="Q6" s="171">
        <f>地域産業連関表!P7</f>
        <v>0</v>
      </c>
      <c r="R6" s="171">
        <f>地域産業連関表!Q7</f>
        <v>0</v>
      </c>
      <c r="S6" s="171">
        <f>地域産業連関表!R7</f>
        <v>0</v>
      </c>
      <c r="T6" s="171">
        <f>地域産業連関表!S7</f>
        <v>0</v>
      </c>
      <c r="U6" s="171">
        <f>地域産業連関表!T7</f>
        <v>0</v>
      </c>
      <c r="V6" s="171">
        <f>地域産業連関表!U7</f>
        <v>0</v>
      </c>
      <c r="W6" s="171">
        <f>地域産業連関表!V7</f>
        <v>3.0048726723905697E-2</v>
      </c>
      <c r="X6" s="171">
        <f>地域産業連関表!W7</f>
        <v>7.4866260461966074E-4</v>
      </c>
      <c r="Y6" s="171">
        <f>地域産業連関表!X7</f>
        <v>0</v>
      </c>
      <c r="Z6" s="171">
        <f>地域産業連関表!Y7</f>
        <v>0</v>
      </c>
      <c r="AA6" s="171">
        <f>地域産業連関表!Z7</f>
        <v>0</v>
      </c>
      <c r="AB6" s="171">
        <f>地域産業連関表!AA7</f>
        <v>8.5036024627213163</v>
      </c>
      <c r="AC6" s="171">
        <f>地域産業連関表!AB7</f>
        <v>0</v>
      </c>
      <c r="AD6" s="171">
        <f>地域産業連関表!AC7</f>
        <v>0.25947490546084295</v>
      </c>
      <c r="AE6" s="171">
        <f>地域産業連関表!AD7</f>
        <v>0</v>
      </c>
      <c r="AF6" s="171">
        <f>地域産業連関表!AE7</f>
        <v>29.518472855338246</v>
      </c>
      <c r="AG6" s="171">
        <f>地域産業連関表!AF7</f>
        <v>0</v>
      </c>
      <c r="AH6" s="171">
        <f>地域産業連関表!AG7</f>
        <v>0</v>
      </c>
      <c r="AI6" s="171">
        <f>地域産業連関表!AH7</f>
        <v>5.5480912840315342E-3</v>
      </c>
      <c r="AJ6" s="171">
        <f>地域産業連関表!AI7</f>
        <v>2.9038418759302179E-6</v>
      </c>
      <c r="AK6" s="171">
        <f>地域産業連関表!AJ7</f>
        <v>2.8123897326898226</v>
      </c>
      <c r="AL6" s="171">
        <f>地域産業連関表!AK7</f>
        <v>0</v>
      </c>
      <c r="AM6" s="171">
        <f>地域産業連関表!AL7</f>
        <v>0.38248695694051643</v>
      </c>
      <c r="AN6" s="171">
        <f>地域産業連関表!AM7</f>
        <v>13.420523459709839</v>
      </c>
      <c r="AO6" s="171">
        <f>地域産業連関表!AN7</f>
        <v>2.1774813473524657</v>
      </c>
      <c r="AP6" s="172">
        <f>地域産業連関表!AO7</f>
        <v>2127.5827204882962</v>
      </c>
      <c r="AQ6" s="170">
        <f>地域産業連関表!AP7</f>
        <v>1.8033554027856478</v>
      </c>
      <c r="AR6" s="171">
        <f>地域産業連関表!AQ7</f>
        <v>151.85229458575628</v>
      </c>
      <c r="AS6" s="171">
        <f>地域産業連関表!AR7</f>
        <v>0</v>
      </c>
      <c r="AT6" s="171">
        <f>地域産業連関表!AS7</f>
        <v>0</v>
      </c>
      <c r="AU6" s="171">
        <f>地域産業連関表!AT7</f>
        <v>47.695704313468696</v>
      </c>
      <c r="AV6" s="171">
        <f>地域産業連関表!AU7</f>
        <v>0.24964088185241814</v>
      </c>
      <c r="AW6" s="171">
        <f>地域産業連関表!AV7</f>
        <v>179.25850729949727</v>
      </c>
      <c r="AX6" s="172">
        <f>地域産業連関表!AW7</f>
        <v>6980.655252427131</v>
      </c>
      <c r="AY6" s="172">
        <f>地域産業連関表!AX7</f>
        <v>-3.8071025364987365E-4</v>
      </c>
      <c r="AZ6" s="172">
        <f>地域産業連関表!AY7</f>
        <v>9489.0970946885336</v>
      </c>
      <c r="BB6" s="173">
        <f>-AY6/SUM(AP6:AW6)</f>
        <v>1.5177158563327827E-7</v>
      </c>
      <c r="BC6" s="173">
        <f>1-BB6</f>
        <v>0.99999984822841437</v>
      </c>
      <c r="BE6" s="316" t="s">
        <v>146</v>
      </c>
      <c r="BF6" s="321" t="s">
        <v>2</v>
      </c>
      <c r="BG6" s="113">
        <f>従業者数!D7</f>
        <v>543.74498950181339</v>
      </c>
    </row>
    <row r="7" spans="2:59" ht="15" customHeight="1" x14ac:dyDescent="0.2">
      <c r="B7" s="301" t="s">
        <v>147</v>
      </c>
      <c r="C7" s="302" t="s">
        <v>3</v>
      </c>
      <c r="D7" s="170">
        <f>地域産業連関表!C8</f>
        <v>0.69122136909645582</v>
      </c>
      <c r="E7" s="171">
        <f>地域産業連関表!D8</f>
        <v>4.4423555743964549</v>
      </c>
      <c r="F7" s="171">
        <f>地域産業連関表!E8</f>
        <v>0</v>
      </c>
      <c r="G7" s="171">
        <f>地域産業連関表!F8</f>
        <v>6.9401097358415273E-3</v>
      </c>
      <c r="H7" s="171">
        <f>地域産業連関表!G8</f>
        <v>1.3682476944031263</v>
      </c>
      <c r="I7" s="171">
        <f>地域産業連関表!H8</f>
        <v>0</v>
      </c>
      <c r="J7" s="171">
        <f>地域産業連関表!I8</f>
        <v>0</v>
      </c>
      <c r="K7" s="171">
        <f>地域産業連関表!J8</f>
        <v>0</v>
      </c>
      <c r="L7" s="171">
        <f>地域産業連関表!K8</f>
        <v>0</v>
      </c>
      <c r="M7" s="171">
        <f>地域産業連関表!L8</f>
        <v>0</v>
      </c>
      <c r="N7" s="171">
        <f>地域産業連関表!M8</f>
        <v>0</v>
      </c>
      <c r="O7" s="171">
        <f>地域産業連関表!N8</f>
        <v>0</v>
      </c>
      <c r="P7" s="171">
        <f>地域産業連関表!O8</f>
        <v>0</v>
      </c>
      <c r="Q7" s="171">
        <f>地域産業連関表!P8</f>
        <v>0</v>
      </c>
      <c r="R7" s="171">
        <f>地域産業連関表!Q8</f>
        <v>0</v>
      </c>
      <c r="S7" s="171">
        <f>地域産業連関表!R8</f>
        <v>0</v>
      </c>
      <c r="T7" s="171">
        <f>地域産業連関表!S8</f>
        <v>0</v>
      </c>
      <c r="U7" s="171">
        <f>地域産業連関表!T8</f>
        <v>0</v>
      </c>
      <c r="V7" s="171">
        <f>地域産業連関表!U8</f>
        <v>0</v>
      </c>
      <c r="W7" s="171">
        <f>地域産業連関表!V8</f>
        <v>95.92907052979281</v>
      </c>
      <c r="X7" s="171">
        <f>地域産業連関表!W8</f>
        <v>0</v>
      </c>
      <c r="Y7" s="171">
        <f>地域産業連関表!X8</f>
        <v>0</v>
      </c>
      <c r="Z7" s="171">
        <f>地域産業連関表!Y8</f>
        <v>0</v>
      </c>
      <c r="AA7" s="171">
        <f>地域産業連関表!Z8</f>
        <v>0</v>
      </c>
      <c r="AB7" s="171">
        <f>地域産業連関表!AA8</f>
        <v>0.39451805275941904</v>
      </c>
      <c r="AC7" s="171">
        <f>地域産業連関表!AB8</f>
        <v>0</v>
      </c>
      <c r="AD7" s="171">
        <f>地域産業連関表!AC8</f>
        <v>0</v>
      </c>
      <c r="AE7" s="171">
        <f>地域産業連関表!AD8</f>
        <v>0</v>
      </c>
      <c r="AF7" s="171">
        <f>地域産業連関表!AE8</f>
        <v>2.074689743442129</v>
      </c>
      <c r="AG7" s="171">
        <f>地域産業連関表!AF8</f>
        <v>0</v>
      </c>
      <c r="AH7" s="171">
        <f>地域産業連関表!AG8</f>
        <v>0</v>
      </c>
      <c r="AI7" s="171">
        <f>地域産業連関表!AH8</f>
        <v>0</v>
      </c>
      <c r="AJ7" s="171">
        <f>地域産業連関表!AI8</f>
        <v>0</v>
      </c>
      <c r="AK7" s="171">
        <f>地域産業連関表!AJ8</f>
        <v>0</v>
      </c>
      <c r="AL7" s="171">
        <f>地域産業連関表!AK8</f>
        <v>0</v>
      </c>
      <c r="AM7" s="171">
        <f>地域産業連関表!AL8</f>
        <v>0</v>
      </c>
      <c r="AN7" s="171">
        <f>地域産業連関表!AM8</f>
        <v>0.48330130437131597</v>
      </c>
      <c r="AO7" s="171">
        <f>地域産業連関表!AN8</f>
        <v>2.6485312950405376E-2</v>
      </c>
      <c r="AP7" s="172">
        <f>地域産業連関表!AO8</f>
        <v>105.41682969094795</v>
      </c>
      <c r="AQ7" s="170">
        <f>地域産業連関表!AP8</f>
        <v>0.11099332111053796</v>
      </c>
      <c r="AR7" s="171">
        <f>地域産業連関表!AQ8</f>
        <v>7.8391312920974503</v>
      </c>
      <c r="AS7" s="171">
        <f>地域産業連関表!AR8</f>
        <v>0</v>
      </c>
      <c r="AT7" s="171">
        <f>地域産業連関表!AS8</f>
        <v>0</v>
      </c>
      <c r="AU7" s="171">
        <f>地域産業連関表!AT8</f>
        <v>0</v>
      </c>
      <c r="AV7" s="171">
        <f>地域産業連関表!AU8</f>
        <v>-1.8202417122313768</v>
      </c>
      <c r="AW7" s="171">
        <f>地域産業連関表!AV8</f>
        <v>11.439128744791176</v>
      </c>
      <c r="AX7" s="172">
        <f>地域産業連関表!AW8</f>
        <v>87.331228822687109</v>
      </c>
      <c r="AY7" s="172">
        <f>地域産業連関表!AX8</f>
        <v>-7.3330370545115018E-3</v>
      </c>
      <c r="AZ7" s="172">
        <f>地域産業連関表!AY8</f>
        <v>210.30973712234834</v>
      </c>
      <c r="BB7" s="174">
        <f t="shared" ref="BB7:BB43" si="0">-AY7/SUM(AP7:AW7)</f>
        <v>5.9625050939276898E-5</v>
      </c>
      <c r="BC7" s="174">
        <f t="shared" ref="BC7:BC43" si="1">1-BB7</f>
        <v>0.99994037494906074</v>
      </c>
      <c r="BE7" s="317" t="s">
        <v>147</v>
      </c>
      <c r="BF7" s="322" t="s">
        <v>3</v>
      </c>
      <c r="BG7" s="209">
        <f>従業者数!D8</f>
        <v>86.426799007444174</v>
      </c>
    </row>
    <row r="8" spans="2:59" ht="15" customHeight="1" x14ac:dyDescent="0.2">
      <c r="B8" s="301" t="s">
        <v>148</v>
      </c>
      <c r="C8" s="302" t="s">
        <v>5</v>
      </c>
      <c r="D8" s="170">
        <f>地域産業連関表!C9</f>
        <v>0</v>
      </c>
      <c r="E8" s="171">
        <f>地域産業連関表!D9</f>
        <v>0</v>
      </c>
      <c r="F8" s="171">
        <f>地域産業連関表!E9</f>
        <v>0</v>
      </c>
      <c r="G8" s="171">
        <f>地域産業連関表!F9</f>
        <v>0</v>
      </c>
      <c r="H8" s="171">
        <f>地域産業連関表!G9</f>
        <v>4.2386805437520367</v>
      </c>
      <c r="I8" s="171">
        <f>地域産業連関表!H9</f>
        <v>0</v>
      </c>
      <c r="J8" s="171">
        <f>地域産業連関表!I9</f>
        <v>0</v>
      </c>
      <c r="K8" s="171">
        <f>地域産業連関表!J9</f>
        <v>0</v>
      </c>
      <c r="L8" s="171">
        <f>地域産業連関表!K9</f>
        <v>0</v>
      </c>
      <c r="M8" s="171">
        <f>地域産業連関表!L9</f>
        <v>0</v>
      </c>
      <c r="N8" s="171">
        <f>地域産業連関表!M9</f>
        <v>0</v>
      </c>
      <c r="O8" s="171">
        <f>地域産業連関表!N9</f>
        <v>0</v>
      </c>
      <c r="P8" s="171">
        <f>地域産業連関表!O9</f>
        <v>0</v>
      </c>
      <c r="Q8" s="171">
        <f>地域産業連関表!P9</f>
        <v>0</v>
      </c>
      <c r="R8" s="171">
        <f>地域産業連関表!Q9</f>
        <v>0</v>
      </c>
      <c r="S8" s="171">
        <f>地域産業連関表!R9</f>
        <v>0</v>
      </c>
      <c r="T8" s="171">
        <f>地域産業連関表!S9</f>
        <v>0</v>
      </c>
      <c r="U8" s="171">
        <f>地域産業連関表!T9</f>
        <v>0</v>
      </c>
      <c r="V8" s="171">
        <f>地域産業連関表!U9</f>
        <v>0</v>
      </c>
      <c r="W8" s="171">
        <f>地域産業連関表!V9</f>
        <v>0</v>
      </c>
      <c r="X8" s="171">
        <f>地域産業連関表!W9</f>
        <v>0</v>
      </c>
      <c r="Y8" s="171">
        <f>地域産業連関表!X9</f>
        <v>0</v>
      </c>
      <c r="Z8" s="171">
        <f>地域産業連関表!Y9</f>
        <v>0</v>
      </c>
      <c r="AA8" s="171">
        <f>地域産業連関表!Z9</f>
        <v>0</v>
      </c>
      <c r="AB8" s="171">
        <f>地域産業連関表!AA9</f>
        <v>0</v>
      </c>
      <c r="AC8" s="171">
        <f>地域産業連関表!AB9</f>
        <v>0</v>
      </c>
      <c r="AD8" s="171">
        <f>地域産業連関表!AC9</f>
        <v>0</v>
      </c>
      <c r="AE8" s="171">
        <f>地域産業連関表!AD9</f>
        <v>0</v>
      </c>
      <c r="AF8" s="171">
        <f>地域産業連関表!AE9</f>
        <v>7.5217029494908934</v>
      </c>
      <c r="AG8" s="171">
        <f>地域産業連関表!AF9</f>
        <v>0</v>
      </c>
      <c r="AH8" s="171">
        <f>地域産業連関表!AG9</f>
        <v>0</v>
      </c>
      <c r="AI8" s="171">
        <f>地域産業連関表!AH9</f>
        <v>0</v>
      </c>
      <c r="AJ8" s="171">
        <f>地域産業連関表!AI9</f>
        <v>0</v>
      </c>
      <c r="AK8" s="171">
        <f>地域産業連関表!AJ9</f>
        <v>0</v>
      </c>
      <c r="AL8" s="171">
        <f>地域産業連関表!AK9</f>
        <v>0</v>
      </c>
      <c r="AM8" s="171">
        <f>地域産業連関表!AL9</f>
        <v>0</v>
      </c>
      <c r="AN8" s="171">
        <f>地域産業連関表!AM9</f>
        <v>3.3379032462756202</v>
      </c>
      <c r="AO8" s="171">
        <f>地域産業連関表!AN9</f>
        <v>0.21823782767736619</v>
      </c>
      <c r="AP8" s="172">
        <f>地域産業連関表!AO9</f>
        <v>15.316524567195916</v>
      </c>
      <c r="AQ8" s="170">
        <f>地域産業連関表!AP9</f>
        <v>0.51949451323901275</v>
      </c>
      <c r="AR8" s="171">
        <f>地域産業連関表!AQ9</f>
        <v>16.06518387176969</v>
      </c>
      <c r="AS8" s="171">
        <f>地域産業連関表!AR9</f>
        <v>0</v>
      </c>
      <c r="AT8" s="171">
        <f>地域産業連関表!AS9</f>
        <v>0</v>
      </c>
      <c r="AU8" s="171">
        <f>地域産業連関表!AT9</f>
        <v>0</v>
      </c>
      <c r="AV8" s="171">
        <f>地域産業連関表!AU9</f>
        <v>-6.0610940896530199E-2</v>
      </c>
      <c r="AW8" s="171">
        <f>地域産業連関表!AV9</f>
        <v>-9.7768391604104323</v>
      </c>
      <c r="AX8" s="172">
        <f>地域産業連関表!AW9</f>
        <v>0</v>
      </c>
      <c r="AY8" s="172">
        <f>地域産業連関表!AX9</f>
        <v>-22.063752850897657</v>
      </c>
      <c r="AZ8" s="172">
        <f>地域産業連関表!AY9</f>
        <v>0</v>
      </c>
      <c r="BB8" s="174">
        <f t="shared" si="0"/>
        <v>1</v>
      </c>
      <c r="BC8" s="174">
        <f t="shared" si="1"/>
        <v>0</v>
      </c>
      <c r="BE8" s="317" t="s">
        <v>148</v>
      </c>
      <c r="BF8" s="322" t="s">
        <v>5</v>
      </c>
      <c r="BG8" s="209">
        <f>従業者数!D9</f>
        <v>0</v>
      </c>
    </row>
    <row r="9" spans="2:59" ht="15" customHeight="1" x14ac:dyDescent="0.2">
      <c r="B9" s="301" t="s">
        <v>149</v>
      </c>
      <c r="C9" s="302" t="s">
        <v>7</v>
      </c>
      <c r="D9" s="170">
        <f>地域産業連関表!C10</f>
        <v>0.18078545341097049</v>
      </c>
      <c r="E9" s="171">
        <f>地域産業連関表!D10</f>
        <v>0.1512618547911648</v>
      </c>
      <c r="F9" s="171">
        <f>地域産業連関表!E10</f>
        <v>0</v>
      </c>
      <c r="G9" s="171">
        <f>地域産業連関表!F10</f>
        <v>7.2485590574344769E-2</v>
      </c>
      <c r="H9" s="171">
        <f>地域産業連関表!G10</f>
        <v>0.29294052201118126</v>
      </c>
      <c r="I9" s="171">
        <f>地域産業連関表!H10</f>
        <v>0</v>
      </c>
      <c r="J9" s="171">
        <f>地域産業連関表!I10</f>
        <v>0</v>
      </c>
      <c r="K9" s="171">
        <f>地域産業連関表!J10</f>
        <v>0</v>
      </c>
      <c r="L9" s="171">
        <f>地域産業連関表!K10</f>
        <v>0</v>
      </c>
      <c r="M9" s="171">
        <f>地域産業連関表!L10</f>
        <v>27.013566889452701</v>
      </c>
      <c r="N9" s="171">
        <f>地域産業連関表!M10</f>
        <v>0</v>
      </c>
      <c r="O9" s="171">
        <f>地域産業連関表!N10</f>
        <v>0</v>
      </c>
      <c r="P9" s="171">
        <f>地域産業連関表!O10</f>
        <v>1.4661663737527055E-2</v>
      </c>
      <c r="Q9" s="171">
        <f>地域産業連関表!P10</f>
        <v>3.9640793917945661E-3</v>
      </c>
      <c r="R9" s="171">
        <f>地域産業連関表!Q10</f>
        <v>0</v>
      </c>
      <c r="S9" s="171">
        <f>地域産業連関表!R10</f>
        <v>0</v>
      </c>
      <c r="T9" s="171">
        <f>地域産業連関表!S10</f>
        <v>0</v>
      </c>
      <c r="U9" s="171">
        <f>地域産業連関表!T10</f>
        <v>1.237686179391817E-2</v>
      </c>
      <c r="V9" s="171">
        <f>地域産業連関表!U10</f>
        <v>0</v>
      </c>
      <c r="W9" s="171">
        <f>地域産業連関表!V10</f>
        <v>3.5723621202300285E-2</v>
      </c>
      <c r="X9" s="171">
        <f>地域産業連関表!W10</f>
        <v>476.22949469839187</v>
      </c>
      <c r="Y9" s="171">
        <f>地域産業連関表!X10</f>
        <v>0</v>
      </c>
      <c r="Z9" s="171">
        <f>地域産業連関表!Y10</f>
        <v>0</v>
      </c>
      <c r="AA9" s="171">
        <f>地域産業連関表!Z10</f>
        <v>2.196783916100052E-3</v>
      </c>
      <c r="AB9" s="171">
        <f>地域産業連関表!AA10</f>
        <v>66.660764369158727</v>
      </c>
      <c r="AC9" s="171">
        <f>地域産業連関表!AB10</f>
        <v>1.31165876771574E-3</v>
      </c>
      <c r="AD9" s="171">
        <f>地域産業連関表!AC10</f>
        <v>4.1861859913016192E-3</v>
      </c>
      <c r="AE9" s="171">
        <f>地域産業連関表!AD10</f>
        <v>4.1440675852828374E-3</v>
      </c>
      <c r="AF9" s="171">
        <f>地域産業連関表!AE10</f>
        <v>1.7006766993896867E-2</v>
      </c>
      <c r="AG9" s="171">
        <f>地域産業連関表!AF10</f>
        <v>5.1219415920493395E-4</v>
      </c>
      <c r="AH9" s="171">
        <f>地域産業連関表!AG10</f>
        <v>3.8312974095296674E-4</v>
      </c>
      <c r="AI9" s="171">
        <f>地域産業連関表!AH10</f>
        <v>0</v>
      </c>
      <c r="AJ9" s="171">
        <f>地域産業連関表!AI10</f>
        <v>4.79133909528486E-5</v>
      </c>
      <c r="AK9" s="171">
        <f>地域産業連関表!AJ10</f>
        <v>0.17169368174995148</v>
      </c>
      <c r="AL9" s="171">
        <f>地域産業連関表!AK10</f>
        <v>7.2596491074933159E-4</v>
      </c>
      <c r="AM9" s="171">
        <f>地域産業連関表!AL10</f>
        <v>4.7369574553236217E-3</v>
      </c>
      <c r="AN9" s="171">
        <f>地域産業連関表!AM10</f>
        <v>2.867595667801472E-2</v>
      </c>
      <c r="AO9" s="171">
        <f>地域産業連関表!AN10</f>
        <v>0.26568988616393924</v>
      </c>
      <c r="AP9" s="172">
        <f>地域産業連関表!AO10</f>
        <v>571.16933675141991</v>
      </c>
      <c r="AQ9" s="170">
        <f>地域産業連関表!AP10</f>
        <v>-0.19109159407690557</v>
      </c>
      <c r="AR9" s="171">
        <f>地域産業連関表!AQ10</f>
        <v>-0.29469621355011377</v>
      </c>
      <c r="AS9" s="171">
        <f>地域産業連関表!AR10</f>
        <v>0</v>
      </c>
      <c r="AT9" s="171">
        <f>地域産業連関表!AS10</f>
        <v>0</v>
      </c>
      <c r="AU9" s="171">
        <f>地域産業連関表!AT10</f>
        <v>-0.10778431112284972</v>
      </c>
      <c r="AV9" s="171">
        <f>地域産業連関表!AU10</f>
        <v>1.5954330432235129E-2</v>
      </c>
      <c r="AW9" s="171">
        <f>地域産業連関表!AV10</f>
        <v>-215.74527417912509</v>
      </c>
      <c r="AX9" s="172">
        <f>地域産業連関表!AW10</f>
        <v>0</v>
      </c>
      <c r="AY9" s="172">
        <f>地域産業連関表!AX10</f>
        <v>-291.69684405094699</v>
      </c>
      <c r="AZ9" s="172">
        <f>地域産業連関表!AY10</f>
        <v>63.149600733030177</v>
      </c>
      <c r="BB9" s="174">
        <f t="shared" si="0"/>
        <v>0.82203682279676105</v>
      </c>
      <c r="BC9" s="174">
        <f t="shared" si="1"/>
        <v>0.17796317720323895</v>
      </c>
      <c r="BE9" s="317" t="s">
        <v>149</v>
      </c>
      <c r="BF9" s="322" t="s">
        <v>7</v>
      </c>
      <c r="BG9" s="209">
        <f>従業者数!D10</f>
        <v>3.0148883374689825</v>
      </c>
    </row>
    <row r="10" spans="2:59" ht="15" customHeight="1" x14ac:dyDescent="0.2">
      <c r="B10" s="301" t="s">
        <v>150</v>
      </c>
      <c r="C10" s="302" t="s">
        <v>9</v>
      </c>
      <c r="D10" s="170">
        <f>地域産業連関表!C11</f>
        <v>2371.1367165329825</v>
      </c>
      <c r="E10" s="171">
        <f>地域産業連関表!D11</f>
        <v>1.2818801253488544E-2</v>
      </c>
      <c r="F10" s="171">
        <f>地域産業連関表!E11</f>
        <v>0</v>
      </c>
      <c r="G10" s="171">
        <f>地域産業連関表!F11</f>
        <v>0</v>
      </c>
      <c r="H10" s="171">
        <f>地域産業連関表!G11</f>
        <v>311.50392107646866</v>
      </c>
      <c r="I10" s="171">
        <f>地域産業連関表!H11</f>
        <v>0</v>
      </c>
      <c r="J10" s="171">
        <f>地域産業連関表!I11</f>
        <v>0</v>
      </c>
      <c r="K10" s="171">
        <f>地域産業連関表!J11</f>
        <v>0</v>
      </c>
      <c r="L10" s="171">
        <f>地域産業連関表!K11</f>
        <v>0</v>
      </c>
      <c r="M10" s="171">
        <f>地域産業連関表!L11</f>
        <v>0.54919957281913878</v>
      </c>
      <c r="N10" s="171">
        <f>地域産業連関表!M11</f>
        <v>0</v>
      </c>
      <c r="O10" s="171">
        <f>地域産業連関表!N11</f>
        <v>0</v>
      </c>
      <c r="P10" s="171">
        <f>地域産業連関表!O11</f>
        <v>0</v>
      </c>
      <c r="Q10" s="171">
        <f>地域産業連関表!P11</f>
        <v>0</v>
      </c>
      <c r="R10" s="171">
        <f>地域産業連関表!Q11</f>
        <v>0</v>
      </c>
      <c r="S10" s="171">
        <f>地域産業連関表!R11</f>
        <v>0</v>
      </c>
      <c r="T10" s="171">
        <f>地域産業連関表!S11</f>
        <v>0</v>
      </c>
      <c r="U10" s="171">
        <f>地域産業連関表!T11</f>
        <v>0</v>
      </c>
      <c r="V10" s="171">
        <f>地域産業連関表!U11</f>
        <v>0</v>
      </c>
      <c r="W10" s="171">
        <f>地域産業連関表!V11</f>
        <v>0.83224241337103133</v>
      </c>
      <c r="X10" s="171">
        <f>地域産業連関表!W11</f>
        <v>2.2649085237121835E-2</v>
      </c>
      <c r="Y10" s="171">
        <f>地域産業連関表!X11</f>
        <v>0</v>
      </c>
      <c r="Z10" s="171">
        <f>地域産業連関表!Y11</f>
        <v>0</v>
      </c>
      <c r="AA10" s="171">
        <f>地域産業連関表!Z11</f>
        <v>0</v>
      </c>
      <c r="AB10" s="171">
        <f>地域産業連関表!AA11</f>
        <v>0.34630301421874443</v>
      </c>
      <c r="AC10" s="171">
        <f>地域産業連関表!AB11</f>
        <v>0.11126428880215862</v>
      </c>
      <c r="AD10" s="171">
        <f>地域産業連関表!AC11</f>
        <v>0.15001643568828427</v>
      </c>
      <c r="AE10" s="171">
        <f>地域産業連関表!AD11</f>
        <v>0</v>
      </c>
      <c r="AF10" s="171">
        <f>地域産業連関表!AE11</f>
        <v>216.7594023745398</v>
      </c>
      <c r="AG10" s="171">
        <f>地域産業連関表!AF11</f>
        <v>7.6030118613768427E-4</v>
      </c>
      <c r="AH10" s="171">
        <f>地域産業連関表!AG11</f>
        <v>0</v>
      </c>
      <c r="AI10" s="171">
        <f>地域産業連関表!AH11</f>
        <v>0</v>
      </c>
      <c r="AJ10" s="171">
        <f>地域産業連関表!AI11</f>
        <v>0</v>
      </c>
      <c r="AK10" s="171">
        <f>地域産業連関表!AJ11</f>
        <v>3.0336828102584943</v>
      </c>
      <c r="AL10" s="171">
        <f>地域産業連関表!AK11</f>
        <v>0.60240568293979546</v>
      </c>
      <c r="AM10" s="171">
        <f>地域産業連関表!AL11</f>
        <v>1.3466361064633852</v>
      </c>
      <c r="AN10" s="171">
        <f>地域産業連関表!AM11</f>
        <v>50.944911614163168</v>
      </c>
      <c r="AO10" s="171">
        <f>地域産業連関表!AN11</f>
        <v>2.0902209527619631</v>
      </c>
      <c r="AP10" s="172">
        <f>地域産業連関表!AO11</f>
        <v>2959.4431510631543</v>
      </c>
      <c r="AQ10" s="170">
        <f>地域産業連関表!AP11</f>
        <v>31.23603793479861</v>
      </c>
      <c r="AR10" s="171">
        <f>地域産業連関表!AQ11</f>
        <v>1307.6105619130619</v>
      </c>
      <c r="AS10" s="171">
        <f>地域産業連関表!AR11</f>
        <v>0</v>
      </c>
      <c r="AT10" s="171">
        <f>地域産業連関表!AS11</f>
        <v>0</v>
      </c>
      <c r="AU10" s="171">
        <f>地域産業連関表!AT11</f>
        <v>0</v>
      </c>
      <c r="AV10" s="171">
        <f>地域産業連関表!AU11</f>
        <v>0.14823477837578589</v>
      </c>
      <c r="AW10" s="171">
        <f>地域産業連関表!AV11</f>
        <v>-35.333239073007491</v>
      </c>
      <c r="AX10" s="172">
        <f>地域産業連関表!AW11</f>
        <v>452.84280392550681</v>
      </c>
      <c r="AY10" s="172">
        <f>地域産業連関表!AX11</f>
        <v>-3107.7980708338346</v>
      </c>
      <c r="AZ10" s="172">
        <f>地域産業連関表!AY11</f>
        <v>1608.1494797080554</v>
      </c>
      <c r="BB10" s="174">
        <f t="shared" si="0"/>
        <v>0.72899875924946167</v>
      </c>
      <c r="BC10" s="174">
        <f t="shared" si="1"/>
        <v>0.27100124075053833</v>
      </c>
      <c r="BE10" s="317" t="s">
        <v>150</v>
      </c>
      <c r="BF10" s="322" t="s">
        <v>9</v>
      </c>
      <c r="BG10" s="209">
        <f>従業者数!D11</f>
        <v>115.00438698709952</v>
      </c>
    </row>
    <row r="11" spans="2:59" ht="15" customHeight="1" x14ac:dyDescent="0.2">
      <c r="B11" s="301" t="s">
        <v>151</v>
      </c>
      <c r="C11" s="302" t="s">
        <v>10</v>
      </c>
      <c r="D11" s="170">
        <f>地域産業連関表!C12</f>
        <v>21.732604515577929</v>
      </c>
      <c r="E11" s="171">
        <f>地域産業連関表!D12</f>
        <v>3.140606307104693E-2</v>
      </c>
      <c r="F11" s="171">
        <f>地域産業連関表!E12</f>
        <v>0</v>
      </c>
      <c r="G11" s="171">
        <f>地域産業連関表!F12</f>
        <v>0.34777661009605981</v>
      </c>
      <c r="H11" s="171">
        <f>地域産業連関表!G12</f>
        <v>1.7408549531270869</v>
      </c>
      <c r="I11" s="171">
        <f>地域産業連関表!H12</f>
        <v>0</v>
      </c>
      <c r="J11" s="171">
        <f>地域産業連関表!I12</f>
        <v>0</v>
      </c>
      <c r="K11" s="171">
        <f>地域産業連関表!J12</f>
        <v>0</v>
      </c>
      <c r="L11" s="171">
        <f>地域産業連関表!K12</f>
        <v>0</v>
      </c>
      <c r="M11" s="171">
        <f>地域産業連関表!L12</f>
        <v>0.92591163023436851</v>
      </c>
      <c r="N11" s="171">
        <f>地域産業連関表!M12</f>
        <v>0</v>
      </c>
      <c r="O11" s="171">
        <f>地域産業連関表!N12</f>
        <v>0</v>
      </c>
      <c r="P11" s="171">
        <f>地域産業連関表!O12</f>
        <v>0.11354311563810068</v>
      </c>
      <c r="Q11" s="171">
        <f>地域産業連関表!P12</f>
        <v>4.3024615155317303E-2</v>
      </c>
      <c r="R11" s="171">
        <f>地域産業連関表!Q12</f>
        <v>0</v>
      </c>
      <c r="S11" s="171">
        <f>地域産業連関表!R12</f>
        <v>0</v>
      </c>
      <c r="T11" s="171">
        <f>地域産業連関表!S12</f>
        <v>0</v>
      </c>
      <c r="U11" s="171">
        <f>地域産業連関表!T12</f>
        <v>0.17220270389644465</v>
      </c>
      <c r="V11" s="171">
        <f>地域産業連関表!U12</f>
        <v>0</v>
      </c>
      <c r="W11" s="171">
        <f>地域産業連関表!V12</f>
        <v>1.7714566482270568</v>
      </c>
      <c r="X11" s="171">
        <f>地域産業連関表!W12</f>
        <v>0.18995552240969463</v>
      </c>
      <c r="Y11" s="171">
        <f>地域産業連関表!X12</f>
        <v>0</v>
      </c>
      <c r="Z11" s="171">
        <f>地域産業連関表!Y12</f>
        <v>6.7740494760015132E-2</v>
      </c>
      <c r="AA11" s="171">
        <f>地域産業連関表!Z12</f>
        <v>1.8690636973436721</v>
      </c>
      <c r="AB11" s="171">
        <f>地域産業連関表!AA12</f>
        <v>17.371670110319926</v>
      </c>
      <c r="AC11" s="171">
        <f>地域産業連関表!AB12</f>
        <v>3.0058037094246375</v>
      </c>
      <c r="AD11" s="171">
        <f>地域産業連関表!AC12</f>
        <v>4.9178306511146834</v>
      </c>
      <c r="AE11" s="171">
        <f>地域産業連関表!AD12</f>
        <v>1.4823890026264532</v>
      </c>
      <c r="AF11" s="171">
        <f>地域産業連関表!AE12</f>
        <v>9.11846766132693</v>
      </c>
      <c r="AG11" s="171">
        <f>地域産業連関表!AF12</f>
        <v>0.55924356412304943</v>
      </c>
      <c r="AH11" s="171">
        <f>地域産業連関表!AG12</f>
        <v>0.42192622464033719</v>
      </c>
      <c r="AI11" s="171">
        <f>地域産業連関表!AH12</f>
        <v>8.1915936017171488E-3</v>
      </c>
      <c r="AJ11" s="171">
        <f>地域産業連関表!AI12</f>
        <v>8.4066222308179809E-4</v>
      </c>
      <c r="AK11" s="171">
        <f>地域産業連関表!AJ12</f>
        <v>59.355130583368378</v>
      </c>
      <c r="AL11" s="171">
        <f>地域産業連関表!AK12</f>
        <v>17.307584244192661</v>
      </c>
      <c r="AM11" s="171">
        <f>地域産業連関表!AL12</f>
        <v>0.12055669009039585</v>
      </c>
      <c r="AN11" s="171">
        <f>地域産業連関表!AM12</f>
        <v>11.235056668971486</v>
      </c>
      <c r="AO11" s="171">
        <f>地域産業連関表!AN12</f>
        <v>4.4509148424841287</v>
      </c>
      <c r="AP11" s="172">
        <f>地域産業連関表!AO12</f>
        <v>158.36114677804466</v>
      </c>
      <c r="AQ11" s="170">
        <f>地域産業連関表!AP12</f>
        <v>3.9602874676656898</v>
      </c>
      <c r="AR11" s="171">
        <f>地域産業連関表!AQ12</f>
        <v>202.66407014006421</v>
      </c>
      <c r="AS11" s="171">
        <f>地域産業連関表!AR12</f>
        <v>0</v>
      </c>
      <c r="AT11" s="171">
        <f>地域産業連関表!AS12</f>
        <v>0.31033667854532543</v>
      </c>
      <c r="AU11" s="171">
        <f>地域産業連関表!AT12</f>
        <v>9.8358917107638835</v>
      </c>
      <c r="AV11" s="171">
        <f>地域産業連関表!AU12</f>
        <v>-0.99365914382461484</v>
      </c>
      <c r="AW11" s="171">
        <f>地域産業連関表!AV12</f>
        <v>-69.652721652508319</v>
      </c>
      <c r="AX11" s="172">
        <f>地域産業連関表!AW12</f>
        <v>0</v>
      </c>
      <c r="AY11" s="172">
        <f>地域産業連関表!AX12</f>
        <v>-304.48535197875083</v>
      </c>
      <c r="AZ11" s="172">
        <f>地域産業連関表!AY12</f>
        <v>0</v>
      </c>
      <c r="BB11" s="174">
        <f t="shared" si="0"/>
        <v>1.0000000000000002</v>
      </c>
      <c r="BC11" s="174">
        <f t="shared" si="1"/>
        <v>0</v>
      </c>
      <c r="BE11" s="317" t="s">
        <v>151</v>
      </c>
      <c r="BF11" s="322" t="s">
        <v>10</v>
      </c>
      <c r="BG11" s="209">
        <f>従業者数!D12</f>
        <v>0</v>
      </c>
    </row>
    <row r="12" spans="2:59" ht="15" customHeight="1" x14ac:dyDescent="0.2">
      <c r="B12" s="301" t="s">
        <v>152</v>
      </c>
      <c r="C12" s="302" t="s">
        <v>12</v>
      </c>
      <c r="D12" s="170">
        <f>地域産業連関表!C13</f>
        <v>155.97375285331756</v>
      </c>
      <c r="E12" s="171">
        <f>地域産業連関表!D13</f>
        <v>4.4865804387209905E-3</v>
      </c>
      <c r="F12" s="171">
        <f>地域産業連関表!E13</f>
        <v>0</v>
      </c>
      <c r="G12" s="171">
        <f>地域産業連関表!F13</f>
        <v>0</v>
      </c>
      <c r="H12" s="171">
        <f>地域産業連関表!G13</f>
        <v>22.654733343949907</v>
      </c>
      <c r="I12" s="171">
        <f>地域産業連関表!H13</f>
        <v>0</v>
      </c>
      <c r="J12" s="171">
        <f>地域産業連関表!I13</f>
        <v>0</v>
      </c>
      <c r="K12" s="171">
        <f>地域産業連関表!J13</f>
        <v>0</v>
      </c>
      <c r="L12" s="171">
        <f>地域産業連関表!K13</f>
        <v>0</v>
      </c>
      <c r="M12" s="171">
        <f>地域産業連関表!L13</f>
        <v>1.5974935052950661</v>
      </c>
      <c r="N12" s="171">
        <f>地域産業連関表!M13</f>
        <v>0</v>
      </c>
      <c r="O12" s="171">
        <f>地域産業連関表!N13</f>
        <v>0</v>
      </c>
      <c r="P12" s="171">
        <f>地域産業連関表!O13</f>
        <v>0.11858991961850116</v>
      </c>
      <c r="Q12" s="171">
        <f>地域産業連関表!P13</f>
        <v>2.9568733953278116E-2</v>
      </c>
      <c r="R12" s="171">
        <f>地域産業連関表!Q13</f>
        <v>0</v>
      </c>
      <c r="S12" s="171">
        <f>地域産業連関表!R13</f>
        <v>0</v>
      </c>
      <c r="T12" s="171">
        <f>地域産業連関表!S13</f>
        <v>0</v>
      </c>
      <c r="U12" s="171">
        <f>地域産業連関表!T13</f>
        <v>4.8506928834360613E-2</v>
      </c>
      <c r="V12" s="171">
        <f>地域産業連関表!U13</f>
        <v>0</v>
      </c>
      <c r="W12" s="171">
        <f>地域産業連関表!V13</f>
        <v>7.4915646770492215</v>
      </c>
      <c r="X12" s="171">
        <f>地域産業連関表!W13</f>
        <v>2.9977669442048497E-2</v>
      </c>
      <c r="Y12" s="171">
        <f>地域産業連関表!X13</f>
        <v>0</v>
      </c>
      <c r="Z12" s="171">
        <f>地域産業連関表!Y13</f>
        <v>7.1780854219051565E-3</v>
      </c>
      <c r="AA12" s="171">
        <f>地域産業連関表!Z13</f>
        <v>0.7810565359879369</v>
      </c>
      <c r="AB12" s="171">
        <f>地域産業連関表!AA13</f>
        <v>12.468208833127578</v>
      </c>
      <c r="AC12" s="171">
        <f>地域産業連関表!AB13</f>
        <v>4.9843842839104111</v>
      </c>
      <c r="AD12" s="171">
        <f>地域産業連関表!AC13</f>
        <v>6.0961848193328771</v>
      </c>
      <c r="AE12" s="171">
        <f>地域産業連関表!AD13</f>
        <v>0.65101822820087829</v>
      </c>
      <c r="AF12" s="171">
        <f>地域産業連関表!AE13</f>
        <v>3.2994916407189403</v>
      </c>
      <c r="AG12" s="171">
        <f>地域産業連関表!AF13</f>
        <v>7.9094880326343375</v>
      </c>
      <c r="AH12" s="171">
        <f>地域産業連関表!AG13</f>
        <v>0.45536147164483404</v>
      </c>
      <c r="AI12" s="171">
        <f>地域産業連関表!AH13</f>
        <v>0.13276256084376636</v>
      </c>
      <c r="AJ12" s="171">
        <f>地域産業連関表!AI13</f>
        <v>8.1017188338453083E-4</v>
      </c>
      <c r="AK12" s="171">
        <f>地域産業連関表!AJ13</f>
        <v>18.82919038683367</v>
      </c>
      <c r="AL12" s="171">
        <f>地域産業連関表!AK13</f>
        <v>1.2011815413258442</v>
      </c>
      <c r="AM12" s="171">
        <f>地域産業連関表!AL13</f>
        <v>3.0754985033386668</v>
      </c>
      <c r="AN12" s="171">
        <f>地域産業連関表!AM13</f>
        <v>17.193582556217436</v>
      </c>
      <c r="AO12" s="171">
        <f>地域産業連関表!AN13</f>
        <v>1.7394111425949539</v>
      </c>
      <c r="AP12" s="172">
        <f>地域産業連関表!AO13</f>
        <v>266.77348300591609</v>
      </c>
      <c r="AQ12" s="170">
        <f>地域産業連関表!AP13</f>
        <v>1.6374375516410291</v>
      </c>
      <c r="AR12" s="171">
        <f>地域産業連関表!AQ13</f>
        <v>7.7585668596161241</v>
      </c>
      <c r="AS12" s="171">
        <f>地域産業連関表!AR13</f>
        <v>0</v>
      </c>
      <c r="AT12" s="171">
        <f>地域産業連関表!AS13</f>
        <v>0</v>
      </c>
      <c r="AU12" s="171">
        <f>地域産業連関表!AT13</f>
        <v>0</v>
      </c>
      <c r="AV12" s="171">
        <f>地域産業連関表!AU13</f>
        <v>0.22992853517574519</v>
      </c>
      <c r="AW12" s="171">
        <f>地域産業連関表!AV13</f>
        <v>3.384404526291688</v>
      </c>
      <c r="AX12" s="172">
        <f>地域産業連関表!AW13</f>
        <v>0</v>
      </c>
      <c r="AY12" s="172">
        <f>地域産業連関表!AX13</f>
        <v>-279.78382047864062</v>
      </c>
      <c r="AZ12" s="172">
        <f>地域産業連関表!AY13</f>
        <v>0</v>
      </c>
      <c r="BB12" s="174">
        <f t="shared" si="0"/>
        <v>0.99999999999999978</v>
      </c>
      <c r="BC12" s="174">
        <f t="shared" si="1"/>
        <v>0</v>
      </c>
      <c r="BE12" s="317" t="s">
        <v>152</v>
      </c>
      <c r="BF12" s="322" t="s">
        <v>12</v>
      </c>
      <c r="BG12" s="209">
        <f>従業者数!D13</f>
        <v>0</v>
      </c>
    </row>
    <row r="13" spans="2:59" ht="15" customHeight="1" x14ac:dyDescent="0.2">
      <c r="B13" s="301" t="s">
        <v>153</v>
      </c>
      <c r="C13" s="302" t="s">
        <v>14</v>
      </c>
      <c r="D13" s="170">
        <f>地域産業連関表!C14</f>
        <v>328.30648903420052</v>
      </c>
      <c r="E13" s="171">
        <f>地域産業連関表!D14</f>
        <v>0.27239952663663153</v>
      </c>
      <c r="F13" s="171">
        <f>地域産業連関表!E14</f>
        <v>0</v>
      </c>
      <c r="G13" s="171">
        <f>地域産業連関表!F14</f>
        <v>1.2746668214828942</v>
      </c>
      <c r="H13" s="171">
        <f>地域産業連関表!G14</f>
        <v>10.272360818167533</v>
      </c>
      <c r="I13" s="171">
        <f>地域産業連関表!H14</f>
        <v>0</v>
      </c>
      <c r="J13" s="171">
        <f>地域産業連関表!I14</f>
        <v>0</v>
      </c>
      <c r="K13" s="171">
        <f>地域産業連関表!J14</f>
        <v>0</v>
      </c>
      <c r="L13" s="171">
        <f>地域産業連関表!K14</f>
        <v>0</v>
      </c>
      <c r="M13" s="171">
        <f>地域産業連関表!L14</f>
        <v>8.3325649286369554</v>
      </c>
      <c r="N13" s="171">
        <f>地域産業連関表!M14</f>
        <v>0</v>
      </c>
      <c r="O13" s="171">
        <f>地域産業連関表!N14</f>
        <v>0</v>
      </c>
      <c r="P13" s="171">
        <f>地域産業連関表!O14</f>
        <v>1.3119296608022848</v>
      </c>
      <c r="Q13" s="171">
        <f>地域産業連関表!P14</f>
        <v>0.21720589715193619</v>
      </c>
      <c r="R13" s="171">
        <f>地域産業連関表!Q14</f>
        <v>0</v>
      </c>
      <c r="S13" s="171">
        <f>地域産業連関表!R14</f>
        <v>0</v>
      </c>
      <c r="T13" s="171">
        <f>地域産業連関表!S14</f>
        <v>0</v>
      </c>
      <c r="U13" s="171">
        <f>地域産業連関表!T14</f>
        <v>1.0010989418912823</v>
      </c>
      <c r="V13" s="171">
        <f>地域産業連関表!U14</f>
        <v>0</v>
      </c>
      <c r="W13" s="171">
        <f>地域産業連関表!V14</f>
        <v>24.364789166837316</v>
      </c>
      <c r="X13" s="171">
        <f>地域産業連関表!W14</f>
        <v>0.5184784267673429</v>
      </c>
      <c r="Y13" s="171">
        <f>地域産業連関表!X14</f>
        <v>0</v>
      </c>
      <c r="Z13" s="171">
        <f>地域産業連関表!Y14</f>
        <v>0.78920255348263824</v>
      </c>
      <c r="AA13" s="171">
        <f>地域産業連関表!Z14</f>
        <v>13.845929607921157</v>
      </c>
      <c r="AB13" s="171">
        <f>地域産業連関表!AA14</f>
        <v>30.873819509077528</v>
      </c>
      <c r="AC13" s="171">
        <f>地域産業連関表!AB14</f>
        <v>4.8741887541041678E-3</v>
      </c>
      <c r="AD13" s="171">
        <f>地域産業連関表!AC14</f>
        <v>1.2512807307333257E-2</v>
      </c>
      <c r="AE13" s="171">
        <f>地域産業連関表!AD14</f>
        <v>0.4430942776974352</v>
      </c>
      <c r="AF13" s="171">
        <f>地域産業連関表!AE14</f>
        <v>4.3388853483806322</v>
      </c>
      <c r="AG13" s="171">
        <f>地域産業連関表!AF14</f>
        <v>1.4112705848778024</v>
      </c>
      <c r="AH13" s="171">
        <f>地域産業連関表!AG14</f>
        <v>7.3615643083105742E-3</v>
      </c>
      <c r="AI13" s="171">
        <f>地域産業連関表!AH14</f>
        <v>8.2111751003666716E-2</v>
      </c>
      <c r="AJ13" s="171">
        <f>地域産業連関表!AI14</f>
        <v>3.9927825794040496E-4</v>
      </c>
      <c r="AK13" s="171">
        <f>地域産業連関表!AJ14</f>
        <v>12.26131822851268</v>
      </c>
      <c r="AL13" s="171">
        <f>地域産業連関表!AK14</f>
        <v>3.2147178177801901</v>
      </c>
      <c r="AM13" s="171">
        <f>地域産業連関表!AL14</f>
        <v>0.49254490846409499</v>
      </c>
      <c r="AN13" s="171">
        <f>地域産業連関表!AM14</f>
        <v>98.66992949827322</v>
      </c>
      <c r="AO13" s="171">
        <f>地域産業連関表!AN14</f>
        <v>16.643213864498847</v>
      </c>
      <c r="AP13" s="172">
        <f>地域産業連関表!AO14</f>
        <v>558.96316901117223</v>
      </c>
      <c r="AQ13" s="170">
        <f>地域産業連関表!AP14</f>
        <v>6.1961735444697226</v>
      </c>
      <c r="AR13" s="171">
        <f>地域産業連関表!AQ14</f>
        <v>122.13567964169032</v>
      </c>
      <c r="AS13" s="171">
        <f>地域産業連関表!AR14</f>
        <v>0</v>
      </c>
      <c r="AT13" s="171">
        <f>地域産業連関表!AS14</f>
        <v>0</v>
      </c>
      <c r="AU13" s="171">
        <f>地域産業連関表!AT14</f>
        <v>0</v>
      </c>
      <c r="AV13" s="171">
        <f>地域産業連関表!AU14</f>
        <v>0.73824332875253307</v>
      </c>
      <c r="AW13" s="171">
        <f>地域産業連関表!AV14</f>
        <v>193.5759827796208</v>
      </c>
      <c r="AX13" s="172">
        <f>地域産業連関表!AW14</f>
        <v>0</v>
      </c>
      <c r="AY13" s="172">
        <f>地域産業連関表!AX14</f>
        <v>-881.60924830570559</v>
      </c>
      <c r="AZ13" s="172">
        <f>地域産業連関表!AY14</f>
        <v>0</v>
      </c>
      <c r="BB13" s="174">
        <f t="shared" si="0"/>
        <v>0.99999999999999989</v>
      </c>
      <c r="BC13" s="174">
        <f t="shared" si="1"/>
        <v>0</v>
      </c>
      <c r="BE13" s="317" t="s">
        <v>153</v>
      </c>
      <c r="BF13" s="322" t="s">
        <v>14</v>
      </c>
      <c r="BG13" s="209">
        <f>従業者数!D14</f>
        <v>0</v>
      </c>
    </row>
    <row r="14" spans="2:59" ht="15" customHeight="1" x14ac:dyDescent="0.2">
      <c r="B14" s="301" t="s">
        <v>154</v>
      </c>
      <c r="C14" s="302" t="s">
        <v>16</v>
      </c>
      <c r="D14" s="170">
        <f>地域産業連関表!C15</f>
        <v>38.94920295390687</v>
      </c>
      <c r="E14" s="171">
        <f>地域産業連関表!D15</f>
        <v>0.16856723648337435</v>
      </c>
      <c r="F14" s="171">
        <f>地域産業連関表!E15</f>
        <v>0</v>
      </c>
      <c r="G14" s="171">
        <f>地域産業連関表!F15</f>
        <v>3.7245255582349643</v>
      </c>
      <c r="H14" s="171">
        <f>地域産業連関表!G15</f>
        <v>7.1709790082277465</v>
      </c>
      <c r="I14" s="171">
        <f>地域産業連関表!H15</f>
        <v>0</v>
      </c>
      <c r="J14" s="171">
        <f>地域産業連関表!I15</f>
        <v>0</v>
      </c>
      <c r="K14" s="171">
        <f>地域産業連関表!J15</f>
        <v>0</v>
      </c>
      <c r="L14" s="171">
        <f>地域産業連関表!K15</f>
        <v>0</v>
      </c>
      <c r="M14" s="171">
        <f>地域産業連関表!L15</f>
        <v>6.0557773883908821</v>
      </c>
      <c r="N14" s="171">
        <f>地域産業連関表!M15</f>
        <v>0</v>
      </c>
      <c r="O14" s="171">
        <f>地域産業連関表!N15</f>
        <v>0</v>
      </c>
      <c r="P14" s="171">
        <f>地域産業連関表!O15</f>
        <v>0.32094082703819432</v>
      </c>
      <c r="Q14" s="171">
        <f>地域産業連関表!P15</f>
        <v>5.0677914813127146E-2</v>
      </c>
      <c r="R14" s="171">
        <f>地域産業連関表!Q15</f>
        <v>0</v>
      </c>
      <c r="S14" s="171">
        <f>地域産業連関表!R15</f>
        <v>0</v>
      </c>
      <c r="T14" s="171">
        <f>地域産業連関表!S15</f>
        <v>0</v>
      </c>
      <c r="U14" s="171">
        <f>地域産業連関表!T15</f>
        <v>0.15879747207291237</v>
      </c>
      <c r="V14" s="171">
        <f>地域産業連関表!U15</f>
        <v>0</v>
      </c>
      <c r="W14" s="171">
        <f>地域産業連関表!V15</f>
        <v>2.261025948615246</v>
      </c>
      <c r="X14" s="171">
        <f>地域産業連関表!W15</f>
        <v>93.163561562562748</v>
      </c>
      <c r="Y14" s="171">
        <f>地域産業連関表!X15</f>
        <v>0</v>
      </c>
      <c r="Z14" s="171">
        <f>地域産業連関表!Y15</f>
        <v>3.0216730847900154E-2</v>
      </c>
      <c r="AA14" s="171">
        <f>地域産業連関表!Z15</f>
        <v>11.257319324240351</v>
      </c>
      <c r="AB14" s="171">
        <f>地域産業連関表!AA15</f>
        <v>109.47950814361039</v>
      </c>
      <c r="AC14" s="171">
        <f>地域産業連関表!AB15</f>
        <v>0.82012678950285645</v>
      </c>
      <c r="AD14" s="171">
        <f>地域産業連関表!AC15</f>
        <v>2.2739682559416399</v>
      </c>
      <c r="AE14" s="171">
        <f>地域産業連関表!AD15</f>
        <v>57.749722148691369</v>
      </c>
      <c r="AF14" s="171">
        <f>地域産業連関表!AE15</f>
        <v>4.8351059440745656</v>
      </c>
      <c r="AG14" s="171">
        <f>地域産業連関表!AF15</f>
        <v>0.37685280725625941</v>
      </c>
      <c r="AH14" s="171">
        <f>地域産業連関表!AG15</f>
        <v>9.128835127475407E-2</v>
      </c>
      <c r="AI14" s="171">
        <f>地域産業連関表!AH15</f>
        <v>0.35843933277951967</v>
      </c>
      <c r="AJ14" s="171">
        <f>地域産業連関表!AI15</f>
        <v>3.3931392320244599E-3</v>
      </c>
      <c r="AK14" s="171">
        <f>地域産業連関表!AJ15</f>
        <v>19.513313208418634</v>
      </c>
      <c r="AL14" s="171">
        <f>地域産業連関表!AK15</f>
        <v>19.121334977208793</v>
      </c>
      <c r="AM14" s="171">
        <f>地域産業連関表!AL15</f>
        <v>2.0905200929241778</v>
      </c>
      <c r="AN14" s="171">
        <f>地域産業連関表!AM15</f>
        <v>7.3735725979779279</v>
      </c>
      <c r="AO14" s="171">
        <f>地域産業連関表!AN15</f>
        <v>8.8418114107287771</v>
      </c>
      <c r="AP14" s="172">
        <f>地域産業連関表!AO15</f>
        <v>396.24054912505608</v>
      </c>
      <c r="AQ14" s="170">
        <f>地域産業連関表!AP15</f>
        <v>0.5675534770188333</v>
      </c>
      <c r="AR14" s="171">
        <f>地域産業連関表!AQ15</f>
        <v>350.99061074644032</v>
      </c>
      <c r="AS14" s="171">
        <f>地域産業連関表!AR15</f>
        <v>0</v>
      </c>
      <c r="AT14" s="171">
        <f>地域産業連関表!AS15</f>
        <v>0</v>
      </c>
      <c r="AU14" s="171">
        <f>地域産業連関表!AT15</f>
        <v>0</v>
      </c>
      <c r="AV14" s="171">
        <f>地域産業連関表!AU15</f>
        <v>0.25507104293956462</v>
      </c>
      <c r="AW14" s="171">
        <f>地域産業連関表!AV15</f>
        <v>329.16829196812961</v>
      </c>
      <c r="AX14" s="172">
        <f>地域産業連関表!AW15</f>
        <v>0</v>
      </c>
      <c r="AY14" s="172">
        <f>地域産業連関表!AX15</f>
        <v>-1077.2220763595844</v>
      </c>
      <c r="AZ14" s="172">
        <f>地域産業連関表!AY15</f>
        <v>0</v>
      </c>
      <c r="BB14" s="174">
        <f t="shared" si="0"/>
        <v>1</v>
      </c>
      <c r="BC14" s="174">
        <f t="shared" si="1"/>
        <v>0</v>
      </c>
      <c r="BE14" s="317" t="s">
        <v>154</v>
      </c>
      <c r="BF14" s="322" t="s">
        <v>16</v>
      </c>
      <c r="BG14" s="209">
        <f>従業者数!D15</f>
        <v>0</v>
      </c>
    </row>
    <row r="15" spans="2:59" ht="15" customHeight="1" x14ac:dyDescent="0.2">
      <c r="B15" s="301" t="s">
        <v>155</v>
      </c>
      <c r="C15" s="302" t="s">
        <v>17</v>
      </c>
      <c r="D15" s="170">
        <f>地域産業連関表!C16</f>
        <v>19.992124915803551</v>
      </c>
      <c r="E15" s="171">
        <f>地域産業連関表!D16</f>
        <v>3.525170344709349E-2</v>
      </c>
      <c r="F15" s="171">
        <f>地域産業連関表!E16</f>
        <v>0</v>
      </c>
      <c r="G15" s="171">
        <f>地域産業連関表!F16</f>
        <v>5.8605371102661903E-2</v>
      </c>
      <c r="H15" s="171">
        <f>地域産業連関表!G16</f>
        <v>3.7722189687944527</v>
      </c>
      <c r="I15" s="171">
        <f>地域産業連関表!H16</f>
        <v>0</v>
      </c>
      <c r="J15" s="171">
        <f>地域産業連関表!I16</f>
        <v>0</v>
      </c>
      <c r="K15" s="171">
        <f>地域産業連関表!J16</f>
        <v>0</v>
      </c>
      <c r="L15" s="171">
        <f>地域産業連関表!K16</f>
        <v>0</v>
      </c>
      <c r="M15" s="171">
        <f>地域産業連関表!L16</f>
        <v>22.478587868305194</v>
      </c>
      <c r="N15" s="171">
        <f>地域産業連関表!M16</f>
        <v>0</v>
      </c>
      <c r="O15" s="171">
        <f>地域産業連関表!N16</f>
        <v>0</v>
      </c>
      <c r="P15" s="171">
        <f>地域産業連関表!O16</f>
        <v>0.40143036878094485</v>
      </c>
      <c r="Q15" s="171">
        <f>地域産業連関表!P16</f>
        <v>0.38391711890793145</v>
      </c>
      <c r="R15" s="171">
        <f>地域産業連関表!Q16</f>
        <v>0</v>
      </c>
      <c r="S15" s="171">
        <f>地域産業連関表!R16</f>
        <v>0</v>
      </c>
      <c r="T15" s="171">
        <f>地域産業連関表!S16</f>
        <v>0</v>
      </c>
      <c r="U15" s="171">
        <f>地域産業連関表!T16</f>
        <v>0.58496258209524699</v>
      </c>
      <c r="V15" s="171">
        <f>地域産業連関表!U16</f>
        <v>0</v>
      </c>
      <c r="W15" s="171">
        <f>地域産業連関表!V16</f>
        <v>0.48715665671482833</v>
      </c>
      <c r="X15" s="171">
        <f>地域産業連関表!W16</f>
        <v>9.0292648665972808E-2</v>
      </c>
      <c r="Y15" s="171">
        <f>地域産業連関表!X16</f>
        <v>0</v>
      </c>
      <c r="Z15" s="171">
        <f>地域産業連関表!Y16</f>
        <v>0.26584705589511015</v>
      </c>
      <c r="AA15" s="171">
        <f>地域産業連関表!Z16</f>
        <v>0.47450532587761141</v>
      </c>
      <c r="AB15" s="171">
        <f>地域産業連関表!AA16</f>
        <v>380.70770913919949</v>
      </c>
      <c r="AC15" s="171">
        <f>地域産業連関表!AB16</f>
        <v>0.10630913345745471</v>
      </c>
      <c r="AD15" s="171">
        <f>地域産業連関表!AC16</f>
        <v>0.29017360273038822</v>
      </c>
      <c r="AE15" s="171">
        <f>地域産業連関表!AD16</f>
        <v>3.806449243745675E-2</v>
      </c>
      <c r="AF15" s="171">
        <f>地域産業連関表!AE16</f>
        <v>2.6711322090075975</v>
      </c>
      <c r="AG15" s="171">
        <f>地域産業連関表!AF16</f>
        <v>2.7367930113563813E-2</v>
      </c>
      <c r="AH15" s="171">
        <f>地域産業連関表!AG16</f>
        <v>3.1653814312066538E-3</v>
      </c>
      <c r="AI15" s="171">
        <f>地域産業連関表!AH16</f>
        <v>0.1860895088326342</v>
      </c>
      <c r="AJ15" s="171">
        <f>地域産業連関表!AI16</f>
        <v>0</v>
      </c>
      <c r="AK15" s="171">
        <f>地域産業連関表!AJ16</f>
        <v>5.7009862786945451</v>
      </c>
      <c r="AL15" s="171">
        <f>地域産業連関表!AK16</f>
        <v>0.9482553664207769</v>
      </c>
      <c r="AM15" s="171">
        <f>地域産業連関表!AL16</f>
        <v>1.656089022552522</v>
      </c>
      <c r="AN15" s="171">
        <f>地域産業連関表!AM16</f>
        <v>3.3677774823940063</v>
      </c>
      <c r="AO15" s="171">
        <f>地域産業連関表!AN16</f>
        <v>3.6219065569504614</v>
      </c>
      <c r="AP15" s="172">
        <f>地域産業連関表!AO16</f>
        <v>448.34992668861264</v>
      </c>
      <c r="AQ15" s="170">
        <f>地域産業連関表!AP16</f>
        <v>0.41994380255224156</v>
      </c>
      <c r="AR15" s="171">
        <f>地域産業連関表!AQ16</f>
        <v>6.5660012472280735</v>
      </c>
      <c r="AS15" s="171">
        <f>地域産業連関表!AR16</f>
        <v>0</v>
      </c>
      <c r="AT15" s="171">
        <f>地域産業連関表!AS16</f>
        <v>0</v>
      </c>
      <c r="AU15" s="171">
        <f>地域産業連関表!AT16</f>
        <v>0</v>
      </c>
      <c r="AV15" s="171">
        <f>地域産業連関表!AU16</f>
        <v>0.50193650912521903</v>
      </c>
      <c r="AW15" s="171">
        <f>地域産業連関表!AV16</f>
        <v>-30.093631381689924</v>
      </c>
      <c r="AX15" s="172">
        <f>地域産業連関表!AW16</f>
        <v>216.43227032312143</v>
      </c>
      <c r="AY15" s="172">
        <f>地域産業連関表!AX16</f>
        <v>-309.68833599191976</v>
      </c>
      <c r="AZ15" s="172">
        <f>地域産業連関表!AY16</f>
        <v>332.48811119702992</v>
      </c>
      <c r="BB15" s="174">
        <f t="shared" si="0"/>
        <v>0.72740474871959759</v>
      </c>
      <c r="BC15" s="174">
        <f t="shared" si="1"/>
        <v>0.27259525128040241</v>
      </c>
      <c r="BE15" s="317" t="s">
        <v>155</v>
      </c>
      <c r="BF15" s="322" t="s">
        <v>17</v>
      </c>
      <c r="BG15" s="209">
        <f>従業者数!D16</f>
        <v>32.858396282028437</v>
      </c>
    </row>
    <row r="16" spans="2:59" ht="15" customHeight="1" x14ac:dyDescent="0.2">
      <c r="B16" s="301" t="s">
        <v>156</v>
      </c>
      <c r="C16" s="302" t="s">
        <v>19</v>
      </c>
      <c r="D16" s="170">
        <f>地域産業連関表!C17</f>
        <v>0.1877335846015554</v>
      </c>
      <c r="E16" s="171">
        <f>地域産業連関表!D17</f>
        <v>0</v>
      </c>
      <c r="F16" s="171">
        <f>地域産業連関表!E17</f>
        <v>0</v>
      </c>
      <c r="G16" s="171">
        <f>地域産業連関表!F17</f>
        <v>0.41255096763058052</v>
      </c>
      <c r="H16" s="171">
        <f>地域産業連関表!G17</f>
        <v>0</v>
      </c>
      <c r="I16" s="171">
        <f>地域産業連関表!H17</f>
        <v>0</v>
      </c>
      <c r="J16" s="171">
        <f>地域産業連関表!I17</f>
        <v>0</v>
      </c>
      <c r="K16" s="171">
        <f>地域産業連関表!J17</f>
        <v>0</v>
      </c>
      <c r="L16" s="171">
        <f>地域産業連関表!K17</f>
        <v>0</v>
      </c>
      <c r="M16" s="171">
        <f>地域産業連関表!L17</f>
        <v>4.1531155381153733</v>
      </c>
      <c r="N16" s="171">
        <f>地域産業連関表!M17</f>
        <v>0</v>
      </c>
      <c r="O16" s="171">
        <f>地域産業連関表!N17</f>
        <v>0</v>
      </c>
      <c r="P16" s="171">
        <f>地域産業連関表!O17</f>
        <v>30.100256018250313</v>
      </c>
      <c r="Q16" s="171">
        <f>地域産業連関表!P17</f>
        <v>4.3887917129487164</v>
      </c>
      <c r="R16" s="171">
        <f>地域産業連関表!Q17</f>
        <v>0</v>
      </c>
      <c r="S16" s="171">
        <f>地域産業連関表!R17</f>
        <v>0</v>
      </c>
      <c r="T16" s="171">
        <f>地域産業連関表!S17</f>
        <v>0</v>
      </c>
      <c r="U16" s="171">
        <f>地域産業連関表!T17</f>
        <v>4.7615653384319439</v>
      </c>
      <c r="V16" s="171">
        <f>地域産業連関表!U17</f>
        <v>0</v>
      </c>
      <c r="W16" s="171">
        <f>地域産業連関表!V17</f>
        <v>1.6220829509836308</v>
      </c>
      <c r="X16" s="171">
        <f>地域産業連関表!W17</f>
        <v>0</v>
      </c>
      <c r="Y16" s="171">
        <f>地域産業連関表!X17</f>
        <v>0</v>
      </c>
      <c r="Z16" s="171">
        <f>地域産業連関表!Y17</f>
        <v>0</v>
      </c>
      <c r="AA16" s="171">
        <f>地域産業連関表!Z17</f>
        <v>0</v>
      </c>
      <c r="AB16" s="171">
        <f>地域産業連関表!AA17</f>
        <v>183.56724656635137</v>
      </c>
      <c r="AC16" s="171">
        <f>地域産業連関表!AB17</f>
        <v>0</v>
      </c>
      <c r="AD16" s="171">
        <f>地域産業連関表!AC17</f>
        <v>0</v>
      </c>
      <c r="AE16" s="171">
        <f>地域産業連関表!AD17</f>
        <v>0</v>
      </c>
      <c r="AF16" s="171">
        <f>地域産業連関表!AE17</f>
        <v>3.3887398091007527E-2</v>
      </c>
      <c r="AG16" s="171">
        <f>地域産業連関表!AF17</f>
        <v>0</v>
      </c>
      <c r="AH16" s="171">
        <f>地域産業連関表!AG17</f>
        <v>0</v>
      </c>
      <c r="AI16" s="171">
        <f>地域産業連関表!AH17</f>
        <v>0</v>
      </c>
      <c r="AJ16" s="171">
        <f>地域産業連関表!AI17</f>
        <v>0</v>
      </c>
      <c r="AK16" s="171">
        <f>地域産業連関表!AJ17</f>
        <v>3.1911981985933958E-3</v>
      </c>
      <c r="AL16" s="171">
        <f>地域産業連関表!AK17</f>
        <v>3.0490526251471927E-3</v>
      </c>
      <c r="AM16" s="171">
        <f>地域産業連関表!AL17</f>
        <v>0</v>
      </c>
      <c r="AN16" s="171">
        <f>地域産業連関表!AM17</f>
        <v>2.1159968778759995E-2</v>
      </c>
      <c r="AO16" s="171">
        <f>地域産業連関表!AN17</f>
        <v>0.23797301628663464</v>
      </c>
      <c r="AP16" s="172">
        <f>地域産業連関表!AO17</f>
        <v>229.49260331129366</v>
      </c>
      <c r="AQ16" s="170">
        <f>地域産業連関表!AP17</f>
        <v>0</v>
      </c>
      <c r="AR16" s="171">
        <f>地域産業連関表!AQ17</f>
        <v>-1.678072323920252</v>
      </c>
      <c r="AS16" s="171">
        <f>地域産業連関表!AR17</f>
        <v>0</v>
      </c>
      <c r="AT16" s="171">
        <f>地域産業連関表!AS17</f>
        <v>-7.6451194460689686</v>
      </c>
      <c r="AU16" s="171">
        <f>地域産業連関表!AT17</f>
        <v>-5.1621805178198885</v>
      </c>
      <c r="AV16" s="171">
        <f>地域産業連関表!AU17</f>
        <v>2.0630130093433894</v>
      </c>
      <c r="AW16" s="171">
        <f>地域産業連関表!AV17</f>
        <v>-15.73820733060974</v>
      </c>
      <c r="AX16" s="172">
        <f>地域産業連関表!AW17</f>
        <v>0</v>
      </c>
      <c r="AY16" s="172">
        <f>地域産業連関表!AX17</f>
        <v>-201.3320367022182</v>
      </c>
      <c r="AZ16" s="172">
        <f>地域産業連関表!AY17</f>
        <v>0</v>
      </c>
      <c r="BB16" s="174">
        <f t="shared" si="0"/>
        <v>1</v>
      </c>
      <c r="BC16" s="174">
        <f t="shared" si="1"/>
        <v>0</v>
      </c>
      <c r="BE16" s="317" t="s">
        <v>156</v>
      </c>
      <c r="BF16" s="322" t="s">
        <v>19</v>
      </c>
      <c r="BG16" s="209">
        <f>従業者数!D17</f>
        <v>0</v>
      </c>
    </row>
    <row r="17" spans="2:59" ht="15" customHeight="1" x14ac:dyDescent="0.2">
      <c r="B17" s="301" t="s">
        <v>157</v>
      </c>
      <c r="C17" s="302" t="s">
        <v>21</v>
      </c>
      <c r="D17" s="170">
        <f>地域産業連関表!C18</f>
        <v>0</v>
      </c>
      <c r="E17" s="171">
        <f>地域産業連関表!D18</f>
        <v>0</v>
      </c>
      <c r="F17" s="171">
        <f>地域産業連関表!E18</f>
        <v>0</v>
      </c>
      <c r="G17" s="171">
        <f>地域産業連関表!F18</f>
        <v>6.2460987622573926E-2</v>
      </c>
      <c r="H17" s="171">
        <f>地域産業連関表!G18</f>
        <v>1.6131759505525087</v>
      </c>
      <c r="I17" s="171">
        <f>地域産業連関表!H18</f>
        <v>0</v>
      </c>
      <c r="J17" s="171">
        <f>地域産業連関表!I18</f>
        <v>0</v>
      </c>
      <c r="K17" s="171">
        <f>地域産業連関表!J18</f>
        <v>0</v>
      </c>
      <c r="L17" s="171">
        <f>地域産業連関表!K18</f>
        <v>0</v>
      </c>
      <c r="M17" s="171">
        <f>地域産業連関表!L18</f>
        <v>1.6887515196039891</v>
      </c>
      <c r="N17" s="171">
        <f>地域産業連関表!M18</f>
        <v>0</v>
      </c>
      <c r="O17" s="171">
        <f>地域産業連関表!N18</f>
        <v>0</v>
      </c>
      <c r="P17" s="171">
        <f>地域産業連関表!O18</f>
        <v>6.7691405388025938</v>
      </c>
      <c r="Q17" s="171">
        <f>地域産業連関表!P18</f>
        <v>1.4555684183990694</v>
      </c>
      <c r="R17" s="171">
        <f>地域産業連関表!Q18</f>
        <v>0</v>
      </c>
      <c r="S17" s="171">
        <f>地域産業連関表!R18</f>
        <v>0</v>
      </c>
      <c r="T17" s="171">
        <f>地域産業連関表!S18</f>
        <v>0</v>
      </c>
      <c r="U17" s="171">
        <f>地域産業連関表!T18</f>
        <v>2.5724933383304398</v>
      </c>
      <c r="V17" s="171">
        <f>地域産業連関表!U18</f>
        <v>0</v>
      </c>
      <c r="W17" s="171">
        <f>地域産業連関表!V18</f>
        <v>0.96211211712438682</v>
      </c>
      <c r="X17" s="171">
        <f>地域産業連関表!W18</f>
        <v>0.54294115177948177</v>
      </c>
      <c r="Y17" s="171">
        <f>地域産業連関表!X18</f>
        <v>0</v>
      </c>
      <c r="Z17" s="171">
        <f>地域産業連関表!Y18</f>
        <v>4.9945720121280207E-2</v>
      </c>
      <c r="AA17" s="171">
        <f>地域産業連関表!Z18</f>
        <v>3.5947373172546312E-3</v>
      </c>
      <c r="AB17" s="171">
        <f>地域産業連関表!AA18</f>
        <v>73.565339593100049</v>
      </c>
      <c r="AC17" s="171">
        <f>地域産業連関表!AB18</f>
        <v>1.3035621086557659E-2</v>
      </c>
      <c r="AD17" s="171">
        <f>地域産業連関表!AC18</f>
        <v>1.0476902644896948E-2</v>
      </c>
      <c r="AE17" s="171">
        <f>地域産業連関表!AD18</f>
        <v>0</v>
      </c>
      <c r="AF17" s="171">
        <f>地域産業連関表!AE18</f>
        <v>0.7730534571206803</v>
      </c>
      <c r="AG17" s="171">
        <f>地域産業連関表!AF18</f>
        <v>9.687874680089921E-2</v>
      </c>
      <c r="AH17" s="171">
        <f>地域産業連関表!AG18</f>
        <v>0</v>
      </c>
      <c r="AI17" s="171">
        <f>地域産業連関表!AH18</f>
        <v>0</v>
      </c>
      <c r="AJ17" s="171">
        <f>地域産業連関表!AI18</f>
        <v>0</v>
      </c>
      <c r="AK17" s="171">
        <f>地域産業連関表!AJ18</f>
        <v>0.43917173294438056</v>
      </c>
      <c r="AL17" s="171">
        <f>地域産業連関表!AK18</f>
        <v>0.10918512257669945</v>
      </c>
      <c r="AM17" s="171">
        <f>地域産業連関表!AL18</f>
        <v>0</v>
      </c>
      <c r="AN17" s="171">
        <f>地域産業連関表!AM18</f>
        <v>1.3450955203473962</v>
      </c>
      <c r="AO17" s="171">
        <f>地域産業連関表!AN18</f>
        <v>0.87465899032197203</v>
      </c>
      <c r="AP17" s="172">
        <f>地域産業連関表!AO18</f>
        <v>92.947080166597118</v>
      </c>
      <c r="AQ17" s="170">
        <f>地域産業連関表!AP18</f>
        <v>4.6914702737443886E-2</v>
      </c>
      <c r="AR17" s="171">
        <f>地域産業連関表!AQ18</f>
        <v>8.1889505383979451</v>
      </c>
      <c r="AS17" s="171">
        <f>地域産業連関表!AR18</f>
        <v>0</v>
      </c>
      <c r="AT17" s="171">
        <f>地域産業連関表!AS18</f>
        <v>0</v>
      </c>
      <c r="AU17" s="171">
        <f>地域産業連関表!AT18</f>
        <v>8.1721147380058508</v>
      </c>
      <c r="AV17" s="171">
        <f>地域産業連関表!AU18</f>
        <v>1.0465471889527589</v>
      </c>
      <c r="AW17" s="171">
        <f>地域産業連関表!AV18</f>
        <v>32.09551791887386</v>
      </c>
      <c r="AX17" s="172">
        <f>地域産業連関表!AW18</f>
        <v>0</v>
      </c>
      <c r="AY17" s="172">
        <f>地域産業連関表!AX18</f>
        <v>-142.49712525356497</v>
      </c>
      <c r="AZ17" s="172">
        <f>地域産業連関表!AY18</f>
        <v>0</v>
      </c>
      <c r="BB17" s="174">
        <f t="shared" si="0"/>
        <v>1</v>
      </c>
      <c r="BC17" s="174">
        <f t="shared" si="1"/>
        <v>0</v>
      </c>
      <c r="BE17" s="317" t="s">
        <v>157</v>
      </c>
      <c r="BF17" s="322" t="s">
        <v>21</v>
      </c>
      <c r="BG17" s="209">
        <f>従業者数!D18</f>
        <v>0</v>
      </c>
    </row>
    <row r="18" spans="2:59" ht="15" customHeight="1" x14ac:dyDescent="0.2">
      <c r="B18" s="301" t="s">
        <v>158</v>
      </c>
      <c r="C18" s="302" t="s">
        <v>23</v>
      </c>
      <c r="D18" s="170">
        <f>地域産業連関表!C19</f>
        <v>11.42935772189878</v>
      </c>
      <c r="E18" s="171">
        <f>地域産業連関表!D19</f>
        <v>0.18971825855163044</v>
      </c>
      <c r="F18" s="171">
        <f>地域産業連関表!E19</f>
        <v>0</v>
      </c>
      <c r="G18" s="171">
        <f>地域産業連関表!F19</f>
        <v>1.9833291378427156</v>
      </c>
      <c r="H18" s="171">
        <f>地域産業連関表!G19</f>
        <v>13.13032418656563</v>
      </c>
      <c r="I18" s="171">
        <f>地域産業連関表!H19</f>
        <v>0</v>
      </c>
      <c r="J18" s="171">
        <f>地域産業連関表!I19</f>
        <v>0</v>
      </c>
      <c r="K18" s="171">
        <f>地域産業連関表!J19</f>
        <v>0</v>
      </c>
      <c r="L18" s="171">
        <f>地域産業連関表!K19</f>
        <v>0</v>
      </c>
      <c r="M18" s="171">
        <f>地域産業連関表!L19</f>
        <v>4.0234578631767457</v>
      </c>
      <c r="N18" s="171">
        <f>地域産業連関表!M19</f>
        <v>0</v>
      </c>
      <c r="O18" s="171">
        <f>地域産業連関表!N19</f>
        <v>0</v>
      </c>
      <c r="P18" s="171">
        <f>地域産業連関表!O19</f>
        <v>6.5740705936471153</v>
      </c>
      <c r="Q18" s="171">
        <f>地域産業連関表!P19</f>
        <v>1.250059304044185</v>
      </c>
      <c r="R18" s="171">
        <f>地域産業連関表!Q19</f>
        <v>0</v>
      </c>
      <c r="S18" s="171">
        <f>地域産業連関表!R19</f>
        <v>0</v>
      </c>
      <c r="T18" s="171">
        <f>地域産業連関表!S19</f>
        <v>0</v>
      </c>
      <c r="U18" s="171">
        <f>地域産業連関表!T19</f>
        <v>0.83108795162045246</v>
      </c>
      <c r="V18" s="171">
        <f>地域産業連関表!U19</f>
        <v>0</v>
      </c>
      <c r="W18" s="171">
        <f>地域産業連関表!V19</f>
        <v>7.2183968523906632</v>
      </c>
      <c r="X18" s="171">
        <f>地域産業連関表!W19</f>
        <v>0.75641728282749665</v>
      </c>
      <c r="Y18" s="171">
        <f>地域産業連関表!X19</f>
        <v>0</v>
      </c>
      <c r="Z18" s="171">
        <f>地域産業連関表!Y19</f>
        <v>0.10216951525669796</v>
      </c>
      <c r="AA18" s="171">
        <f>地域産業連関表!Z19</f>
        <v>0.14878218340859448</v>
      </c>
      <c r="AB18" s="171">
        <f>地域産業連関表!AA19</f>
        <v>544.32170493971694</v>
      </c>
      <c r="AC18" s="171">
        <f>地域産業連関表!AB19</f>
        <v>3.1376982855116093</v>
      </c>
      <c r="AD18" s="171">
        <f>地域産業連関表!AC19</f>
        <v>1.8989957927207866</v>
      </c>
      <c r="AE18" s="171">
        <f>地域産業連関表!AD19</f>
        <v>1.3026575396094207</v>
      </c>
      <c r="AF18" s="171">
        <f>地域産業連関表!AE19</f>
        <v>2.4615462284609606</v>
      </c>
      <c r="AG18" s="171">
        <f>地域産業連関表!AF19</f>
        <v>7.4372483117106494E-2</v>
      </c>
      <c r="AH18" s="171">
        <f>地域産業連関表!AG19</f>
        <v>2.7234733541709313E-2</v>
      </c>
      <c r="AI18" s="171">
        <f>地域産業連関表!AH19</f>
        <v>0.80633347855627735</v>
      </c>
      <c r="AJ18" s="171">
        <f>地域産業連関表!AI19</f>
        <v>8.9583521872447223E-4</v>
      </c>
      <c r="AK18" s="171">
        <f>地域産業連関表!AJ19</f>
        <v>4.8071206152419066</v>
      </c>
      <c r="AL18" s="171">
        <f>地域産業連関表!AK19</f>
        <v>5.9787566189671963</v>
      </c>
      <c r="AM18" s="171">
        <f>地域産業連関表!AL19</f>
        <v>0.16931405591264465</v>
      </c>
      <c r="AN18" s="171">
        <f>地域産業連関表!AM19</f>
        <v>1.4669795982815035</v>
      </c>
      <c r="AO18" s="171">
        <f>地域産業連関表!AN19</f>
        <v>4.0997020258861143</v>
      </c>
      <c r="AP18" s="172">
        <f>地域産業連関表!AO19</f>
        <v>618.19048308197375</v>
      </c>
      <c r="AQ18" s="170">
        <f>地域産業連関表!AP19</f>
        <v>1.0790381629612091</v>
      </c>
      <c r="AR18" s="171">
        <f>地域産業連関表!AQ19</f>
        <v>12.984654387681092</v>
      </c>
      <c r="AS18" s="171">
        <f>地域産業連関表!AR19</f>
        <v>3.1610375169640346E-2</v>
      </c>
      <c r="AT18" s="171">
        <f>地域産業連関表!AS19</f>
        <v>0.43841213318307876</v>
      </c>
      <c r="AU18" s="171">
        <f>地域産業連関表!AT19</f>
        <v>10.988266526492223</v>
      </c>
      <c r="AV18" s="171">
        <f>地域産業連関表!AU19</f>
        <v>-0.10346611696842271</v>
      </c>
      <c r="AW18" s="171">
        <f>地域産業連関表!AV19</f>
        <v>-56.289438652027812</v>
      </c>
      <c r="AX18" s="172">
        <f>地域産業連関表!AW19</f>
        <v>0</v>
      </c>
      <c r="AY18" s="172">
        <f>地域産業連関表!AX19</f>
        <v>-480.95365581954906</v>
      </c>
      <c r="AZ18" s="172">
        <f>地域産業連関表!AY19</f>
        <v>106.3659040789157</v>
      </c>
      <c r="BB18" s="174">
        <f t="shared" si="0"/>
        <v>0.81889602979116838</v>
      </c>
      <c r="BC18" s="174">
        <f t="shared" si="1"/>
        <v>0.18110397020883162</v>
      </c>
      <c r="BE18" s="317" t="s">
        <v>158</v>
      </c>
      <c r="BF18" s="322" t="s">
        <v>23</v>
      </c>
      <c r="BG18" s="209">
        <f>従業者数!D19</f>
        <v>14.935634673649288</v>
      </c>
    </row>
    <row r="19" spans="2:59" ht="15" customHeight="1" x14ac:dyDescent="0.2">
      <c r="B19" s="301" t="s">
        <v>159</v>
      </c>
      <c r="C19" s="302" t="s">
        <v>25</v>
      </c>
      <c r="D19" s="170">
        <f>地域産業連関表!C20</f>
        <v>0.28814095708375526</v>
      </c>
      <c r="E19" s="171">
        <f>地域産業連関表!D20</f>
        <v>2.5637602506977088E-2</v>
      </c>
      <c r="F19" s="171">
        <f>地域産業連関表!E20</f>
        <v>0</v>
      </c>
      <c r="G19" s="171">
        <f>地域産業連関表!F20</f>
        <v>0.34006537705623574</v>
      </c>
      <c r="H19" s="171">
        <f>地域産業連関表!G20</f>
        <v>0</v>
      </c>
      <c r="I19" s="171">
        <f>地域産業連関表!H20</f>
        <v>0</v>
      </c>
      <c r="J19" s="171">
        <f>地域産業連関表!I20</f>
        <v>0</v>
      </c>
      <c r="K19" s="171">
        <f>地域産業連関表!J20</f>
        <v>0</v>
      </c>
      <c r="L19" s="171">
        <f>地域産業連関表!K20</f>
        <v>0</v>
      </c>
      <c r="M19" s="171">
        <f>地域産業連関表!L20</f>
        <v>0.76590462003199544</v>
      </c>
      <c r="N19" s="171">
        <f>地域産業連関表!M20</f>
        <v>0</v>
      </c>
      <c r="O19" s="171">
        <f>地域産業連関表!N20</f>
        <v>0</v>
      </c>
      <c r="P19" s="171">
        <f>地域産業連関表!O20</f>
        <v>0.10739918035761316</v>
      </c>
      <c r="Q19" s="171">
        <f>地域産業連関表!P20</f>
        <v>6.39074953349414</v>
      </c>
      <c r="R19" s="171">
        <f>地域産業連関表!Q20</f>
        <v>0</v>
      </c>
      <c r="S19" s="171">
        <f>地域産業連関表!R20</f>
        <v>0</v>
      </c>
      <c r="T19" s="171">
        <f>地域産業連関表!S20</f>
        <v>0</v>
      </c>
      <c r="U19" s="171">
        <f>地域産業連関表!T20</f>
        <v>0.74666948437694258</v>
      </c>
      <c r="V19" s="171">
        <f>地域産業連関表!U20</f>
        <v>0</v>
      </c>
      <c r="W19" s="171">
        <f>地域産業連関表!V20</f>
        <v>0.23176862377015814</v>
      </c>
      <c r="X19" s="171">
        <f>地域産業連関表!W20</f>
        <v>0.44163589635755529</v>
      </c>
      <c r="Y19" s="171">
        <f>地域産業連関表!X20</f>
        <v>0</v>
      </c>
      <c r="Z19" s="171">
        <f>地域産業連関表!Y20</f>
        <v>9.1724756229614415E-2</v>
      </c>
      <c r="AA19" s="171">
        <f>地域産業連関表!Z20</f>
        <v>2.7160237508146102E-2</v>
      </c>
      <c r="AB19" s="171">
        <f>地域産業連関表!AA20</f>
        <v>46.719567214044964</v>
      </c>
      <c r="AC19" s="171">
        <f>地域産業連関表!AB20</f>
        <v>1.4743368415487315</v>
      </c>
      <c r="AD19" s="171">
        <f>地域産業連関表!AC20</f>
        <v>0.31357506868176283</v>
      </c>
      <c r="AE19" s="171">
        <f>地域産業連関表!AD20</f>
        <v>8.5703246305903175E-2</v>
      </c>
      <c r="AF19" s="171">
        <f>地域産業連関表!AE20</f>
        <v>3.2524235156518727E-2</v>
      </c>
      <c r="AG19" s="171">
        <f>地域産業連関表!AF20</f>
        <v>0.46236449466319707</v>
      </c>
      <c r="AH19" s="171">
        <f>地域産業連関表!AG20</f>
        <v>3.7721014435138996E-3</v>
      </c>
      <c r="AI19" s="171">
        <f>地域産業連関表!AH20</f>
        <v>0</v>
      </c>
      <c r="AJ19" s="171">
        <f>地域産業連関表!AI20</f>
        <v>0</v>
      </c>
      <c r="AK19" s="171">
        <f>地域産業連関表!AJ20</f>
        <v>0.70448815837573475</v>
      </c>
      <c r="AL19" s="171">
        <f>地域産業連関表!AK20</f>
        <v>1.5743275054510004</v>
      </c>
      <c r="AM19" s="171">
        <f>地域産業連関表!AL20</f>
        <v>0</v>
      </c>
      <c r="AN19" s="171">
        <f>地域産業連関表!AM20</f>
        <v>12.404517768241417</v>
      </c>
      <c r="AO19" s="171">
        <f>地域産業連関表!AN20</f>
        <v>16.266991338664198</v>
      </c>
      <c r="AP19" s="172">
        <f>地域産業連関表!AO20</f>
        <v>89.499024241350085</v>
      </c>
      <c r="AQ19" s="170">
        <f>地域産業連関表!AP20</f>
        <v>8.3531056093497633E-2</v>
      </c>
      <c r="AR19" s="171">
        <f>地域産業連関表!AQ20</f>
        <v>5.9236059040217102</v>
      </c>
      <c r="AS19" s="171">
        <f>地域産業連関表!AR20</f>
        <v>0</v>
      </c>
      <c r="AT19" s="171">
        <f>地域産業連関表!AS20</f>
        <v>145.19815772701605</v>
      </c>
      <c r="AU19" s="171">
        <f>地域産業連関表!AT20</f>
        <v>388.62206696147314</v>
      </c>
      <c r="AV19" s="171">
        <f>地域産業連関表!AU20</f>
        <v>-2.8110220087494731</v>
      </c>
      <c r="AW19" s="171">
        <f>地域産業連関表!AV20</f>
        <v>-7.6743504880417728</v>
      </c>
      <c r="AX19" s="172">
        <f>地域産業連関表!AW20</f>
        <v>0</v>
      </c>
      <c r="AY19" s="172">
        <f>地域産業連関表!AX20</f>
        <v>-579.23664738614616</v>
      </c>
      <c r="AZ19" s="172">
        <f>地域産業連関表!AY20</f>
        <v>39.604366007017077</v>
      </c>
      <c r="BB19" s="174">
        <f t="shared" si="0"/>
        <v>0.93600235739085447</v>
      </c>
      <c r="BC19" s="174">
        <f t="shared" si="1"/>
        <v>6.3997642609145533E-2</v>
      </c>
      <c r="BE19" s="317" t="s">
        <v>159</v>
      </c>
      <c r="BF19" s="322" t="s">
        <v>25</v>
      </c>
      <c r="BG19" s="209">
        <f>従業者数!D20</f>
        <v>4.4806904020947869</v>
      </c>
    </row>
    <row r="20" spans="2:59" ht="15" customHeight="1" x14ac:dyDescent="0.2">
      <c r="B20" s="301" t="s">
        <v>162</v>
      </c>
      <c r="C20" s="302" t="s">
        <v>27</v>
      </c>
      <c r="D20" s="170">
        <f>地域産業連関表!C21</f>
        <v>0</v>
      </c>
      <c r="E20" s="171">
        <f>地域産業連関表!D21</f>
        <v>0</v>
      </c>
      <c r="F20" s="171">
        <f>地域産業連関表!E21</f>
        <v>0</v>
      </c>
      <c r="G20" s="171">
        <f>地域産業連関表!F21</f>
        <v>7.7112330398239326E-4</v>
      </c>
      <c r="H20" s="171">
        <f>地域産業連関表!G21</f>
        <v>8.9279869441207069E-4</v>
      </c>
      <c r="I20" s="171">
        <f>地域産業連関表!H21</f>
        <v>0</v>
      </c>
      <c r="J20" s="171">
        <f>地域産業連関表!I21</f>
        <v>0</v>
      </c>
      <c r="K20" s="171">
        <f>地域産業連関表!J21</f>
        <v>0</v>
      </c>
      <c r="L20" s="171">
        <f>地域産業連関表!K21</f>
        <v>0</v>
      </c>
      <c r="M20" s="171">
        <f>地域産業連関表!L21</f>
        <v>1.0973020511651037E-4</v>
      </c>
      <c r="N20" s="171">
        <f>地域産業連関表!M21</f>
        <v>0</v>
      </c>
      <c r="O20" s="171">
        <f>地域産業連関表!N21</f>
        <v>0</v>
      </c>
      <c r="P20" s="171">
        <f>地域産業連関表!O21</f>
        <v>4.5880036185458816E-4</v>
      </c>
      <c r="Q20" s="171">
        <f>地域産業連関表!P21</f>
        <v>0.47443739099790916</v>
      </c>
      <c r="R20" s="171">
        <f>地域産業連関表!Q21</f>
        <v>0</v>
      </c>
      <c r="S20" s="171">
        <f>地域産業連関表!R21</f>
        <v>0</v>
      </c>
      <c r="T20" s="171">
        <f>地域産業連関表!S21</f>
        <v>0</v>
      </c>
      <c r="U20" s="171">
        <f>地域産業連関表!T21</f>
        <v>1.2310746170764231</v>
      </c>
      <c r="V20" s="171">
        <f>地域産業連関表!U21</f>
        <v>0</v>
      </c>
      <c r="W20" s="171">
        <f>地域産業連関表!V21</f>
        <v>1.6328428725196202E-3</v>
      </c>
      <c r="X20" s="171">
        <f>地域産業連関表!W21</f>
        <v>1.3432153784258207</v>
      </c>
      <c r="Y20" s="171">
        <f>地域産業連関表!X21</f>
        <v>0</v>
      </c>
      <c r="Z20" s="171">
        <f>地域産業連関表!Y21</f>
        <v>6.8772075898492521E-4</v>
      </c>
      <c r="AA20" s="171">
        <f>地域産業連関表!Z21</f>
        <v>0</v>
      </c>
      <c r="AB20" s="171">
        <f>地域産業連関表!AA21</f>
        <v>1.4488607961620148</v>
      </c>
      <c r="AC20" s="171">
        <f>地域産業連関表!AB21</f>
        <v>1.0412303551126181E-2</v>
      </c>
      <c r="AD20" s="171">
        <f>地域産業連関表!AC21</f>
        <v>3.881944058600463E-2</v>
      </c>
      <c r="AE20" s="171">
        <f>地域産業連関表!AD21</f>
        <v>2.3392358246869735E-3</v>
      </c>
      <c r="AF20" s="171">
        <f>地域産業連関表!AE21</f>
        <v>6.883436011961635E-4</v>
      </c>
      <c r="AG20" s="171">
        <f>地域産業連関表!AF21</f>
        <v>1.5545289923396424</v>
      </c>
      <c r="AH20" s="171">
        <f>地域産業連関表!AG21</f>
        <v>1.3230747270846334E-2</v>
      </c>
      <c r="AI20" s="171">
        <f>地域産業連関表!AH21</f>
        <v>0</v>
      </c>
      <c r="AJ20" s="171">
        <f>地域産業連関表!AI21</f>
        <v>0</v>
      </c>
      <c r="AK20" s="171">
        <f>地域産業連関表!AJ21</f>
        <v>9.1454228436809532E-2</v>
      </c>
      <c r="AL20" s="171">
        <f>地域産業連関表!AK21</f>
        <v>0.78302575273422892</v>
      </c>
      <c r="AM20" s="171">
        <f>地域産業連関表!AL21</f>
        <v>3.5768155405382772E-2</v>
      </c>
      <c r="AN20" s="171">
        <f>地域産業連関表!AM21</f>
        <v>3.201987949757297E-3</v>
      </c>
      <c r="AO20" s="171">
        <f>地域産業連関表!AN21</f>
        <v>7.5229431814529644</v>
      </c>
      <c r="AP20" s="172">
        <f>地域産業連関表!AO21</f>
        <v>14.558553568011682</v>
      </c>
      <c r="AQ20" s="170">
        <f>地域産業連関表!AP21</f>
        <v>1.9452437720403559E-2</v>
      </c>
      <c r="AR20" s="171">
        <f>地域産業連関表!AQ21</f>
        <v>7.2666997981511861</v>
      </c>
      <c r="AS20" s="171">
        <f>地域産業連関表!AR21</f>
        <v>0</v>
      </c>
      <c r="AT20" s="171">
        <f>地域産業連関表!AS21</f>
        <v>0</v>
      </c>
      <c r="AU20" s="171">
        <f>地域産業連関表!AT21</f>
        <v>0</v>
      </c>
      <c r="AV20" s="171">
        <f>地域産業連関表!AU21</f>
        <v>-0.78804566329464787</v>
      </c>
      <c r="AW20" s="171">
        <f>地域産業連関表!AV21</f>
        <v>-9.3996641375973926</v>
      </c>
      <c r="AX20" s="172">
        <f>地域産業連関表!AW21</f>
        <v>0</v>
      </c>
      <c r="AY20" s="172">
        <f>地域産業連関表!AX21</f>
        <v>-11.656996002991232</v>
      </c>
      <c r="AZ20" s="172">
        <f>地域産業連関表!AY21</f>
        <v>0</v>
      </c>
      <c r="BB20" s="174">
        <f t="shared" si="0"/>
        <v>0.99999999999999989</v>
      </c>
      <c r="BC20" s="174">
        <f t="shared" si="1"/>
        <v>0</v>
      </c>
      <c r="BE20" s="317" t="s">
        <v>162</v>
      </c>
      <c r="BF20" s="322" t="s">
        <v>27</v>
      </c>
      <c r="BG20" s="209">
        <f>従業者数!D21</f>
        <v>0</v>
      </c>
    </row>
    <row r="21" spans="2:59" ht="15" customHeight="1" x14ac:dyDescent="0.2">
      <c r="B21" s="301" t="s">
        <v>164</v>
      </c>
      <c r="C21" s="302" t="s">
        <v>30</v>
      </c>
      <c r="D21" s="170">
        <f>地域産業連関表!C22</f>
        <v>0.71698352820310429</v>
      </c>
      <c r="E21" s="171">
        <f>地域産業連関表!D22</f>
        <v>0</v>
      </c>
      <c r="F21" s="171">
        <f>地域産業連関表!E22</f>
        <v>0</v>
      </c>
      <c r="G21" s="171">
        <f>地域産業連関表!F22</f>
        <v>5.3978631278767597E-3</v>
      </c>
      <c r="H21" s="171">
        <f>地域産業連関表!G22</f>
        <v>0</v>
      </c>
      <c r="I21" s="171">
        <f>地域産業連関表!H22</f>
        <v>0</v>
      </c>
      <c r="J21" s="171">
        <f>地域産業連関表!I22</f>
        <v>0</v>
      </c>
      <c r="K21" s="171">
        <f>地域産業連関表!J22</f>
        <v>0</v>
      </c>
      <c r="L21" s="171">
        <f>地域産業連関表!K22</f>
        <v>0</v>
      </c>
      <c r="M21" s="171">
        <f>地域産業連関表!L22</f>
        <v>6.7023043343063429E-2</v>
      </c>
      <c r="N21" s="171">
        <f>地域産業連関表!M22</f>
        <v>0</v>
      </c>
      <c r="O21" s="171">
        <f>地域産業連関表!N22</f>
        <v>0</v>
      </c>
      <c r="P21" s="171">
        <f>地域産業連関表!O22</f>
        <v>0.12036527754046021</v>
      </c>
      <c r="Q21" s="171">
        <f>地域産業連関表!P22</f>
        <v>0.92525522112051817</v>
      </c>
      <c r="R21" s="171">
        <f>地域産業連関表!Q22</f>
        <v>0</v>
      </c>
      <c r="S21" s="171">
        <f>地域産業連関表!R22</f>
        <v>0</v>
      </c>
      <c r="T21" s="171">
        <f>地域産業連関表!S22</f>
        <v>0</v>
      </c>
      <c r="U21" s="171">
        <f>地域産業連関表!T22</f>
        <v>3.5253767228957513</v>
      </c>
      <c r="V21" s="171">
        <f>地域産業連関表!U22</f>
        <v>0</v>
      </c>
      <c r="W21" s="171">
        <f>地域産業連関表!V22</f>
        <v>3.5256454212288665E-2</v>
      </c>
      <c r="X21" s="171">
        <f>地域産業連関表!W22</f>
        <v>1.4255381451555087</v>
      </c>
      <c r="Y21" s="171">
        <f>地域産業連関表!X22</f>
        <v>0</v>
      </c>
      <c r="Z21" s="171">
        <f>地域産業連関表!Y22</f>
        <v>2.5789528461934693E-4</v>
      </c>
      <c r="AA21" s="171">
        <f>地域産業連関表!Z22</f>
        <v>0</v>
      </c>
      <c r="AB21" s="171">
        <f>地域産業連関表!AA22</f>
        <v>48.687432174751919</v>
      </c>
      <c r="AC21" s="171">
        <f>地域産業連関表!AB22</f>
        <v>0.20831084429500341</v>
      </c>
      <c r="AD21" s="171">
        <f>地域産業連関表!AC22</f>
        <v>0.18032625229197086</v>
      </c>
      <c r="AE21" s="171">
        <f>地域産業連関表!AD22</f>
        <v>0.17320381280379316</v>
      </c>
      <c r="AF21" s="171">
        <f>地域産業連関表!AE22</f>
        <v>0.11121260891090694</v>
      </c>
      <c r="AG21" s="171">
        <f>地域産業連関表!AF22</f>
        <v>0.42789750755828876</v>
      </c>
      <c r="AH21" s="171">
        <f>地域産業連関表!AG22</f>
        <v>8.0740701947308569E-4</v>
      </c>
      <c r="AI21" s="171">
        <f>地域産業連関表!AH22</f>
        <v>7.8325994598092245E-3</v>
      </c>
      <c r="AJ21" s="171">
        <f>地域産業連関表!AI22</f>
        <v>1.785862753697084E-4</v>
      </c>
      <c r="AK21" s="171">
        <f>地域産業連関表!AJ22</f>
        <v>1.3565534536179493</v>
      </c>
      <c r="AL21" s="171">
        <f>地域産業連関表!AK22</f>
        <v>2.5389896788547124</v>
      </c>
      <c r="AM21" s="171">
        <f>地域産業連関表!AL22</f>
        <v>0.59036876075893829</v>
      </c>
      <c r="AN21" s="171">
        <f>地域産業連関表!AM22</f>
        <v>5.6900965875748569E-2</v>
      </c>
      <c r="AO21" s="171">
        <f>地域産業連関表!AN22</f>
        <v>9.6470499124112372</v>
      </c>
      <c r="AP21" s="172">
        <f>地域産業連関表!AO22</f>
        <v>70.808518715768315</v>
      </c>
      <c r="AQ21" s="170">
        <f>地域産業連関表!AP22</f>
        <v>2.3709088798044813</v>
      </c>
      <c r="AR21" s="171">
        <f>地域産業連関表!AQ22</f>
        <v>152.22437505682134</v>
      </c>
      <c r="AS21" s="171">
        <f>地域産業連関表!AR22</f>
        <v>0</v>
      </c>
      <c r="AT21" s="171">
        <f>地域産業連関表!AS22</f>
        <v>81.800807681328152</v>
      </c>
      <c r="AU21" s="171">
        <f>地域産業連関表!AT22</f>
        <v>104.19532289078037</v>
      </c>
      <c r="AV21" s="171">
        <f>地域産業連関表!AU22</f>
        <v>-0.58307001120983781</v>
      </c>
      <c r="AW21" s="171">
        <f>地域産業連関表!AV22</f>
        <v>76.941807467143292</v>
      </c>
      <c r="AX21" s="172">
        <f>地域産業連関表!AW22</f>
        <v>0</v>
      </c>
      <c r="AY21" s="172">
        <f>地域産業連関表!AX22</f>
        <v>-487.75867068043613</v>
      </c>
      <c r="AZ21" s="172">
        <f>地域産業連関表!AY22</f>
        <v>0</v>
      </c>
      <c r="BB21" s="174">
        <f t="shared" si="0"/>
        <v>1</v>
      </c>
      <c r="BC21" s="174">
        <f t="shared" si="1"/>
        <v>0</v>
      </c>
      <c r="BE21" s="317" t="s">
        <v>164</v>
      </c>
      <c r="BF21" s="322" t="s">
        <v>30</v>
      </c>
      <c r="BG21" s="209">
        <f>従業者数!D22</f>
        <v>0</v>
      </c>
    </row>
    <row r="22" spans="2:59" ht="15" customHeight="1" x14ac:dyDescent="0.2">
      <c r="B22" s="301" t="s">
        <v>166</v>
      </c>
      <c r="C22" s="302" t="s">
        <v>32</v>
      </c>
      <c r="D22" s="170">
        <f>地域産業連関表!C23</f>
        <v>6.5669626023092511E-3</v>
      </c>
      <c r="E22" s="171">
        <f>地域産業連関表!D23</f>
        <v>1.2818801253488546E-3</v>
      </c>
      <c r="F22" s="171">
        <f>地域産業連関表!E23</f>
        <v>0</v>
      </c>
      <c r="G22" s="171">
        <f>地域産業連関表!F23</f>
        <v>0</v>
      </c>
      <c r="H22" s="171">
        <f>地域産業連関表!G23</f>
        <v>3.5502586322332212E-2</v>
      </c>
      <c r="I22" s="171">
        <f>地域産業連関表!H23</f>
        <v>0</v>
      </c>
      <c r="J22" s="171">
        <f>地域産業連関表!I23</f>
        <v>0</v>
      </c>
      <c r="K22" s="171">
        <f>地域産業連関表!J23</f>
        <v>0</v>
      </c>
      <c r="L22" s="171">
        <f>地域産業連関表!K23</f>
        <v>0</v>
      </c>
      <c r="M22" s="171">
        <f>地域産業連関表!L23</f>
        <v>2.3597475793678824E-3</v>
      </c>
      <c r="N22" s="171">
        <f>地域産業連関表!M23</f>
        <v>0</v>
      </c>
      <c r="O22" s="171">
        <f>地域産業連関表!N23</f>
        <v>0</v>
      </c>
      <c r="P22" s="171">
        <f>地域産業連関表!O23</f>
        <v>9.9539730680625865E-3</v>
      </c>
      <c r="Q22" s="171">
        <f>地域産業連関表!P23</f>
        <v>1.095160916716126E-2</v>
      </c>
      <c r="R22" s="171">
        <f>地域産業連関表!Q23</f>
        <v>0</v>
      </c>
      <c r="S22" s="171">
        <f>地域産業連関表!R23</f>
        <v>0</v>
      </c>
      <c r="T22" s="171">
        <f>地域産業連関表!S23</f>
        <v>0</v>
      </c>
      <c r="U22" s="171">
        <f>地域産業連関表!T23</f>
        <v>0.69530882871040267</v>
      </c>
      <c r="V22" s="171">
        <f>地域産業連関表!U23</f>
        <v>0</v>
      </c>
      <c r="W22" s="171">
        <f>地域産業連関表!V23</f>
        <v>2.045156235779888E-2</v>
      </c>
      <c r="X22" s="171">
        <f>地域産業連関表!W23</f>
        <v>2.6432877362109624E-2</v>
      </c>
      <c r="Y22" s="171">
        <f>地域産業連関表!X23</f>
        <v>0</v>
      </c>
      <c r="Z22" s="171">
        <f>地域産業連関表!Y23</f>
        <v>2.0631622769547754E-3</v>
      </c>
      <c r="AA22" s="171">
        <f>地域産業連関表!Z23</f>
        <v>2.0370178131109577E-2</v>
      </c>
      <c r="AB22" s="171">
        <f>地域産業連関表!AA23</f>
        <v>15.544456940673841</v>
      </c>
      <c r="AC22" s="171">
        <f>地域産業連関表!AB23</f>
        <v>0.29538231582596064</v>
      </c>
      <c r="AD22" s="171">
        <f>地域産業連関表!AC23</f>
        <v>0.26146505945670767</v>
      </c>
      <c r="AE22" s="171">
        <f>地域産業連関表!AD23</f>
        <v>0.23794164385041588</v>
      </c>
      <c r="AF22" s="171">
        <f>地域産業連関表!AE23</f>
        <v>0.11735757013501096</v>
      </c>
      <c r="AG22" s="171">
        <f>地域産業連関表!AF23</f>
        <v>0.10504345715077486</v>
      </c>
      <c r="AH22" s="171">
        <f>地域産業連関表!AG23</f>
        <v>4.1175584679669128E-2</v>
      </c>
      <c r="AI22" s="171">
        <f>地域産業連関表!AH23</f>
        <v>4.715877591426805E-2</v>
      </c>
      <c r="AJ22" s="171">
        <f>地域産業連関表!AI23</f>
        <v>3.3887834692105643E-3</v>
      </c>
      <c r="AK22" s="171">
        <f>地域産業連関表!AJ23</f>
        <v>1.2989728433036802</v>
      </c>
      <c r="AL22" s="171">
        <f>地域産業連関表!AK23</f>
        <v>0.12413999973813569</v>
      </c>
      <c r="AM22" s="171">
        <f>地域産業連関表!AL23</f>
        <v>3.6993321756233426E-2</v>
      </c>
      <c r="AN22" s="171">
        <f>地域産業連関表!AM23</f>
        <v>2.1062284228727066E-2</v>
      </c>
      <c r="AO22" s="171">
        <f>地域産業連関表!AN23</f>
        <v>0.50717938122035811</v>
      </c>
      <c r="AP22" s="172">
        <f>地域産業連関表!AO23</f>
        <v>19.472961329105953</v>
      </c>
      <c r="AQ22" s="170">
        <f>地域産業連関表!AP23</f>
        <v>0</v>
      </c>
      <c r="AR22" s="171">
        <f>地域産業連関表!AQ23</f>
        <v>28.785883737242226</v>
      </c>
      <c r="AS22" s="171">
        <f>地域産業連関表!AR23</f>
        <v>0</v>
      </c>
      <c r="AT22" s="171">
        <f>地域産業連関表!AS23</f>
        <v>36.402984991269122</v>
      </c>
      <c r="AU22" s="171">
        <f>地域産業連関表!AT23</f>
        <v>30.54079922082024</v>
      </c>
      <c r="AV22" s="171">
        <f>地域産業連関表!AU23</f>
        <v>9.3941786807634056E-2</v>
      </c>
      <c r="AW22" s="171">
        <f>地域産業連関表!AV23</f>
        <v>39.770942130397842</v>
      </c>
      <c r="AX22" s="172">
        <f>地域産業連関表!AW23</f>
        <v>0</v>
      </c>
      <c r="AY22" s="172">
        <f>地域産業連関表!AX23</f>
        <v>-155.06751319564302</v>
      </c>
      <c r="AZ22" s="172">
        <f>地域産業連関表!AY23</f>
        <v>0</v>
      </c>
      <c r="BB22" s="174">
        <f t="shared" si="0"/>
        <v>1</v>
      </c>
      <c r="BC22" s="174">
        <f t="shared" si="1"/>
        <v>0</v>
      </c>
      <c r="BE22" s="317" t="s">
        <v>166</v>
      </c>
      <c r="BF22" s="322" t="s">
        <v>32</v>
      </c>
      <c r="BG22" s="209">
        <f>従業者数!D23</f>
        <v>0</v>
      </c>
    </row>
    <row r="23" spans="2:59" ht="15" customHeight="1" x14ac:dyDescent="0.2">
      <c r="B23" s="301" t="s">
        <v>168</v>
      </c>
      <c r="C23" s="302" t="s">
        <v>34</v>
      </c>
      <c r="D23" s="170">
        <f>地域産業連関表!C24</f>
        <v>0</v>
      </c>
      <c r="E23" s="171">
        <f>地域産業連関表!D24</f>
        <v>0</v>
      </c>
      <c r="F23" s="171">
        <f>地域産業連関表!E24</f>
        <v>0</v>
      </c>
      <c r="G23" s="171">
        <f>地域産業連関表!F24</f>
        <v>7.7112330398239326E-4</v>
      </c>
      <c r="H23" s="171">
        <f>地域産業連関表!G24</f>
        <v>0</v>
      </c>
      <c r="I23" s="171">
        <f>地域産業連関表!H24</f>
        <v>0</v>
      </c>
      <c r="J23" s="171">
        <f>地域産業連関表!I24</f>
        <v>0</v>
      </c>
      <c r="K23" s="171">
        <f>地域産業連関表!J24</f>
        <v>0</v>
      </c>
      <c r="L23" s="171">
        <f>地域産業連関表!K24</f>
        <v>0</v>
      </c>
      <c r="M23" s="171">
        <f>地域産業連関表!L24</f>
        <v>0</v>
      </c>
      <c r="N23" s="171">
        <f>地域産業連関表!M24</f>
        <v>0</v>
      </c>
      <c r="O23" s="171">
        <f>地域産業連関表!N24</f>
        <v>0</v>
      </c>
      <c r="P23" s="171">
        <f>地域産業連関表!O24</f>
        <v>0</v>
      </c>
      <c r="Q23" s="171">
        <f>地域産業連関表!P24</f>
        <v>0</v>
      </c>
      <c r="R23" s="171">
        <f>地域産業連関表!Q24</f>
        <v>0</v>
      </c>
      <c r="S23" s="171">
        <f>地域産業連関表!R24</f>
        <v>0</v>
      </c>
      <c r="T23" s="171">
        <f>地域産業連関表!S24</f>
        <v>0</v>
      </c>
      <c r="U23" s="171">
        <f>地域産業連関表!T24</f>
        <v>49.24741952880963</v>
      </c>
      <c r="V23" s="171">
        <f>地域産業連関表!U24</f>
        <v>0</v>
      </c>
      <c r="W23" s="171">
        <f>地域産業連関表!V24</f>
        <v>0</v>
      </c>
      <c r="X23" s="171">
        <f>地域産業連関表!W24</f>
        <v>12.063368578478917</v>
      </c>
      <c r="Y23" s="171">
        <f>地域産業連関表!X24</f>
        <v>0</v>
      </c>
      <c r="Z23" s="171">
        <f>地域産業連関表!Y24</f>
        <v>0</v>
      </c>
      <c r="AA23" s="171">
        <f>地域産業連関表!Z24</f>
        <v>0</v>
      </c>
      <c r="AB23" s="171">
        <f>地域産業連関表!AA24</f>
        <v>0</v>
      </c>
      <c r="AC23" s="171">
        <f>地域産業連関表!AB24</f>
        <v>0</v>
      </c>
      <c r="AD23" s="171">
        <f>地域産業連関表!AC24</f>
        <v>0</v>
      </c>
      <c r="AE23" s="171">
        <f>地域産業連関表!AD24</f>
        <v>9.98670925040817</v>
      </c>
      <c r="AF23" s="171">
        <f>地域産業連関表!AE24</f>
        <v>0</v>
      </c>
      <c r="AG23" s="171">
        <f>地域産業連関表!AF24</f>
        <v>0</v>
      </c>
      <c r="AH23" s="171">
        <f>地域産業連関表!AG24</f>
        <v>0</v>
      </c>
      <c r="AI23" s="171">
        <f>地域産業連関表!AH24</f>
        <v>0</v>
      </c>
      <c r="AJ23" s="171">
        <f>地域産業連関表!AI24</f>
        <v>0</v>
      </c>
      <c r="AK23" s="171">
        <f>地域産業連関表!AJ24</f>
        <v>0.21149179462313947</v>
      </c>
      <c r="AL23" s="171">
        <f>地域産業連関表!AK24</f>
        <v>2.4807672930126161</v>
      </c>
      <c r="AM23" s="171">
        <f>地域産業連関表!AL24</f>
        <v>1.8577111411747414E-2</v>
      </c>
      <c r="AN23" s="171">
        <f>地域産業連関表!AM24</f>
        <v>0</v>
      </c>
      <c r="AO23" s="171">
        <f>地域産業連関表!AN24</f>
        <v>103.70852079399522</v>
      </c>
      <c r="AP23" s="172">
        <f>地域産業連関表!AO24</f>
        <v>177.71762547404342</v>
      </c>
      <c r="AQ23" s="170">
        <f>地域産業連関表!AP24</f>
        <v>0</v>
      </c>
      <c r="AR23" s="171">
        <f>地域産業連関表!AQ24</f>
        <v>169.62841258943203</v>
      </c>
      <c r="AS23" s="171">
        <f>地域産業連関表!AR24</f>
        <v>0</v>
      </c>
      <c r="AT23" s="171">
        <f>地域産業連関表!AS24</f>
        <v>190.04427076632786</v>
      </c>
      <c r="AU23" s="171">
        <f>地域産業連関表!AT24</f>
        <v>178.49884571069296</v>
      </c>
      <c r="AV23" s="171">
        <f>地域産業連関表!AU24</f>
        <v>-1.027705391910692</v>
      </c>
      <c r="AW23" s="171">
        <f>地域産業連関表!AV24</f>
        <v>89.853259459682434</v>
      </c>
      <c r="AX23" s="172">
        <f>地域産業連関表!AW24</f>
        <v>0</v>
      </c>
      <c r="AY23" s="172">
        <f>地域産業連関表!AX24</f>
        <v>-701.46227120922856</v>
      </c>
      <c r="AZ23" s="172">
        <f>地域産業連関表!AY24</f>
        <v>103.25243739903945</v>
      </c>
      <c r="BB23" s="174">
        <f t="shared" si="0"/>
        <v>0.87169062986606549</v>
      </c>
      <c r="BC23" s="174">
        <f t="shared" si="1"/>
        <v>0.12830937013393451</v>
      </c>
      <c r="BE23" s="317" t="s">
        <v>168</v>
      </c>
      <c r="BF23" s="322" t="s">
        <v>34</v>
      </c>
      <c r="BG23" s="209">
        <f>従業者数!D24</f>
        <v>4.4806904020947869</v>
      </c>
    </row>
    <row r="24" spans="2:59" ht="15" customHeight="1" x14ac:dyDescent="0.2">
      <c r="B24" s="301" t="s">
        <v>169</v>
      </c>
      <c r="C24" s="302" t="s">
        <v>36</v>
      </c>
      <c r="D24" s="170">
        <f>地域産業連関表!C25</f>
        <v>0.50360646596097614</v>
      </c>
      <c r="E24" s="171">
        <f>地域産業連関表!D25</f>
        <v>7.6912807520931265E-3</v>
      </c>
      <c r="F24" s="171">
        <f>地域産業連関表!E25</f>
        <v>0</v>
      </c>
      <c r="G24" s="171">
        <f>地域産業連関表!F25</f>
        <v>3.0073808855313387E-2</v>
      </c>
      <c r="H24" s="171">
        <f>地域産業連関表!G25</f>
        <v>14.465701192739179</v>
      </c>
      <c r="I24" s="171">
        <f>地域産業連関表!H25</f>
        <v>0</v>
      </c>
      <c r="J24" s="171">
        <f>地域産業連関表!I25</f>
        <v>0</v>
      </c>
      <c r="K24" s="171">
        <f>地域産業連関表!J25</f>
        <v>0</v>
      </c>
      <c r="L24" s="171">
        <f>地域産業連関表!K25</f>
        <v>0</v>
      </c>
      <c r="M24" s="171">
        <f>地域産業連関表!L25</f>
        <v>3.0623086810290769E-2</v>
      </c>
      <c r="N24" s="171">
        <f>地域産業連関表!M25</f>
        <v>0</v>
      </c>
      <c r="O24" s="171">
        <f>地域産業連関表!N25</f>
        <v>0</v>
      </c>
      <c r="P24" s="171">
        <f>地域産業連関表!O25</f>
        <v>6.9837394210996218E-2</v>
      </c>
      <c r="Q24" s="171">
        <f>地域産業連関表!P25</f>
        <v>2.7766879684280585E-2</v>
      </c>
      <c r="R24" s="171">
        <f>地域産業連関表!Q25</f>
        <v>0</v>
      </c>
      <c r="S24" s="171">
        <f>地域産業連関表!R25</f>
        <v>0</v>
      </c>
      <c r="T24" s="171">
        <f>地域産業連関表!S25</f>
        <v>0</v>
      </c>
      <c r="U24" s="171">
        <f>地域産業連関表!T25</f>
        <v>7.5703031242530458E-2</v>
      </c>
      <c r="V24" s="171">
        <f>地域産業連関表!U25</f>
        <v>0</v>
      </c>
      <c r="W24" s="171">
        <f>地域産業連関表!V25</f>
        <v>1.0351298204860477</v>
      </c>
      <c r="X24" s="171">
        <f>地域産業連関表!W25</f>
        <v>9.1534339310031321</v>
      </c>
      <c r="Y24" s="171">
        <f>地域産業連関表!X25</f>
        <v>0</v>
      </c>
      <c r="Z24" s="171">
        <f>地域産業連関表!Y25</f>
        <v>0.23606015052157558</v>
      </c>
      <c r="AA24" s="171">
        <f>地域産業連関表!Z25</f>
        <v>3.139603631364448</v>
      </c>
      <c r="AB24" s="171">
        <f>地域産業連関表!AA25</f>
        <v>3.7487959211223107</v>
      </c>
      <c r="AC24" s="171">
        <f>地域産業連関表!AB25</f>
        <v>3.1444347058495072</v>
      </c>
      <c r="AD24" s="171">
        <f>地域産業連関表!AC25</f>
        <v>8.0089973133582877</v>
      </c>
      <c r="AE24" s="171">
        <f>地域産業連関表!AD25</f>
        <v>1.6434851713496494</v>
      </c>
      <c r="AF24" s="171">
        <f>地域産業連関表!AE25</f>
        <v>0.73096678964449435</v>
      </c>
      <c r="AG24" s="171">
        <f>地域産業連関表!AF25</f>
        <v>4.3123176244719703</v>
      </c>
      <c r="AH24" s="171">
        <f>地域産業連関表!AG25</f>
        <v>3.6388796423828902</v>
      </c>
      <c r="AI24" s="171">
        <f>地域産業連関表!AH25</f>
        <v>1.4653488156059758E-2</v>
      </c>
      <c r="AJ24" s="171">
        <f>地域産業連関表!AI25</f>
        <v>6.462500094882701E-3</v>
      </c>
      <c r="AK24" s="171">
        <f>地域産業連関表!AJ25</f>
        <v>50.487899997972718</v>
      </c>
      <c r="AL24" s="171">
        <f>地域産業連関表!AK25</f>
        <v>26.667740224448096</v>
      </c>
      <c r="AM24" s="171">
        <f>地域産業連関表!AL25</f>
        <v>8.858215538761014</v>
      </c>
      <c r="AN24" s="171">
        <f>地域産業連関表!AM25</f>
        <v>8.964827322880037</v>
      </c>
      <c r="AO24" s="171">
        <f>地域産業連関表!AN25</f>
        <v>4.5141112320271608</v>
      </c>
      <c r="AP24" s="172">
        <f>地域産業連関表!AO25</f>
        <v>153.51701814614992</v>
      </c>
      <c r="AQ24" s="170">
        <f>地域産業連関表!AP25</f>
        <v>0.60416983037488714</v>
      </c>
      <c r="AR24" s="171">
        <f>地域産業連関表!AQ25</f>
        <v>2.0830146029711276</v>
      </c>
      <c r="AS24" s="171">
        <f>地域産業連関表!AR25</f>
        <v>0</v>
      </c>
      <c r="AT24" s="171">
        <f>地域産業連関表!AS25</f>
        <v>0</v>
      </c>
      <c r="AU24" s="171">
        <f>地域産業連関表!AT25</f>
        <v>0</v>
      </c>
      <c r="AV24" s="171">
        <f>地域産業連関表!AU25</f>
        <v>5.9447334949284544E-2</v>
      </c>
      <c r="AW24" s="171">
        <f>地域産業連関表!AV25</f>
        <v>-14.126370575381214</v>
      </c>
      <c r="AX24" s="172">
        <f>地域産業連関表!AW25</f>
        <v>0</v>
      </c>
      <c r="AY24" s="172">
        <f>地域産業連関表!AX25</f>
        <v>-142.13727933906401</v>
      </c>
      <c r="AZ24" s="172">
        <f>地域産業連関表!AY25</f>
        <v>0</v>
      </c>
      <c r="BB24" s="174">
        <f t="shared" si="0"/>
        <v>0.99999999999999978</v>
      </c>
      <c r="BC24" s="174">
        <f t="shared" si="1"/>
        <v>0</v>
      </c>
      <c r="BE24" s="317" t="s">
        <v>169</v>
      </c>
      <c r="BF24" s="322" t="s">
        <v>36</v>
      </c>
      <c r="BG24" s="209">
        <f>従業者数!D25</f>
        <v>0</v>
      </c>
    </row>
    <row r="25" spans="2:59" ht="15" customHeight="1" x14ac:dyDescent="0.2">
      <c r="B25" s="303" t="s">
        <v>170</v>
      </c>
      <c r="C25" s="302" t="s">
        <v>29</v>
      </c>
      <c r="D25" s="170">
        <f>地域産業連関表!C26</f>
        <v>92.644705801421239</v>
      </c>
      <c r="E25" s="171">
        <f>地域産業連関表!D26</f>
        <v>0.81078917928315042</v>
      </c>
      <c r="F25" s="171">
        <f>地域産業連関表!E26</f>
        <v>0</v>
      </c>
      <c r="G25" s="171">
        <f>地域産業連関表!F26</f>
        <v>0.89218966270762656</v>
      </c>
      <c r="H25" s="171">
        <f>地域産業連関表!G26</f>
        <v>26.926969268589726</v>
      </c>
      <c r="I25" s="171">
        <f>地域産業連関表!H26</f>
        <v>0</v>
      </c>
      <c r="J25" s="171">
        <f>地域産業連関表!I26</f>
        <v>0</v>
      </c>
      <c r="K25" s="171">
        <f>地域産業連関表!J26</f>
        <v>0</v>
      </c>
      <c r="L25" s="171">
        <f>地域産業連関表!K26</f>
        <v>0</v>
      </c>
      <c r="M25" s="171">
        <f>地域産業連関表!L26</f>
        <v>3.3830747714593121</v>
      </c>
      <c r="N25" s="171">
        <f>地域産業連関表!M26</f>
        <v>0</v>
      </c>
      <c r="O25" s="171">
        <f>地域産業連関表!N26</f>
        <v>0</v>
      </c>
      <c r="P25" s="171">
        <f>地域産業連関表!O26</f>
        <v>0.75243259344152458</v>
      </c>
      <c r="Q25" s="171">
        <f>地域産業連関表!P26</f>
        <v>0.34929097704031448</v>
      </c>
      <c r="R25" s="171">
        <f>地域産業連関表!Q26</f>
        <v>0</v>
      </c>
      <c r="S25" s="171">
        <f>地域産業連関表!R26</f>
        <v>0</v>
      </c>
      <c r="T25" s="171">
        <f>地域産業連関表!S26</f>
        <v>0</v>
      </c>
      <c r="U25" s="171">
        <f>地域産業連関表!T26</f>
        <v>4.1959875313949233</v>
      </c>
      <c r="V25" s="171">
        <f>地域産業連関表!U26</f>
        <v>0</v>
      </c>
      <c r="W25" s="171">
        <f>地域産業連関表!V26</f>
        <v>128.98677519802058</v>
      </c>
      <c r="X25" s="171">
        <f>地域産業連関表!W26</f>
        <v>27.1776778812579</v>
      </c>
      <c r="Y25" s="171">
        <f>地域産業連関表!X26</f>
        <v>0</v>
      </c>
      <c r="Z25" s="171">
        <f>地域産業連関表!Y26</f>
        <v>3.0744986355895443</v>
      </c>
      <c r="AA25" s="171">
        <f>地域産業連関表!Z26</f>
        <v>16.502440485372333</v>
      </c>
      <c r="AB25" s="171">
        <f>地域産業連関表!AA26</f>
        <v>317.42460731869187</v>
      </c>
      <c r="AC25" s="171">
        <f>地域産業連関表!AB26</f>
        <v>3.3684530687208598</v>
      </c>
      <c r="AD25" s="171">
        <f>地域産業連関表!AC26</f>
        <v>11.607172862548387</v>
      </c>
      <c r="AE25" s="171">
        <f>地域産業連関表!AD26</f>
        <v>3.2353249208088593</v>
      </c>
      <c r="AF25" s="171">
        <f>地域産業連関表!AE26</f>
        <v>12.167698017461872</v>
      </c>
      <c r="AG25" s="171">
        <f>地域産業連関表!AF26</f>
        <v>4.4543099990937787</v>
      </c>
      <c r="AH25" s="171">
        <f>地域産業連関表!AG26</f>
        <v>1.2134274918315591</v>
      </c>
      <c r="AI25" s="171">
        <f>地域産業連関表!AH26</f>
        <v>2.0444063665034555</v>
      </c>
      <c r="AJ25" s="171">
        <f>地域産業連関表!AI26</f>
        <v>1.4189623326733009E-2</v>
      </c>
      <c r="AK25" s="171">
        <f>地域産業連関表!AJ26</f>
        <v>64.529116398600593</v>
      </c>
      <c r="AL25" s="171">
        <f>地域産業連関表!AK26</f>
        <v>15.318150002775196</v>
      </c>
      <c r="AM25" s="171">
        <f>地域産業連関表!AL26</f>
        <v>6.9462805136497483</v>
      </c>
      <c r="AN25" s="171">
        <f>地域産業連関表!AM26</f>
        <v>25.498732887115366</v>
      </c>
      <c r="AO25" s="171">
        <f>地域産業連関表!AN26</f>
        <v>49.544247083512225</v>
      </c>
      <c r="AP25" s="172">
        <f>地域産業連関表!AO26</f>
        <v>823.06294854021871</v>
      </c>
      <c r="AQ25" s="170">
        <f>地域産業連関表!AP26</f>
        <v>9.1071736362759967</v>
      </c>
      <c r="AR25" s="171">
        <f>地域産業連関表!AQ26</f>
        <v>187.43951251773782</v>
      </c>
      <c r="AS25" s="171">
        <f>地域産業連関表!AR26</f>
        <v>0.18966225101784207</v>
      </c>
      <c r="AT25" s="171">
        <f>地域産業連関表!AS26</f>
        <v>41.998897163134032</v>
      </c>
      <c r="AU25" s="171">
        <f>地域産業連関表!AT26</f>
        <v>39.790757070054589</v>
      </c>
      <c r="AV25" s="171">
        <f>地域産業連関表!AU26</f>
        <v>0.21534467397026605</v>
      </c>
      <c r="AW25" s="171">
        <f>地域産業連関表!AV26</f>
        <v>-38.327610186422469</v>
      </c>
      <c r="AX25" s="172">
        <f>地域産業連関表!AW26</f>
        <v>485.29009771461983</v>
      </c>
      <c r="AY25" s="172">
        <f>地域産業連関表!AX26</f>
        <v>-776.36892782286407</v>
      </c>
      <c r="AZ25" s="172">
        <f>地域産業連関表!AY26</f>
        <v>772.39785555774256</v>
      </c>
      <c r="BB25" s="174">
        <f t="shared" si="0"/>
        <v>0.73002910010826827</v>
      </c>
      <c r="BC25" s="174">
        <f t="shared" si="1"/>
        <v>0.26997089989173173</v>
      </c>
      <c r="BE25" s="318" t="s">
        <v>170</v>
      </c>
      <c r="BF25" s="322" t="s">
        <v>29</v>
      </c>
      <c r="BG25" s="209">
        <f>従業者数!D26</f>
        <v>98.575188846085311</v>
      </c>
    </row>
    <row r="26" spans="2:59" ht="15" customHeight="1" x14ac:dyDescent="0.2">
      <c r="B26" s="301" t="s">
        <v>171</v>
      </c>
      <c r="C26" s="302" t="s">
        <v>39</v>
      </c>
      <c r="D26" s="170">
        <f>地域産業連関表!C27</f>
        <v>98.408124413679872</v>
      </c>
      <c r="E26" s="171">
        <f>地域産業連関表!D27</f>
        <v>0.35161231475975796</v>
      </c>
      <c r="F26" s="171">
        <f>地域産業連関表!E27</f>
        <v>0</v>
      </c>
      <c r="G26" s="171">
        <f>地域産業連関表!F27</f>
        <v>3.1670034094556891</v>
      </c>
      <c r="H26" s="171">
        <f>地域産業連関表!G27</f>
        <v>16.404673762294536</v>
      </c>
      <c r="I26" s="171">
        <f>地域産業連関表!H27</f>
        <v>0</v>
      </c>
      <c r="J26" s="171">
        <f>地域産業連関表!I27</f>
        <v>0</v>
      </c>
      <c r="K26" s="171">
        <f>地域産業連関表!J27</f>
        <v>0</v>
      </c>
      <c r="L26" s="171">
        <f>地域産業連関表!K27</f>
        <v>0</v>
      </c>
      <c r="M26" s="171">
        <f>地域産業連関表!L27</f>
        <v>9.3250872993165057</v>
      </c>
      <c r="N26" s="171">
        <f>地域産業連関表!M27</f>
        <v>0</v>
      </c>
      <c r="O26" s="171">
        <f>地域産業連関表!N27</f>
        <v>0</v>
      </c>
      <c r="P26" s="171">
        <f>地域産業連関表!O27</f>
        <v>1.0782783095406077</v>
      </c>
      <c r="Q26" s="171">
        <f>地域産業連関表!P27</f>
        <v>0.35351099619534482</v>
      </c>
      <c r="R26" s="171">
        <f>地域産業連関表!Q27</f>
        <v>0</v>
      </c>
      <c r="S26" s="171">
        <f>地域産業連関表!R27</f>
        <v>0</v>
      </c>
      <c r="T26" s="171">
        <f>地域産業連関表!S27</f>
        <v>0</v>
      </c>
      <c r="U26" s="171">
        <f>地域産業連関表!T27</f>
        <v>0.8004249465834703</v>
      </c>
      <c r="V26" s="171">
        <f>地域産業連関表!U27</f>
        <v>0</v>
      </c>
      <c r="W26" s="171">
        <f>地域産業連関表!V27</f>
        <v>12.556399046487858</v>
      </c>
      <c r="X26" s="171">
        <f>地域産業連関表!W27</f>
        <v>181.31353950119205</v>
      </c>
      <c r="Y26" s="171">
        <f>地域産業連関表!X27</f>
        <v>0</v>
      </c>
      <c r="Z26" s="171">
        <f>地域産業連関表!Y27</f>
        <v>1.3655618728561767</v>
      </c>
      <c r="AA26" s="171">
        <f>地域産業連関表!Z27</f>
        <v>46.034539370619086</v>
      </c>
      <c r="AB26" s="171">
        <f>地域産業連関表!AA27</f>
        <v>21.406425120395777</v>
      </c>
      <c r="AC26" s="171">
        <f>地域産業連関表!AB27</f>
        <v>4.0727548036668786</v>
      </c>
      <c r="AD26" s="171">
        <f>地域産業連関表!AC27</f>
        <v>32.151667564856453</v>
      </c>
      <c r="AE26" s="171">
        <f>地域産業連関表!AD27</f>
        <v>11.09277261789774</v>
      </c>
      <c r="AF26" s="171">
        <f>地域産業連関表!AE27</f>
        <v>40.153875908810896</v>
      </c>
      <c r="AG26" s="171">
        <f>地域産業連関表!AF27</f>
        <v>1.2859257835258837</v>
      </c>
      <c r="AH26" s="171">
        <f>地域産業連関表!AG27</f>
        <v>1.3091878134802426</v>
      </c>
      <c r="AI26" s="171">
        <f>地域産業連関表!AH27</f>
        <v>9.3358662503105219</v>
      </c>
      <c r="AJ26" s="171">
        <f>地域産業連関表!AI27</f>
        <v>7.0647486554024544E-2</v>
      </c>
      <c r="AK26" s="171">
        <f>地域産業連関表!AJ27</f>
        <v>27.331164424538827</v>
      </c>
      <c r="AL26" s="171">
        <f>地域産業連関表!AK27</f>
        <v>31.905434919744188</v>
      </c>
      <c r="AM26" s="171">
        <f>地域産業連関表!AL27</f>
        <v>25.647312035940793</v>
      </c>
      <c r="AN26" s="171">
        <f>地域産業連関表!AM27</f>
        <v>30.809804527568826</v>
      </c>
      <c r="AO26" s="171">
        <f>地域産業連関表!AN27</f>
        <v>21.83622722377546</v>
      </c>
      <c r="AP26" s="172">
        <f>地域産業連関表!AO27</f>
        <v>629.56782172404758</v>
      </c>
      <c r="AQ26" s="170">
        <f>地域産業連関表!AP27</f>
        <v>0.19109159407690557</v>
      </c>
      <c r="AR26" s="171">
        <f>地域産業連関表!AQ27</f>
        <v>220.85361088936779</v>
      </c>
      <c r="AS26" s="171">
        <f>地域産業連関表!AR27</f>
        <v>0</v>
      </c>
      <c r="AT26" s="171">
        <f>地域産業連関表!AS27</f>
        <v>0</v>
      </c>
      <c r="AU26" s="171">
        <f>地域産業連関表!AT27</f>
        <v>0</v>
      </c>
      <c r="AV26" s="171">
        <f>地域産業連関表!AU27</f>
        <v>0</v>
      </c>
      <c r="AW26" s="171">
        <f>地域産業連関表!AV27</f>
        <v>-14.51105947652152</v>
      </c>
      <c r="AX26" s="172">
        <f>地域産業連関表!AW27</f>
        <v>4052.058114078769</v>
      </c>
      <c r="AY26" s="172">
        <f>地域産業連関表!AX27</f>
        <v>-654.78792522977847</v>
      </c>
      <c r="AZ26" s="172">
        <f>地域産業連関表!AY27</f>
        <v>4233.3716535799613</v>
      </c>
      <c r="BB26" s="174">
        <f t="shared" si="0"/>
        <v>0.78314409536463037</v>
      </c>
      <c r="BC26" s="174">
        <f t="shared" si="1"/>
        <v>0.21685590463536963</v>
      </c>
      <c r="BE26" s="317" t="s">
        <v>171</v>
      </c>
      <c r="BF26" s="322" t="s">
        <v>39</v>
      </c>
      <c r="BG26" s="209">
        <f>従業者数!D27</f>
        <v>32.378283562933177</v>
      </c>
    </row>
    <row r="27" spans="2:59" ht="15" customHeight="1" x14ac:dyDescent="0.2">
      <c r="B27" s="301" t="s">
        <v>172</v>
      </c>
      <c r="C27" s="302" t="s">
        <v>41</v>
      </c>
      <c r="D27" s="170">
        <f>地域産業連関表!C28</f>
        <v>6.822666197127264E-3</v>
      </c>
      <c r="E27" s="171">
        <f>地域産業連関表!D28</f>
        <v>0</v>
      </c>
      <c r="F27" s="171">
        <f>地域産業連関表!E28</f>
        <v>0</v>
      </c>
      <c r="G27" s="171">
        <f>地域産業連関表!F28</f>
        <v>8.4823563438063375E-3</v>
      </c>
      <c r="H27" s="171">
        <f>地域産業連関表!G28</f>
        <v>4.7596637847442551</v>
      </c>
      <c r="I27" s="171">
        <f>地域産業連関表!H28</f>
        <v>0</v>
      </c>
      <c r="J27" s="171">
        <f>地域産業連関表!I28</f>
        <v>0</v>
      </c>
      <c r="K27" s="171">
        <f>地域産業連関表!J28</f>
        <v>0</v>
      </c>
      <c r="L27" s="171">
        <f>地域産業連関表!K28</f>
        <v>0</v>
      </c>
      <c r="M27" s="171">
        <f>地域産業連関表!L28</f>
        <v>0.29962192888129668</v>
      </c>
      <c r="N27" s="171">
        <f>地域産業連関表!M28</f>
        <v>0</v>
      </c>
      <c r="O27" s="171">
        <f>地域産業連関表!N28</f>
        <v>0</v>
      </c>
      <c r="P27" s="171">
        <f>地域産業連関表!O28</f>
        <v>0.32540914360582157</v>
      </c>
      <c r="Q27" s="171">
        <f>地域産業連関表!P28</f>
        <v>5.9503946740928612E-2</v>
      </c>
      <c r="R27" s="171">
        <f>地域産業連関表!Q28</f>
        <v>0</v>
      </c>
      <c r="S27" s="171">
        <f>地域産業連関表!R28</f>
        <v>0</v>
      </c>
      <c r="T27" s="171">
        <f>地域産業連関表!S28</f>
        <v>0</v>
      </c>
      <c r="U27" s="171">
        <f>地域産業連関表!T28</f>
        <v>0.31594740966088042</v>
      </c>
      <c r="V27" s="171">
        <f>地域産業連関表!U28</f>
        <v>0</v>
      </c>
      <c r="W27" s="171">
        <f>地域産業連関表!V28</f>
        <v>0.49961631984021065</v>
      </c>
      <c r="X27" s="171">
        <f>地域産業連関表!W28</f>
        <v>4.8470028626044863</v>
      </c>
      <c r="Y27" s="171">
        <f>地域産業連関表!X28</f>
        <v>0</v>
      </c>
      <c r="Z27" s="171">
        <f>地域産業連関表!Y28</f>
        <v>0.32335770436522454</v>
      </c>
      <c r="AA27" s="171">
        <f>地域産業連関表!Z28</f>
        <v>3.6256919997087684</v>
      </c>
      <c r="AB27" s="171">
        <f>地域産業連関表!AA28</f>
        <v>4.678972089764609</v>
      </c>
      <c r="AC27" s="171">
        <f>地域産業連関表!AB28</f>
        <v>0.73618062836904896</v>
      </c>
      <c r="AD27" s="171">
        <f>地域産業連関表!AC28</f>
        <v>8.2156759495955001</v>
      </c>
      <c r="AE27" s="171">
        <f>地域産業連関表!AD28</f>
        <v>0.7079249317332712</v>
      </c>
      <c r="AF27" s="171">
        <f>地域産業連関表!AE28</f>
        <v>26.5401872420004</v>
      </c>
      <c r="AG27" s="171">
        <f>地域産業連関表!AF28</f>
        <v>0.12782537040938469</v>
      </c>
      <c r="AH27" s="171">
        <f>地域産業連関表!AG28</f>
        <v>0.16986006399033765</v>
      </c>
      <c r="AI27" s="171">
        <f>地域産業連関表!AH28</f>
        <v>8.3156097598307957E-2</v>
      </c>
      <c r="AJ27" s="171">
        <f>地域産業連関表!AI28</f>
        <v>1.4956237581978588E-2</v>
      </c>
      <c r="AK27" s="171">
        <f>地域産業連関表!AJ28</f>
        <v>10.956103765794325</v>
      </c>
      <c r="AL27" s="171">
        <f>地域産業連関表!AK28</f>
        <v>13.829341163810469</v>
      </c>
      <c r="AM27" s="171">
        <f>地域産業連関表!AL28</f>
        <v>5.381910925894088</v>
      </c>
      <c r="AN27" s="171">
        <f>地域産業連関表!AM28</f>
        <v>13.948910840084162</v>
      </c>
      <c r="AO27" s="171">
        <f>地域産業連関表!AN28</f>
        <v>5.0801973872170967</v>
      </c>
      <c r="AP27" s="172">
        <f>地域産業連関表!AO28</f>
        <v>105.54232281653579</v>
      </c>
      <c r="AQ27" s="170">
        <f>地域産業連関表!AP28</f>
        <v>4.9203224822197238E-2</v>
      </c>
      <c r="AR27" s="171">
        <f>地域産業連関表!AQ28</f>
        <v>51.590918421068118</v>
      </c>
      <c r="AS27" s="171">
        <f>地域産業連関表!AR28</f>
        <v>0</v>
      </c>
      <c r="AT27" s="171">
        <f>地域産業連関表!AS28</f>
        <v>0</v>
      </c>
      <c r="AU27" s="171">
        <f>地域産業連関表!AT28</f>
        <v>0</v>
      </c>
      <c r="AV27" s="171">
        <f>地域産業連関表!AU28</f>
        <v>0</v>
      </c>
      <c r="AW27" s="171">
        <f>地域産業連関表!AV28</f>
        <v>-14.466461915771074</v>
      </c>
      <c r="AX27" s="172">
        <f>地域産業連関表!AW28</f>
        <v>0</v>
      </c>
      <c r="AY27" s="172">
        <f>地域産業連関表!AX28</f>
        <v>-142.71598254665503</v>
      </c>
      <c r="AZ27" s="172">
        <f>地域産業連関表!AY28</f>
        <v>0</v>
      </c>
      <c r="BB27" s="174">
        <f t="shared" si="0"/>
        <v>1</v>
      </c>
      <c r="BC27" s="174">
        <f t="shared" si="1"/>
        <v>0</v>
      </c>
      <c r="BE27" s="317" t="s">
        <v>172</v>
      </c>
      <c r="BF27" s="322" t="s">
        <v>41</v>
      </c>
      <c r="BG27" s="209">
        <f>従業者数!D28</f>
        <v>0</v>
      </c>
    </row>
    <row r="28" spans="2:59" ht="15" customHeight="1" x14ac:dyDescent="0.2">
      <c r="B28" s="301" t="s">
        <v>173</v>
      </c>
      <c r="C28" s="302" t="s">
        <v>43</v>
      </c>
      <c r="D28" s="170">
        <f>地域産業連関表!C29</f>
        <v>9.5654277812400501</v>
      </c>
      <c r="E28" s="171">
        <f>地域産業連関表!D29</f>
        <v>9.614100940116407E-3</v>
      </c>
      <c r="F28" s="171">
        <f>地域産業連関表!E29</f>
        <v>0</v>
      </c>
      <c r="G28" s="171">
        <f>地域産業連関表!F29</f>
        <v>0.2722065263057849</v>
      </c>
      <c r="H28" s="171">
        <f>地域産業連関表!G29</f>
        <v>3.5339543638989617</v>
      </c>
      <c r="I28" s="171">
        <f>地域産業連関表!H29</f>
        <v>0</v>
      </c>
      <c r="J28" s="171">
        <f>地域産業連関表!I29</f>
        <v>0</v>
      </c>
      <c r="K28" s="171">
        <f>地域産業連関表!J29</f>
        <v>0</v>
      </c>
      <c r="L28" s="171">
        <f>地域産業連関表!K29</f>
        <v>0</v>
      </c>
      <c r="M28" s="171">
        <f>地域産業連関表!L29</f>
        <v>0.32449121724861496</v>
      </c>
      <c r="N28" s="171">
        <f>地域産業連関表!M29</f>
        <v>0</v>
      </c>
      <c r="O28" s="171">
        <f>地域産業連関表!N29</f>
        <v>0</v>
      </c>
      <c r="P28" s="171">
        <f>地域産業連関表!O29</f>
        <v>5.6332705299015511E-2</v>
      </c>
      <c r="Q28" s="171">
        <f>地域産業連関表!P29</f>
        <v>3.4467334372722244E-2</v>
      </c>
      <c r="R28" s="171">
        <f>地域産業連関表!Q29</f>
        <v>0</v>
      </c>
      <c r="S28" s="171">
        <f>地域産業連関表!R29</f>
        <v>0</v>
      </c>
      <c r="T28" s="171">
        <f>地域産業連関表!S29</f>
        <v>0</v>
      </c>
      <c r="U28" s="171">
        <f>地域産業連関表!T29</f>
        <v>3.240436812065299E-2</v>
      </c>
      <c r="V28" s="171">
        <f>地域産業連関表!U29</f>
        <v>0</v>
      </c>
      <c r="W28" s="171">
        <f>地域産業連関表!V29</f>
        <v>0.73717527007531902</v>
      </c>
      <c r="X28" s="171">
        <f>地域産業連関表!W29</f>
        <v>4.1499101333275616</v>
      </c>
      <c r="Y28" s="171">
        <f>地域産業連関表!X29</f>
        <v>0</v>
      </c>
      <c r="Z28" s="171">
        <f>地域産業連関表!Y29</f>
        <v>17.077481887113663</v>
      </c>
      <c r="AA28" s="171">
        <f>地域産業連関表!Z29</f>
        <v>8.8486456140510104</v>
      </c>
      <c r="AB28" s="171">
        <f>地域産業連関表!AA29</f>
        <v>4.5805422911910867</v>
      </c>
      <c r="AC28" s="171">
        <f>地域産業連関表!AB29</f>
        <v>0.48728932886545728</v>
      </c>
      <c r="AD28" s="171">
        <f>地域産業連関表!AC29</f>
        <v>4.2248453045546244</v>
      </c>
      <c r="AE28" s="171">
        <f>地域産業連関表!AD29</f>
        <v>2.3086149981996678</v>
      </c>
      <c r="AF28" s="171">
        <f>地域産業連関表!AE29</f>
        <v>15.844764037184719</v>
      </c>
      <c r="AG28" s="171">
        <f>地域産業連関表!AF29</f>
        <v>0.20131823914863464</v>
      </c>
      <c r="AH28" s="171">
        <f>地域産業連関表!AG29</f>
        <v>0.28723298571383532</v>
      </c>
      <c r="AI28" s="171">
        <f>地域産業連関表!AH29</f>
        <v>0.11451913126862737</v>
      </c>
      <c r="AJ28" s="171">
        <f>地域産業連関表!AI29</f>
        <v>7.2567008479496155E-3</v>
      </c>
      <c r="AK28" s="171">
        <f>地域産業連関表!AJ29</f>
        <v>17.669557882001556</v>
      </c>
      <c r="AL28" s="171">
        <f>地域産業連関表!AK29</f>
        <v>17.247909928529069</v>
      </c>
      <c r="AM28" s="171">
        <f>地域産業連関表!AL29</f>
        <v>10.40234541937634</v>
      </c>
      <c r="AN28" s="171">
        <f>地域産業連関表!AM29</f>
        <v>18.256625490912498</v>
      </c>
      <c r="AO28" s="171">
        <f>地域産業連関表!AN29</f>
        <v>6.3836131898685151</v>
      </c>
      <c r="AP28" s="172">
        <f>地域産業連関表!AO29</f>
        <v>142.65854622965605</v>
      </c>
      <c r="AQ28" s="170">
        <f>地域産業連関表!AP29</f>
        <v>9.6117927559641117E-2</v>
      </c>
      <c r="AR28" s="171">
        <f>地域産業連関表!AQ29</f>
        <v>113.7241168556466</v>
      </c>
      <c r="AS28" s="171">
        <f>地域産業連関表!AR29</f>
        <v>-7.2032142417817946</v>
      </c>
      <c r="AT28" s="171">
        <f>地域産業連関表!AS29</f>
        <v>0</v>
      </c>
      <c r="AU28" s="171">
        <f>地域産業連関表!AT29</f>
        <v>0</v>
      </c>
      <c r="AV28" s="171">
        <f>地域産業連関表!AU29</f>
        <v>0</v>
      </c>
      <c r="AW28" s="171">
        <f>地域産業連関表!AV29</f>
        <v>-10.234537626582771</v>
      </c>
      <c r="AX28" s="172">
        <f>地域産業連関表!AW29</f>
        <v>0</v>
      </c>
      <c r="AY28" s="172">
        <f>地域産業連関表!AX29</f>
        <v>-120.49024359992251</v>
      </c>
      <c r="AZ28" s="172">
        <f>地域産業連関表!AY29</f>
        <v>118.55078554457522</v>
      </c>
      <c r="BB28" s="174">
        <f t="shared" si="0"/>
        <v>0.50405674720839433</v>
      </c>
      <c r="BC28" s="174">
        <f t="shared" si="1"/>
        <v>0.49594325279160567</v>
      </c>
      <c r="BE28" s="317" t="s">
        <v>173</v>
      </c>
      <c r="BF28" s="322" t="s">
        <v>43</v>
      </c>
      <c r="BG28" s="209">
        <f>従業者数!D29</f>
        <v>3.237828356293317</v>
      </c>
    </row>
    <row r="29" spans="2:59" ht="15" customHeight="1" x14ac:dyDescent="0.2">
      <c r="B29" s="301" t="s">
        <v>174</v>
      </c>
      <c r="C29" s="302" t="s">
        <v>45</v>
      </c>
      <c r="D29" s="170">
        <f>地域産業連関表!C30</f>
        <v>6.8091868150249875</v>
      </c>
      <c r="E29" s="171">
        <f>地域産業連関表!D30</f>
        <v>1.2818801253488546E-3</v>
      </c>
      <c r="F29" s="171">
        <f>地域産業連関表!E30</f>
        <v>0</v>
      </c>
      <c r="G29" s="171">
        <f>地域産業連関表!F30</f>
        <v>0.17041825018010898</v>
      </c>
      <c r="H29" s="171">
        <f>地域産業連関表!G30</f>
        <v>1.0174981592581862</v>
      </c>
      <c r="I29" s="171">
        <f>地域産業連関表!H30</f>
        <v>0</v>
      </c>
      <c r="J29" s="171">
        <f>地域産業連関表!I30</f>
        <v>0</v>
      </c>
      <c r="K29" s="171">
        <f>地域産業連関表!J30</f>
        <v>0</v>
      </c>
      <c r="L29" s="171">
        <f>地域産業連関表!K30</f>
        <v>0</v>
      </c>
      <c r="M29" s="171">
        <f>地域産業連関表!L30</f>
        <v>1.5834204935296667</v>
      </c>
      <c r="N29" s="171">
        <f>地域産業連関表!M30</f>
        <v>0</v>
      </c>
      <c r="O29" s="171">
        <f>地域産業連関表!N30</f>
        <v>0</v>
      </c>
      <c r="P29" s="171">
        <f>地域産業連関表!O30</f>
        <v>1.0811730266312467E-2</v>
      </c>
      <c r="Q29" s="171">
        <f>地域産業連関表!P30</f>
        <v>4.1900746729908664E-3</v>
      </c>
      <c r="R29" s="171">
        <f>地域産業連関表!Q30</f>
        <v>0</v>
      </c>
      <c r="S29" s="171">
        <f>地域産業連関表!R30</f>
        <v>0</v>
      </c>
      <c r="T29" s="171">
        <f>地域産業連関表!S30</f>
        <v>0</v>
      </c>
      <c r="U29" s="171">
        <f>地域産業連関表!T30</f>
        <v>4.6962231352377752E-3</v>
      </c>
      <c r="V29" s="171">
        <f>地域産業連関表!U30</f>
        <v>0</v>
      </c>
      <c r="W29" s="171">
        <f>地域産業連関表!V30</f>
        <v>0.21458381770403639</v>
      </c>
      <c r="X29" s="171">
        <f>地域産業連関表!W30</f>
        <v>34.811831359531418</v>
      </c>
      <c r="Y29" s="171">
        <f>地域産業連関表!X30</f>
        <v>0</v>
      </c>
      <c r="Z29" s="171">
        <f>地域産業連関表!Y30</f>
        <v>0.38520959012643124</v>
      </c>
      <c r="AA29" s="171">
        <f>地域産業連関表!Z30</f>
        <v>0</v>
      </c>
      <c r="AB29" s="171">
        <f>地域産業連関表!AA30</f>
        <v>21.300369450108839</v>
      </c>
      <c r="AC29" s="171">
        <f>地域産業連関表!AB30</f>
        <v>0.89212228186414244</v>
      </c>
      <c r="AD29" s="171">
        <f>地域産業連関表!AC30</f>
        <v>1.6319262766090574</v>
      </c>
      <c r="AE29" s="171">
        <f>地域産業連関表!AD30</f>
        <v>7.1253687177677216</v>
      </c>
      <c r="AF29" s="171">
        <f>地域産業連関表!AE30</f>
        <v>50.876019183704784</v>
      </c>
      <c r="AG29" s="171">
        <f>地域産業連関表!AF30</f>
        <v>0.3441999678451641</v>
      </c>
      <c r="AH29" s="171">
        <f>地域産業連関表!AG30</f>
        <v>0.7187457243767541</v>
      </c>
      <c r="AI29" s="171">
        <f>地域産業連関表!AH30</f>
        <v>0</v>
      </c>
      <c r="AJ29" s="171">
        <f>地域産業連関表!AI30</f>
        <v>8.3049877651604237E-4</v>
      </c>
      <c r="AK29" s="171">
        <f>地域産業連関表!AJ30</f>
        <v>4.3289469161175003</v>
      </c>
      <c r="AL29" s="171">
        <f>地域産業連関表!AK30</f>
        <v>154.93151104160432</v>
      </c>
      <c r="AM29" s="171">
        <f>地域産業連関表!AL30</f>
        <v>6.2062998799692801</v>
      </c>
      <c r="AN29" s="171">
        <f>地域産業連関表!AM30</f>
        <v>10.236146953373012</v>
      </c>
      <c r="AO29" s="171">
        <f>地域産業連関表!AN30</f>
        <v>18.558118067082216</v>
      </c>
      <c r="AP29" s="172">
        <f>地域産業連関表!AO30</f>
        <v>322.16373335275398</v>
      </c>
      <c r="AQ29" s="170">
        <f>地域産業連関表!AP30</f>
        <v>0</v>
      </c>
      <c r="AR29" s="171">
        <f>地域産業連関表!AQ30</f>
        <v>32.636015563191911</v>
      </c>
      <c r="AS29" s="171">
        <f>地域産業連関表!AR30</f>
        <v>88.698712726010811</v>
      </c>
      <c r="AT29" s="171">
        <f>地域産業連関表!AS30</f>
        <v>0</v>
      </c>
      <c r="AU29" s="171">
        <f>地域産業連関表!AT30</f>
        <v>0</v>
      </c>
      <c r="AV29" s="171">
        <f>地域産業連関表!AU30</f>
        <v>0</v>
      </c>
      <c r="AW29" s="171">
        <f>地域産業連関表!AV30</f>
        <v>328.9026120283205</v>
      </c>
      <c r="AX29" s="172">
        <f>地域産業連関表!AW30</f>
        <v>89.957436693056422</v>
      </c>
      <c r="AY29" s="172">
        <f>地域産業連関表!AX30</f>
        <v>0</v>
      </c>
      <c r="AZ29" s="172">
        <f>地域産業連関表!AY30</f>
        <v>862.35851036333361</v>
      </c>
      <c r="BB29" s="174">
        <f t="shared" si="0"/>
        <v>0</v>
      </c>
      <c r="BC29" s="174">
        <f t="shared" si="1"/>
        <v>1</v>
      </c>
      <c r="BE29" s="317" t="s">
        <v>174</v>
      </c>
      <c r="BF29" s="322" t="s">
        <v>45</v>
      </c>
      <c r="BG29" s="209">
        <f>従業者数!D30</f>
        <v>22.664798494053223</v>
      </c>
    </row>
    <row r="30" spans="2:59" ht="15" customHeight="1" x14ac:dyDescent="0.2">
      <c r="B30" s="301" t="s">
        <v>175</v>
      </c>
      <c r="C30" s="302" t="s">
        <v>47</v>
      </c>
      <c r="D30" s="170">
        <f>地域産業連関表!C31</f>
        <v>20.474797769626253</v>
      </c>
      <c r="E30" s="171">
        <f>地域産業連関表!D31</f>
        <v>6.1530246016745012E-2</v>
      </c>
      <c r="F30" s="171">
        <f>地域産業連関表!E31</f>
        <v>0</v>
      </c>
      <c r="G30" s="171">
        <f>地域産業連関表!F31</f>
        <v>0.17273162009205628</v>
      </c>
      <c r="H30" s="171">
        <f>地域産業連関表!G31</f>
        <v>0.99437892707046982</v>
      </c>
      <c r="I30" s="171">
        <f>地域産業連関表!H31</f>
        <v>0</v>
      </c>
      <c r="J30" s="171">
        <f>地域産業連関表!I31</f>
        <v>0</v>
      </c>
      <c r="K30" s="171">
        <f>地域産業連関表!J31</f>
        <v>0</v>
      </c>
      <c r="L30" s="171">
        <f>地域産業連関表!K31</f>
        <v>0</v>
      </c>
      <c r="M30" s="171">
        <f>地域産業連関表!L31</f>
        <v>1.9956664589345006</v>
      </c>
      <c r="N30" s="171">
        <f>地域産業連関表!M31</f>
        <v>0</v>
      </c>
      <c r="O30" s="171">
        <f>地域産業連関表!N31</f>
        <v>0</v>
      </c>
      <c r="P30" s="171">
        <f>地域産業連関表!O31</f>
        <v>0.46280987806036089</v>
      </c>
      <c r="Q30" s="171">
        <f>地域産業連関表!P31</f>
        <v>7.4670062503372242E-2</v>
      </c>
      <c r="R30" s="171">
        <f>地域産業連関表!Q31</f>
        <v>0</v>
      </c>
      <c r="S30" s="171">
        <f>地域産業連関表!R31</f>
        <v>0</v>
      </c>
      <c r="T30" s="171">
        <f>地域産業連関表!S31</f>
        <v>0</v>
      </c>
      <c r="U30" s="171">
        <f>地域産業連関表!T31</f>
        <v>4.7092920043641212E-2</v>
      </c>
      <c r="V30" s="171">
        <f>地域産業連関表!U31</f>
        <v>0</v>
      </c>
      <c r="W30" s="171">
        <f>地域産業連関表!V31</f>
        <v>0.66713734347612286</v>
      </c>
      <c r="X30" s="171">
        <f>地域産業連関表!W31</f>
        <v>52.59834875566667</v>
      </c>
      <c r="Y30" s="171">
        <f>地域産業連関表!X31</f>
        <v>0</v>
      </c>
      <c r="Z30" s="171">
        <f>地域産業連関表!Y31</f>
        <v>3.4459967930837143</v>
      </c>
      <c r="AA30" s="171">
        <f>地域産業連関表!Z31</f>
        <v>2.7833252216987665</v>
      </c>
      <c r="AB30" s="171">
        <f>地域産業連関表!AA31</f>
        <v>3.4778541018390312</v>
      </c>
      <c r="AC30" s="171">
        <f>地域産業連関表!AB31</f>
        <v>1.9590352395149973</v>
      </c>
      <c r="AD30" s="171">
        <f>地域産業連関表!AC31</f>
        <v>3.561529265266246</v>
      </c>
      <c r="AE30" s="171">
        <f>地域産業連関表!AD31</f>
        <v>3.7231708089643267</v>
      </c>
      <c r="AF30" s="171">
        <f>地域産業連関表!AE31</f>
        <v>2.31070623685466</v>
      </c>
      <c r="AG30" s="171">
        <f>地域産業連関表!AF31</f>
        <v>0.82778548598781765</v>
      </c>
      <c r="AH30" s="171">
        <f>地域産業連関表!AG31</f>
        <v>0.54026869481166007</v>
      </c>
      <c r="AI30" s="171">
        <f>地域産業連関表!AH31</f>
        <v>21.603321020917399</v>
      </c>
      <c r="AJ30" s="171">
        <f>地域産業連関表!AI31</f>
        <v>5.43555641545998E-2</v>
      </c>
      <c r="AK30" s="171">
        <f>地域産業連関表!AJ31</f>
        <v>9.0414861200208065</v>
      </c>
      <c r="AL30" s="171">
        <f>地域産業連関表!AK31</f>
        <v>45.5689626407177</v>
      </c>
      <c r="AM30" s="171">
        <f>地域産業連関表!AL31</f>
        <v>8.4024779040646003</v>
      </c>
      <c r="AN30" s="171">
        <f>地域産業連関表!AM31</f>
        <v>8.6196827980378963</v>
      </c>
      <c r="AO30" s="171">
        <f>地域産業連関表!AN31</f>
        <v>3.9387602190619946</v>
      </c>
      <c r="AP30" s="172">
        <f>地域産業連関表!AO31</f>
        <v>197.40788209648642</v>
      </c>
      <c r="AQ30" s="170">
        <f>地域産業連関表!AP31</f>
        <v>0</v>
      </c>
      <c r="AR30" s="171">
        <f>地域産業連関表!AQ31</f>
        <v>0</v>
      </c>
      <c r="AS30" s="171">
        <f>地域産業連関表!AR31</f>
        <v>0</v>
      </c>
      <c r="AT30" s="171">
        <f>地域産業連関表!AS31</f>
        <v>6723.5377342859401</v>
      </c>
      <c r="AU30" s="171">
        <f>地域産業連関表!AT31</f>
        <v>1561.1319093208476</v>
      </c>
      <c r="AV30" s="171">
        <f>地域産業連関表!AU31</f>
        <v>0</v>
      </c>
      <c r="AW30" s="171">
        <f>地域産業連関表!AV31</f>
        <v>300.0584669781224</v>
      </c>
      <c r="AX30" s="172">
        <f>地域産業連関表!AW31</f>
        <v>4211.6593371405106</v>
      </c>
      <c r="AY30" s="172">
        <f>地域産業連関表!AX31</f>
        <v>-6340.8996082221029</v>
      </c>
      <c r="AZ30" s="172">
        <f>地域産業連関表!AY31</f>
        <v>6652.8957215998116</v>
      </c>
      <c r="BB30" s="174">
        <f t="shared" si="0"/>
        <v>0.722022479896269</v>
      </c>
      <c r="BC30" s="174">
        <f t="shared" si="1"/>
        <v>0.277977520103731</v>
      </c>
      <c r="BE30" s="317" t="s">
        <v>175</v>
      </c>
      <c r="BF30" s="322" t="s">
        <v>47</v>
      </c>
      <c r="BG30" s="209">
        <f>従業者数!D31</f>
        <v>197.97766749379653</v>
      </c>
    </row>
    <row r="31" spans="2:59" ht="15" customHeight="1" x14ac:dyDescent="0.2">
      <c r="B31" s="301" t="s">
        <v>176</v>
      </c>
      <c r="C31" s="302" t="s">
        <v>49</v>
      </c>
      <c r="D31" s="170">
        <f>地域産業連関表!C32</f>
        <v>309.87847007208563</v>
      </c>
      <c r="E31" s="171">
        <f>地域産業連関表!D32</f>
        <v>0.51787957064093726</v>
      </c>
      <c r="F31" s="171">
        <f>地域産業連関表!E32</f>
        <v>0</v>
      </c>
      <c r="G31" s="171">
        <f>地域産業連関表!F32</f>
        <v>1.4100278966644408</v>
      </c>
      <c r="H31" s="171">
        <f>地域産業連関表!G32</f>
        <v>150.77592743478388</v>
      </c>
      <c r="I31" s="171">
        <f>地域産業連関表!H32</f>
        <v>0</v>
      </c>
      <c r="J31" s="171">
        <f>地域産業連関表!I32</f>
        <v>0</v>
      </c>
      <c r="K31" s="171">
        <f>地域産業連関表!J32</f>
        <v>0</v>
      </c>
      <c r="L31" s="171">
        <f>地域産業連関表!K32</f>
        <v>0</v>
      </c>
      <c r="M31" s="171">
        <f>地域産業連関表!L32</f>
        <v>10.239841059408329</v>
      </c>
      <c r="N31" s="171">
        <f>地域産業連関表!M32</f>
        <v>0</v>
      </c>
      <c r="O31" s="171">
        <f>地域産業連関表!N32</f>
        <v>0</v>
      </c>
      <c r="P31" s="171">
        <f>地域産業連関表!O32</f>
        <v>4.9349763791588686</v>
      </c>
      <c r="Q31" s="171">
        <f>地域産業連関表!P32</f>
        <v>1.5120122668729885</v>
      </c>
      <c r="R31" s="171">
        <f>地域産業連関表!Q32</f>
        <v>0</v>
      </c>
      <c r="S31" s="171">
        <f>地域産業連関表!R32</f>
        <v>0</v>
      </c>
      <c r="T31" s="171">
        <f>地域産業連関表!S32</f>
        <v>0</v>
      </c>
      <c r="U31" s="171">
        <f>地域産業連関表!T32</f>
        <v>3.7957780524325355</v>
      </c>
      <c r="V31" s="171">
        <f>地域産業連関表!U32</f>
        <v>0</v>
      </c>
      <c r="W31" s="171">
        <f>地域産業連関表!V32</f>
        <v>40.474493586766492</v>
      </c>
      <c r="X31" s="171">
        <f>地域産業連関表!W32</f>
        <v>54.440635263768613</v>
      </c>
      <c r="Y31" s="171">
        <f>地域産業連関表!X32</f>
        <v>0</v>
      </c>
      <c r="Z31" s="171">
        <f>地域産業連関表!Y32</f>
        <v>0.90706069855367999</v>
      </c>
      <c r="AA31" s="171">
        <f>地域産業連関表!Z32</f>
        <v>10.251192290666527</v>
      </c>
      <c r="AB31" s="171">
        <f>地域産業連関表!AA32</f>
        <v>312.76445299367458</v>
      </c>
      <c r="AC31" s="171">
        <f>地域産業連関表!AB32</f>
        <v>6.5515412249226816</v>
      </c>
      <c r="AD31" s="171">
        <f>地域産業連関表!AC32</f>
        <v>7.0142176947586492</v>
      </c>
      <c r="AE31" s="171">
        <f>地域産業連関表!AD32</f>
        <v>8.2198883878939135</v>
      </c>
      <c r="AF31" s="171">
        <f>地域産業連関表!AE32</f>
        <v>78.067920475880342</v>
      </c>
      <c r="AG31" s="171">
        <f>地域産業連関表!AF32</f>
        <v>4.4955254441817134</v>
      </c>
      <c r="AH31" s="171">
        <f>地域産業連関表!AG32</f>
        <v>0.81928816380056013</v>
      </c>
      <c r="AI31" s="171">
        <f>地域産業連関表!AH32</f>
        <v>0.90309871771600359</v>
      </c>
      <c r="AJ31" s="171">
        <f>地域産業連関表!AI32</f>
        <v>9.447649543338963E-3</v>
      </c>
      <c r="AK31" s="171">
        <f>地域産業連関表!AJ32</f>
        <v>52.546562778406134</v>
      </c>
      <c r="AL31" s="171">
        <f>地域産業連関表!AK32</f>
        <v>17.334735331854688</v>
      </c>
      <c r="AM31" s="171">
        <f>地域産業連関表!AL32</f>
        <v>6.0161406607228747</v>
      </c>
      <c r="AN31" s="171">
        <f>地域産業連関表!AM32</f>
        <v>68.334754772741093</v>
      </c>
      <c r="AO31" s="171">
        <f>地域産業連関表!AN32</f>
        <v>37.622743777509228</v>
      </c>
      <c r="AP31" s="172">
        <f>地域産業連関表!AO32</f>
        <v>1189.8386126454084</v>
      </c>
      <c r="AQ31" s="170">
        <f>地域産業連関表!AP32</f>
        <v>14.489144338307375</v>
      </c>
      <c r="AR31" s="171">
        <f>地域産業連関表!AQ32</f>
        <v>649.39119882905516</v>
      </c>
      <c r="AS31" s="171">
        <f>地域産業連関表!AR32</f>
        <v>0.23363124037300556</v>
      </c>
      <c r="AT31" s="171">
        <f>地域産業連関表!AS32</f>
        <v>113.5086041919247</v>
      </c>
      <c r="AU31" s="171">
        <f>地域産業連関表!AT32</f>
        <v>138.64627820992146</v>
      </c>
      <c r="AV31" s="171">
        <f>地域産業連関表!AU32</f>
        <v>-1.5654292483912002</v>
      </c>
      <c r="AW31" s="171">
        <f>地域産業連関表!AV32</f>
        <v>246.5965898716982</v>
      </c>
      <c r="AX31" s="172">
        <f>地域産業連関表!AW32</f>
        <v>0</v>
      </c>
      <c r="AY31" s="172">
        <f>地域産業連関表!AX32</f>
        <v>-1565.3140101572292</v>
      </c>
      <c r="AZ31" s="172">
        <f>地域産業連関表!AY32</f>
        <v>785.82461992106789</v>
      </c>
      <c r="BB31" s="174">
        <f t="shared" si="0"/>
        <v>0.66576848771571662</v>
      </c>
      <c r="BC31" s="174">
        <f t="shared" si="1"/>
        <v>0.33423151228428338</v>
      </c>
      <c r="BE31" s="317" t="s">
        <v>176</v>
      </c>
      <c r="BF31" s="322" t="s">
        <v>49</v>
      </c>
      <c r="BG31" s="209">
        <f>従業者数!D32</f>
        <v>69.715792546612477</v>
      </c>
    </row>
    <row r="32" spans="2:59" ht="15" customHeight="1" x14ac:dyDescent="0.2">
      <c r="B32" s="301" t="s">
        <v>177</v>
      </c>
      <c r="C32" s="302" t="s">
        <v>51</v>
      </c>
      <c r="D32" s="170">
        <f>地域産業連関表!C33</f>
        <v>289.45797991886394</v>
      </c>
      <c r="E32" s="171">
        <f>地域産業連関表!D33</f>
        <v>0.26150354557116628</v>
      </c>
      <c r="F32" s="171">
        <f>地域産業連関表!E33</f>
        <v>0</v>
      </c>
      <c r="G32" s="171">
        <f>地域産業連関表!F33</f>
        <v>0.36895356562294301</v>
      </c>
      <c r="H32" s="171">
        <f>地域産業連関表!G33</f>
        <v>10.372779533998557</v>
      </c>
      <c r="I32" s="171">
        <f>地域産業連関表!H33</f>
        <v>0</v>
      </c>
      <c r="J32" s="171">
        <f>地域産業連関表!I33</f>
        <v>0</v>
      </c>
      <c r="K32" s="171">
        <f>地域産業連関表!J33</f>
        <v>0</v>
      </c>
      <c r="L32" s="171">
        <f>地域産業連関表!K33</f>
        <v>0</v>
      </c>
      <c r="M32" s="171">
        <f>地域産業連関表!L33</f>
        <v>0.57370047646165945</v>
      </c>
      <c r="N32" s="171">
        <f>地域産業連関表!M33</f>
        <v>0</v>
      </c>
      <c r="O32" s="171">
        <f>地域産業連関表!N33</f>
        <v>0</v>
      </c>
      <c r="P32" s="171">
        <f>地域産業連関表!O33</f>
        <v>0.10267154184632896</v>
      </c>
      <c r="Q32" s="171">
        <f>地域産業連関表!P33</f>
        <v>0.13670271320147026</v>
      </c>
      <c r="R32" s="171">
        <f>地域産業連関表!Q33</f>
        <v>0</v>
      </c>
      <c r="S32" s="171">
        <f>地域産業連関表!R33</f>
        <v>0</v>
      </c>
      <c r="T32" s="171">
        <f>地域産業連関表!S33</f>
        <v>0</v>
      </c>
      <c r="U32" s="171">
        <f>地域産業連関表!T33</f>
        <v>0.1358048321607902</v>
      </c>
      <c r="V32" s="171">
        <f>地域産業連関表!U33</f>
        <v>0</v>
      </c>
      <c r="W32" s="171">
        <f>地域産業連関表!V33</f>
        <v>1.5655713028038201</v>
      </c>
      <c r="X32" s="171">
        <f>地域産業連関表!W33</f>
        <v>1.74007272421923</v>
      </c>
      <c r="Y32" s="171">
        <f>地域産業連関表!X33</f>
        <v>0</v>
      </c>
      <c r="Z32" s="171">
        <f>地域産業連関表!Y33</f>
        <v>9.1638791134741285E-2</v>
      </c>
      <c r="AA32" s="171">
        <f>地域産業連関表!Z33</f>
        <v>4.1575134150337183</v>
      </c>
      <c r="AB32" s="171">
        <f>地域産業連関表!AA33</f>
        <v>27.774963491082357</v>
      </c>
      <c r="AC32" s="171">
        <f>地域産業連関表!AB33</f>
        <v>2.7489614907241511</v>
      </c>
      <c r="AD32" s="171">
        <f>地域産業連関表!AC33</f>
        <v>3.4474042275033843</v>
      </c>
      <c r="AE32" s="171">
        <f>地域産業連関表!AD33</f>
        <v>4.5472874186113259</v>
      </c>
      <c r="AF32" s="171">
        <f>地域産業連関表!AE33</f>
        <v>44.500592278979994</v>
      </c>
      <c r="AG32" s="171">
        <f>地域産業連関表!AF33</f>
        <v>0.74949924494943565</v>
      </c>
      <c r="AH32" s="171">
        <f>地域産業連関表!AG33</f>
        <v>0.41988335954359512</v>
      </c>
      <c r="AI32" s="171">
        <f>地域産業連関表!AH33</f>
        <v>1.6881862702375483</v>
      </c>
      <c r="AJ32" s="171">
        <f>地域産業連関表!AI33</f>
        <v>9.0294963132050137E-3</v>
      </c>
      <c r="AK32" s="171">
        <f>地域産業連関表!AJ33</f>
        <v>39.980989942545726</v>
      </c>
      <c r="AL32" s="171">
        <f>地域産業連関表!AK33</f>
        <v>16.981335613301916</v>
      </c>
      <c r="AM32" s="171">
        <f>地域産業連関表!AL33</f>
        <v>4.5391253319988198</v>
      </c>
      <c r="AN32" s="171">
        <f>地域産業連関表!AM33</f>
        <v>22.800637054046767</v>
      </c>
      <c r="AO32" s="171">
        <f>地域産業連関表!AN33</f>
        <v>17.388838850121903</v>
      </c>
      <c r="AP32" s="172">
        <f>地域産業連関表!AO33</f>
        <v>496.54162643087841</v>
      </c>
      <c r="AQ32" s="170">
        <f>地域産業連関表!AP33</f>
        <v>45.043324913424158</v>
      </c>
      <c r="AR32" s="171">
        <f>地域産業連関表!AQ33</f>
        <v>1830.0915769658991</v>
      </c>
      <c r="AS32" s="171">
        <f>地域産業連関表!AR33</f>
        <v>0.5744089749009258</v>
      </c>
      <c r="AT32" s="171">
        <f>地域産業連関表!AS33</f>
        <v>31.083658115074282</v>
      </c>
      <c r="AU32" s="171">
        <f>地域産業連関表!AT33</f>
        <v>54.872425919901417</v>
      </c>
      <c r="AV32" s="171">
        <f>地域産業連関表!AU33</f>
        <v>0</v>
      </c>
      <c r="AW32" s="171">
        <f>地域産業連関表!AV33</f>
        <v>389.84242233956593</v>
      </c>
      <c r="AX32" s="172">
        <f>地域産業連関表!AW33</f>
        <v>0</v>
      </c>
      <c r="AY32" s="172">
        <f>地域産業連関表!AX33</f>
        <v>-1872.5014548142851</v>
      </c>
      <c r="AZ32" s="172">
        <f>地域産業連関表!AY33</f>
        <v>975.5479888453591</v>
      </c>
      <c r="BB32" s="174">
        <f t="shared" si="0"/>
        <v>0.65746802920955816</v>
      </c>
      <c r="BC32" s="174">
        <f t="shared" si="1"/>
        <v>0.34253197079044184</v>
      </c>
      <c r="BE32" s="317" t="s">
        <v>177</v>
      </c>
      <c r="BF32" s="322" t="s">
        <v>51</v>
      </c>
      <c r="BG32" s="209">
        <f>従業者数!D33</f>
        <v>162.43060943849918</v>
      </c>
    </row>
    <row r="33" spans="2:59" ht="15" customHeight="1" x14ac:dyDescent="0.2">
      <c r="B33" s="301" t="s">
        <v>178</v>
      </c>
      <c r="C33" s="302" t="s">
        <v>53</v>
      </c>
      <c r="D33" s="170">
        <f>地域産業連関表!C34</f>
        <v>423.39521233454064</v>
      </c>
      <c r="E33" s="171">
        <f>地域産業連関表!D34</f>
        <v>4.9192149810262293</v>
      </c>
      <c r="F33" s="171">
        <f>地域産業連関表!E34</f>
        <v>0</v>
      </c>
      <c r="G33" s="171">
        <f>地域産業連関表!F34</f>
        <v>1.6170455684510805</v>
      </c>
      <c r="H33" s="171">
        <f>地域産業連関表!G34</f>
        <v>40.021690631489676</v>
      </c>
      <c r="I33" s="171">
        <f>地域産業連関表!H34</f>
        <v>0</v>
      </c>
      <c r="J33" s="171">
        <f>地域産業連関表!I34</f>
        <v>0</v>
      </c>
      <c r="K33" s="171">
        <f>地域産業連関表!J34</f>
        <v>0</v>
      </c>
      <c r="L33" s="171">
        <f>地域産業連関表!K34</f>
        <v>0</v>
      </c>
      <c r="M33" s="171">
        <f>地域産業連関表!L34</f>
        <v>19.615155341595223</v>
      </c>
      <c r="N33" s="171">
        <f>地域産業連関表!M34</f>
        <v>0</v>
      </c>
      <c r="O33" s="171">
        <f>地域産業連関表!N34</f>
        <v>0</v>
      </c>
      <c r="P33" s="171">
        <f>地域産業連関表!O34</f>
        <v>2.4987464577110061</v>
      </c>
      <c r="Q33" s="171">
        <f>地域産業連関表!P34</f>
        <v>0.69616319377377112</v>
      </c>
      <c r="R33" s="171">
        <f>地域産業連関表!Q34</f>
        <v>0</v>
      </c>
      <c r="S33" s="171">
        <f>地域産業連関表!R34</f>
        <v>0</v>
      </c>
      <c r="T33" s="171">
        <f>地域産業連関表!S34</f>
        <v>0</v>
      </c>
      <c r="U33" s="171">
        <f>地域産業連関表!T34</f>
        <v>1.5583490941259903</v>
      </c>
      <c r="V33" s="171">
        <f>地域産業連関表!U34</f>
        <v>0</v>
      </c>
      <c r="W33" s="171">
        <f>地域産業連関表!V34</f>
        <v>87.065892807449586</v>
      </c>
      <c r="X33" s="171">
        <f>地域産業連関表!W34</f>
        <v>168.42463644603339</v>
      </c>
      <c r="Y33" s="171">
        <f>地域産業連関表!X34</f>
        <v>0</v>
      </c>
      <c r="Z33" s="171">
        <f>地域産業連関表!Y34</f>
        <v>0.5825424654076683</v>
      </c>
      <c r="AA33" s="171">
        <f>地域産業連関表!Z34</f>
        <v>41.140570350206836</v>
      </c>
      <c r="AB33" s="171">
        <f>地域産業連関表!AA34</f>
        <v>181.4160055784165</v>
      </c>
      <c r="AC33" s="171">
        <f>地域産業連関表!AB34</f>
        <v>23.936509431998896</v>
      </c>
      <c r="AD33" s="171">
        <f>地域産業連関表!AC34</f>
        <v>10.682551891136303</v>
      </c>
      <c r="AE33" s="171">
        <f>地域産業連関表!AD34</f>
        <v>48.18048646565758</v>
      </c>
      <c r="AF33" s="171">
        <f>地域産業連関表!AE34</f>
        <v>84.561322190490742</v>
      </c>
      <c r="AG33" s="171">
        <f>地域産業連関表!AF34</f>
        <v>6.700204025658663</v>
      </c>
      <c r="AH33" s="171">
        <f>地域産業連関表!AG34</f>
        <v>6.2445290320151079</v>
      </c>
      <c r="AI33" s="171">
        <f>地域産業連関表!AH34</f>
        <v>0.89539666158052456</v>
      </c>
      <c r="AJ33" s="171">
        <f>地域産業連関表!AI34</f>
        <v>4.8341707629548314E-2</v>
      </c>
      <c r="AK33" s="171">
        <f>地域産業連関表!AJ34</f>
        <v>90.322925262366098</v>
      </c>
      <c r="AL33" s="171">
        <f>地域産業連関表!AK34</f>
        <v>63.289620919126726</v>
      </c>
      <c r="AM33" s="171">
        <f>地域産業連関表!AL34</f>
        <v>15.195569575885443</v>
      </c>
      <c r="AN33" s="171">
        <f>地域産業連関表!AM34</f>
        <v>21.989304242011297</v>
      </c>
      <c r="AO33" s="171">
        <f>地域産業連関表!AN34</f>
        <v>21.213381554514498</v>
      </c>
      <c r="AP33" s="172">
        <f>地域産業連関表!AO34</f>
        <v>1366.2113682102988</v>
      </c>
      <c r="AQ33" s="170">
        <f>地域産業連関表!AP34</f>
        <v>14.88912468340536</v>
      </c>
      <c r="AR33" s="171">
        <f>地域産業連関表!AQ34</f>
        <v>629.13295353828585</v>
      </c>
      <c r="AS33" s="171">
        <f>地域産業連関表!AR34</f>
        <v>5.9921417430949484</v>
      </c>
      <c r="AT33" s="171">
        <f>地域産業連関表!AS34</f>
        <v>25.073233234852481</v>
      </c>
      <c r="AU33" s="171">
        <f>地域産業連関表!AT34</f>
        <v>27.112340813827469</v>
      </c>
      <c r="AV33" s="171">
        <f>地域産業連関表!AU34</f>
        <v>-0.43450769930816047</v>
      </c>
      <c r="AW33" s="171">
        <f>地域産業連関表!AV34</f>
        <v>-312.73850667620798</v>
      </c>
      <c r="AX33" s="172">
        <f>地域産業連関表!AW34</f>
        <v>83.634308493431945</v>
      </c>
      <c r="AY33" s="172">
        <f>地域産業連関表!AX34</f>
        <v>-703.45870823741996</v>
      </c>
      <c r="AZ33" s="172">
        <f>地域産業連関表!AY34</f>
        <v>1135.4137481042608</v>
      </c>
      <c r="BB33" s="174">
        <f t="shared" si="0"/>
        <v>0.40077678866528282</v>
      </c>
      <c r="BC33" s="174">
        <f t="shared" si="1"/>
        <v>0.59922321133471712</v>
      </c>
      <c r="BE33" s="317" t="s">
        <v>178</v>
      </c>
      <c r="BF33" s="322" t="s">
        <v>53</v>
      </c>
      <c r="BG33" s="209">
        <f>従業者数!D34</f>
        <v>103.51116625310173</v>
      </c>
    </row>
    <row r="34" spans="2:59" ht="15" customHeight="1" x14ac:dyDescent="0.2">
      <c r="B34" s="301" t="s">
        <v>179</v>
      </c>
      <c r="C34" s="302" t="s">
        <v>55</v>
      </c>
      <c r="D34" s="170">
        <f>地域産業連関表!C35</f>
        <v>0</v>
      </c>
      <c r="E34" s="171">
        <f>地域産業連関表!D35</f>
        <v>0</v>
      </c>
      <c r="F34" s="171">
        <f>地域産業連関表!E35</f>
        <v>0</v>
      </c>
      <c r="G34" s="171">
        <f>地域産業連関表!F35</f>
        <v>0</v>
      </c>
      <c r="H34" s="171">
        <f>地域産業連関表!G35</f>
        <v>5.5005440975008888</v>
      </c>
      <c r="I34" s="171">
        <f>地域産業連関表!H35</f>
        <v>0</v>
      </c>
      <c r="J34" s="171">
        <f>地域産業連関表!I35</f>
        <v>0</v>
      </c>
      <c r="K34" s="171">
        <f>地域産業連関表!J35</f>
        <v>0</v>
      </c>
      <c r="L34" s="171">
        <f>地域産業連関表!K35</f>
        <v>0</v>
      </c>
      <c r="M34" s="171">
        <f>地域産業連関表!L35</f>
        <v>0</v>
      </c>
      <c r="N34" s="171">
        <f>地域産業連関表!M35</f>
        <v>0</v>
      </c>
      <c r="O34" s="171">
        <f>地域産業連関表!N35</f>
        <v>0</v>
      </c>
      <c r="P34" s="171">
        <f>地域産業連関表!O35</f>
        <v>0</v>
      </c>
      <c r="Q34" s="171">
        <f>地域産業連関表!P35</f>
        <v>0</v>
      </c>
      <c r="R34" s="171">
        <f>地域産業連関表!Q35</f>
        <v>0</v>
      </c>
      <c r="S34" s="171">
        <f>地域産業連関表!R35</f>
        <v>0</v>
      </c>
      <c r="T34" s="171">
        <f>地域産業連関表!S35</f>
        <v>0</v>
      </c>
      <c r="U34" s="171">
        <f>地域産業連関表!T35</f>
        <v>0</v>
      </c>
      <c r="V34" s="171">
        <f>地域産業連関表!U35</f>
        <v>0</v>
      </c>
      <c r="W34" s="171">
        <f>地域産業連関表!V35</f>
        <v>0</v>
      </c>
      <c r="X34" s="171">
        <f>地域産業連関表!W35</f>
        <v>0.13713230397248827</v>
      </c>
      <c r="Y34" s="171">
        <f>地域産業連関表!X35</f>
        <v>0</v>
      </c>
      <c r="Z34" s="171">
        <f>地域産業連関表!Y35</f>
        <v>0</v>
      </c>
      <c r="AA34" s="171">
        <f>地域産業連関表!Z35</f>
        <v>0</v>
      </c>
      <c r="AB34" s="171">
        <f>地域産業連関表!AA35</f>
        <v>0</v>
      </c>
      <c r="AC34" s="171">
        <f>地域産業連関表!AB35</f>
        <v>0</v>
      </c>
      <c r="AD34" s="171">
        <f>地域産業連関表!AC35</f>
        <v>0</v>
      </c>
      <c r="AE34" s="171">
        <f>地域産業連関表!AD35</f>
        <v>0</v>
      </c>
      <c r="AF34" s="171">
        <f>地域産業連関表!AE35</f>
        <v>17.262165401535238</v>
      </c>
      <c r="AG34" s="171">
        <f>地域産業連関表!AF35</f>
        <v>0</v>
      </c>
      <c r="AH34" s="171">
        <f>地域産業連関表!AG35</f>
        <v>0</v>
      </c>
      <c r="AI34" s="171">
        <f>地域産業連関表!AH35</f>
        <v>0</v>
      </c>
      <c r="AJ34" s="171">
        <f>地域産業連関表!AI35</f>
        <v>0</v>
      </c>
      <c r="AK34" s="171">
        <f>地域産業連関表!AJ35</f>
        <v>0</v>
      </c>
      <c r="AL34" s="171">
        <f>地域産業連関表!AK35</f>
        <v>0</v>
      </c>
      <c r="AM34" s="171">
        <f>地域産業連関表!AL35</f>
        <v>0</v>
      </c>
      <c r="AN34" s="171">
        <f>地域産業連関表!AM35</f>
        <v>9.6356266854189769</v>
      </c>
      <c r="AO34" s="171">
        <f>地域産業連関表!AN35</f>
        <v>0</v>
      </c>
      <c r="AP34" s="172">
        <f>地域産業連関表!AO35</f>
        <v>32.535468488427597</v>
      </c>
      <c r="AQ34" s="170">
        <f>地域産業連関表!AP35</f>
        <v>333.76950345085379</v>
      </c>
      <c r="AR34" s="171">
        <f>地域産業連関表!AQ35</f>
        <v>625.08989109770982</v>
      </c>
      <c r="AS34" s="171">
        <f>地域産業連関表!AR35</f>
        <v>0</v>
      </c>
      <c r="AT34" s="171">
        <f>地域産業連関表!AS35</f>
        <v>0</v>
      </c>
      <c r="AU34" s="171">
        <f>地域産業連関表!AT35</f>
        <v>0</v>
      </c>
      <c r="AV34" s="171">
        <f>地域産業連関表!AU35</f>
        <v>0</v>
      </c>
      <c r="AW34" s="171">
        <f>地域産業連関表!AV35</f>
        <v>-266.45098818077599</v>
      </c>
      <c r="AX34" s="172">
        <f>地域産業連関表!AW35</f>
        <v>885.44612234556928</v>
      </c>
      <c r="AY34" s="172">
        <f>地域産業連関表!AX35</f>
        <v>-153.07334303205937</v>
      </c>
      <c r="AZ34" s="172">
        <f>地域産業連関表!AY35</f>
        <v>1457.3166541697251</v>
      </c>
      <c r="BB34" s="174">
        <f t="shared" si="0"/>
        <v>0.21115199167993498</v>
      </c>
      <c r="BC34" s="174">
        <f t="shared" si="1"/>
        <v>0.78884800832006507</v>
      </c>
      <c r="BE34" s="317" t="s">
        <v>179</v>
      </c>
      <c r="BF34" s="322" t="s">
        <v>55</v>
      </c>
      <c r="BG34" s="209">
        <f>従業者数!D35</f>
        <v>280.38461538461536</v>
      </c>
    </row>
    <row r="35" spans="2:59" ht="15" customHeight="1" x14ac:dyDescent="0.2">
      <c r="B35" s="301" t="s">
        <v>180</v>
      </c>
      <c r="C35" s="302" t="s">
        <v>57</v>
      </c>
      <c r="D35" s="170">
        <f>地域産業連関表!C36</f>
        <v>34.780915761026051</v>
      </c>
      <c r="E35" s="171">
        <f>地域産業連関表!D36</f>
        <v>0.32752037202663231</v>
      </c>
      <c r="F35" s="171">
        <f>地域産業連関表!E36</f>
        <v>0</v>
      </c>
      <c r="G35" s="171">
        <f>地域産業連関表!F36</f>
        <v>0.63154998596158052</v>
      </c>
      <c r="H35" s="171">
        <f>地域産業連関表!G36</f>
        <v>7.4745341181407206</v>
      </c>
      <c r="I35" s="171">
        <f>地域産業連関表!H36</f>
        <v>0</v>
      </c>
      <c r="J35" s="171">
        <f>地域産業連関表!I36</f>
        <v>0</v>
      </c>
      <c r="K35" s="171">
        <f>地域産業連関表!J36</f>
        <v>0</v>
      </c>
      <c r="L35" s="171">
        <f>地域産業連関表!K36</f>
        <v>0</v>
      </c>
      <c r="M35" s="171">
        <f>地域産業連関表!L36</f>
        <v>2.6139989314097352</v>
      </c>
      <c r="N35" s="171">
        <f>地域産業連関表!M36</f>
        <v>0</v>
      </c>
      <c r="O35" s="171">
        <f>地域産業連関表!N36</f>
        <v>0</v>
      </c>
      <c r="P35" s="171">
        <f>地域産業連関表!O36</f>
        <v>0.70643287020514722</v>
      </c>
      <c r="Q35" s="171">
        <f>地域産業連関表!P36</f>
        <v>0.27763214895936855</v>
      </c>
      <c r="R35" s="171">
        <f>地域産業連関表!Q36</f>
        <v>0</v>
      </c>
      <c r="S35" s="171">
        <f>地域産業連関表!R36</f>
        <v>0</v>
      </c>
      <c r="T35" s="171">
        <f>地域産業連関表!S36</f>
        <v>0</v>
      </c>
      <c r="U35" s="171">
        <f>地域産業連関表!T36</f>
        <v>0.27679650565844649</v>
      </c>
      <c r="V35" s="171">
        <f>地域産業連関表!U36</f>
        <v>0</v>
      </c>
      <c r="W35" s="171">
        <f>地域産業連関表!V36</f>
        <v>3.0400603733245757</v>
      </c>
      <c r="X35" s="171">
        <f>地域産業連関表!W36</f>
        <v>145.24783956891392</v>
      </c>
      <c r="Y35" s="171">
        <f>地域産業連関表!X36</f>
        <v>0</v>
      </c>
      <c r="Z35" s="171">
        <f>地域産業連関表!Y36</f>
        <v>2.3164584289984109</v>
      </c>
      <c r="AA35" s="171">
        <f>地域産業連関表!Z36</f>
        <v>9.4919038862108529</v>
      </c>
      <c r="AB35" s="171">
        <f>地域産業連関表!AA36</f>
        <v>62.345331794736531</v>
      </c>
      <c r="AC35" s="171">
        <f>地域産業連関表!AB36</f>
        <v>26.350285430958259</v>
      </c>
      <c r="AD35" s="171">
        <f>地域産業連関表!AC36</f>
        <v>44.300965199948038</v>
      </c>
      <c r="AE35" s="171">
        <f>地域産業連関表!AD36</f>
        <v>11.089640141993327</v>
      </c>
      <c r="AF35" s="171">
        <f>地域産業連関表!AE36</f>
        <v>32.4863106613046</v>
      </c>
      <c r="AG35" s="171">
        <f>地域産業連関表!AF36</f>
        <v>32.977210583917831</v>
      </c>
      <c r="AH35" s="171">
        <f>地域産業連関表!AG36</f>
        <v>13.637636365679844</v>
      </c>
      <c r="AI35" s="171">
        <f>地域産業連関表!AH36</f>
        <v>4.1842725389233362</v>
      </c>
      <c r="AJ35" s="171">
        <f>地域産業連関表!AI36</f>
        <v>0.12627211205388755</v>
      </c>
      <c r="AK35" s="171">
        <f>地域産業連関表!AJ36</f>
        <v>180.71570795709169</v>
      </c>
      <c r="AL35" s="171">
        <f>地域産業連関表!AK36</f>
        <v>104.22852455206734</v>
      </c>
      <c r="AM35" s="171">
        <f>地域産業連関表!AL36</f>
        <v>12.456011526239708</v>
      </c>
      <c r="AN35" s="171">
        <f>地域産業連関表!AM36</f>
        <v>25.11068855282446</v>
      </c>
      <c r="AO35" s="171">
        <f>地域産業連関表!AN36</f>
        <v>23.010436344689019</v>
      </c>
      <c r="AP35" s="172">
        <f>地域産業連関表!AO36</f>
        <v>780.20493671326324</v>
      </c>
      <c r="AQ35" s="170">
        <f>地域産業連関表!AP36</f>
        <v>6.4639306283858655</v>
      </c>
      <c r="AR35" s="171">
        <f>地域産業連関表!AQ36</f>
        <v>605.81697074319686</v>
      </c>
      <c r="AS35" s="171">
        <f>地域産業連関表!AR36</f>
        <v>1.3750513198793552</v>
      </c>
      <c r="AT35" s="171">
        <f>地域産業連関表!AS36</f>
        <v>86.514969607802385</v>
      </c>
      <c r="AU35" s="171">
        <f>地域産業連関表!AT36</f>
        <v>129.82046953943404</v>
      </c>
      <c r="AV35" s="171">
        <f>地域産業連関表!AU36</f>
        <v>0.23275566666238648</v>
      </c>
      <c r="AW35" s="171">
        <f>地域産業連関表!AV36</f>
        <v>364.06473306307572</v>
      </c>
      <c r="AX35" s="172">
        <f>地域産業連関表!AW36</f>
        <v>0</v>
      </c>
      <c r="AY35" s="172">
        <f>地域産業連関表!AX36</f>
        <v>-1767.5761517802343</v>
      </c>
      <c r="AZ35" s="172">
        <f>地域産業連関表!AY36</f>
        <v>206.91766550146551</v>
      </c>
      <c r="BB35" s="174">
        <f t="shared" si="0"/>
        <v>0.89520470325588031</v>
      </c>
      <c r="BC35" s="174">
        <f t="shared" si="1"/>
        <v>0.10479529674411969</v>
      </c>
      <c r="BE35" s="317" t="s">
        <v>180</v>
      </c>
      <c r="BF35" s="322" t="s">
        <v>57</v>
      </c>
      <c r="BG35" s="209">
        <f>従業者数!D36</f>
        <v>11.102445941155619</v>
      </c>
    </row>
    <row r="36" spans="2:59" ht="15" customHeight="1" x14ac:dyDescent="0.2">
      <c r="B36" s="301" t="s">
        <v>181</v>
      </c>
      <c r="C36" s="302" t="s">
        <v>59</v>
      </c>
      <c r="D36" s="170">
        <f>地域産業連関表!C37</f>
        <v>46.551662508793839</v>
      </c>
      <c r="E36" s="171">
        <f>地域産業連関表!D37</f>
        <v>2.6823341622924777</v>
      </c>
      <c r="F36" s="171">
        <f>地域産業連関表!E37</f>
        <v>0</v>
      </c>
      <c r="G36" s="171">
        <f>地域産業連関表!F37</f>
        <v>2.4444608736241884</v>
      </c>
      <c r="H36" s="171">
        <f>地域産業連関表!G37</f>
        <v>9.7618526201655147</v>
      </c>
      <c r="I36" s="171">
        <f>地域産業連関表!H37</f>
        <v>0</v>
      </c>
      <c r="J36" s="171">
        <f>地域産業連関表!I37</f>
        <v>0</v>
      </c>
      <c r="K36" s="171">
        <f>地域産業連関表!J37</f>
        <v>0</v>
      </c>
      <c r="L36" s="171">
        <f>地域産業連関表!K37</f>
        <v>0</v>
      </c>
      <c r="M36" s="171">
        <f>地域産業連関表!L37</f>
        <v>3.8377246979007147</v>
      </c>
      <c r="N36" s="171">
        <f>地域産業連関表!M37</f>
        <v>0</v>
      </c>
      <c r="O36" s="171">
        <f>地域産業連関表!N37</f>
        <v>0</v>
      </c>
      <c r="P36" s="171">
        <f>地域産業連関表!O37</f>
        <v>1.4111502260137949</v>
      </c>
      <c r="Q36" s="171">
        <f>地域産業連関表!P37</f>
        <v>0.32442538812814853</v>
      </c>
      <c r="R36" s="171">
        <f>地域産業連関表!Q37</f>
        <v>0</v>
      </c>
      <c r="S36" s="171">
        <f>地域産業連関表!R37</f>
        <v>0</v>
      </c>
      <c r="T36" s="171">
        <f>地域産業連関表!S37</f>
        <v>0</v>
      </c>
      <c r="U36" s="171">
        <f>地域産業連関表!T37</f>
        <v>0.35213960739061212</v>
      </c>
      <c r="V36" s="171">
        <f>地域産業連関表!U37</f>
        <v>0</v>
      </c>
      <c r="W36" s="171">
        <f>地域産業連関表!V37</f>
        <v>5.585819373197622</v>
      </c>
      <c r="X36" s="171">
        <f>地域産業連関表!W37</f>
        <v>73.643398323088505</v>
      </c>
      <c r="Y36" s="171">
        <f>地域産業連関表!X37</f>
        <v>0</v>
      </c>
      <c r="Z36" s="171">
        <f>地域産業連関表!Y37</f>
        <v>0.97033100838029285</v>
      </c>
      <c r="AA36" s="171">
        <f>地域産業連関表!Z37</f>
        <v>26.448080104072215</v>
      </c>
      <c r="AB36" s="171">
        <f>地域産業連関表!AA37</f>
        <v>94.950266131180072</v>
      </c>
      <c r="AC36" s="171">
        <f>地域産業連関表!AB37</f>
        <v>15.972506034063805</v>
      </c>
      <c r="AD36" s="171">
        <f>地域産業連関表!AC37</f>
        <v>14.813791331885426</v>
      </c>
      <c r="AE36" s="171">
        <f>地域産業連関表!AD37</f>
        <v>20.189836896523854</v>
      </c>
      <c r="AF36" s="171">
        <f>地域産業連関表!AE37</f>
        <v>20.875990104456697</v>
      </c>
      <c r="AG36" s="171">
        <f>地域産業連関表!AF37</f>
        <v>0.95411400391558598</v>
      </c>
      <c r="AH36" s="171">
        <f>地域産業連関表!AG37</f>
        <v>14.006810199192026</v>
      </c>
      <c r="AI36" s="171">
        <f>地域産業連関表!AH37</f>
        <v>155.74484363541427</v>
      </c>
      <c r="AJ36" s="171">
        <f>地域産業連関表!AI37</f>
        <v>1.0728243810624192</v>
      </c>
      <c r="AK36" s="171">
        <f>地域産業連関表!AJ37</f>
        <v>29.620148286842809</v>
      </c>
      <c r="AL36" s="171">
        <f>地域産業連関表!AK37</f>
        <v>65.525012072306083</v>
      </c>
      <c r="AM36" s="171">
        <f>地域産業連関表!AL37</f>
        <v>15.639588739273572</v>
      </c>
      <c r="AN36" s="171">
        <f>地域産業連関表!AM37</f>
        <v>37.878171716103147</v>
      </c>
      <c r="AO36" s="171">
        <f>地域産業連関表!AN37</f>
        <v>11.109711346949723</v>
      </c>
      <c r="AP36" s="172">
        <f>地域産業連関表!AO37</f>
        <v>672.36699377221748</v>
      </c>
      <c r="AQ36" s="170">
        <f>地域産業連関表!AP37</f>
        <v>1.0298349381390121E-2</v>
      </c>
      <c r="AR36" s="171">
        <f>地域産業連関表!AQ37</f>
        <v>684.88248075704132</v>
      </c>
      <c r="AS36" s="171">
        <f>地域産業連関表!AR37</f>
        <v>0</v>
      </c>
      <c r="AT36" s="171">
        <f>地域産業連関表!AS37</f>
        <v>0</v>
      </c>
      <c r="AU36" s="171">
        <f>地域産業連関表!AT37</f>
        <v>0</v>
      </c>
      <c r="AV36" s="171">
        <f>地域産業連関表!AU37</f>
        <v>0</v>
      </c>
      <c r="AW36" s="171">
        <f>地域産業連関表!AV37</f>
        <v>33.369497305384201</v>
      </c>
      <c r="AX36" s="172">
        <f>地域産業連関表!AW37</f>
        <v>0</v>
      </c>
      <c r="AY36" s="172">
        <f>地域産業連関表!AX37</f>
        <v>-1151.9857336569123</v>
      </c>
      <c r="AZ36" s="172">
        <f>地域産業連関表!AY37</f>
        <v>238.64353652711208</v>
      </c>
      <c r="BB36" s="174">
        <f t="shared" si="0"/>
        <v>0.82839169170117355</v>
      </c>
      <c r="BC36" s="174">
        <f t="shared" si="1"/>
        <v>0.17160830829882645</v>
      </c>
      <c r="BE36" s="317" t="s">
        <v>181</v>
      </c>
      <c r="BF36" s="322" t="s">
        <v>59</v>
      </c>
      <c r="BG36" s="209">
        <f>従業者数!D37</f>
        <v>14.069478908188586</v>
      </c>
    </row>
    <row r="37" spans="2:59" ht="15" customHeight="1" x14ac:dyDescent="0.2">
      <c r="B37" s="301" t="s">
        <v>182</v>
      </c>
      <c r="C37" s="302" t="s">
        <v>62</v>
      </c>
      <c r="D37" s="170">
        <f>地域産業連関表!C38</f>
        <v>0</v>
      </c>
      <c r="E37" s="171">
        <f>地域産業連関表!D38</f>
        <v>0</v>
      </c>
      <c r="F37" s="171">
        <f>地域産業連関表!E38</f>
        <v>0</v>
      </c>
      <c r="G37" s="171">
        <f>地域産業連関表!F38</f>
        <v>0</v>
      </c>
      <c r="H37" s="171">
        <f>地域産業連関表!G38</f>
        <v>0</v>
      </c>
      <c r="I37" s="171">
        <f>地域産業連関表!H38</f>
        <v>0</v>
      </c>
      <c r="J37" s="171">
        <f>地域産業連関表!I38</f>
        <v>0</v>
      </c>
      <c r="K37" s="171">
        <f>地域産業連関表!J38</f>
        <v>0</v>
      </c>
      <c r="L37" s="171">
        <f>地域産業連関表!K38</f>
        <v>0</v>
      </c>
      <c r="M37" s="171">
        <f>地域産業連関表!L38</f>
        <v>0</v>
      </c>
      <c r="N37" s="171">
        <f>地域産業連関表!M38</f>
        <v>0</v>
      </c>
      <c r="O37" s="171">
        <f>地域産業連関表!N38</f>
        <v>0</v>
      </c>
      <c r="P37" s="171">
        <f>地域産業連関表!O38</f>
        <v>0</v>
      </c>
      <c r="Q37" s="171">
        <f>地域産業連関表!P38</f>
        <v>0</v>
      </c>
      <c r="R37" s="171">
        <f>地域産業連関表!Q38</f>
        <v>0</v>
      </c>
      <c r="S37" s="171">
        <f>地域産業連関表!R38</f>
        <v>0</v>
      </c>
      <c r="T37" s="171">
        <f>地域産業連関表!S38</f>
        <v>0</v>
      </c>
      <c r="U37" s="171">
        <f>地域産業連関表!T38</f>
        <v>0</v>
      </c>
      <c r="V37" s="171">
        <f>地域産業連関表!U38</f>
        <v>0</v>
      </c>
      <c r="W37" s="171">
        <f>地域産業連関表!V38</f>
        <v>0</v>
      </c>
      <c r="X37" s="171">
        <f>地域産業連関表!W38</f>
        <v>95.300598603168311</v>
      </c>
      <c r="Y37" s="171">
        <f>地域産業連関表!X38</f>
        <v>0</v>
      </c>
      <c r="Z37" s="171">
        <f>地域産業連関表!Y38</f>
        <v>0</v>
      </c>
      <c r="AA37" s="171">
        <f>地域産業連関表!Z38</f>
        <v>0</v>
      </c>
      <c r="AB37" s="171">
        <f>地域産業連関表!AA38</f>
        <v>0</v>
      </c>
      <c r="AC37" s="171">
        <f>地域産業連関表!AB38</f>
        <v>0</v>
      </c>
      <c r="AD37" s="171">
        <f>地域産業連関表!AC38</f>
        <v>0</v>
      </c>
      <c r="AE37" s="171">
        <f>地域産業連関表!AD38</f>
        <v>0</v>
      </c>
      <c r="AF37" s="171">
        <f>地域産業連関表!AE38</f>
        <v>0</v>
      </c>
      <c r="AG37" s="171">
        <f>地域産業連関表!AF38</f>
        <v>0</v>
      </c>
      <c r="AH37" s="171">
        <f>地域産業連関表!AG38</f>
        <v>0</v>
      </c>
      <c r="AI37" s="171">
        <f>地域産業連関表!AH38</f>
        <v>0</v>
      </c>
      <c r="AJ37" s="171">
        <f>地域産業連関表!AI38</f>
        <v>0</v>
      </c>
      <c r="AK37" s="171">
        <f>地域産業連関表!AJ38</f>
        <v>0</v>
      </c>
      <c r="AL37" s="171">
        <f>地域産業連関表!AK38</f>
        <v>0</v>
      </c>
      <c r="AM37" s="171">
        <f>地域産業連関表!AL38</f>
        <v>0</v>
      </c>
      <c r="AN37" s="171">
        <f>地域産業連関表!AM38</f>
        <v>0</v>
      </c>
      <c r="AO37" s="171">
        <f>地域産業連関表!AN38</f>
        <v>0</v>
      </c>
      <c r="AP37" s="172">
        <f>地域産業連関表!AO38</f>
        <v>95.300598603168311</v>
      </c>
      <c r="AQ37" s="170">
        <f>地域産業連関表!AP38</f>
        <v>0</v>
      </c>
      <c r="AR37" s="171">
        <f>地域産業連関表!AQ38</f>
        <v>2476.9396958801826</v>
      </c>
      <c r="AS37" s="171">
        <f>地域産業連関表!AR38</f>
        <v>1.2683663036818189</v>
      </c>
      <c r="AT37" s="171">
        <f>地域産業連関表!AS38</f>
        <v>0</v>
      </c>
      <c r="AU37" s="171">
        <f>地域産業連関表!AT38</f>
        <v>0</v>
      </c>
      <c r="AV37" s="171">
        <f>地域産業連関表!AU38</f>
        <v>0</v>
      </c>
      <c r="AW37" s="171">
        <f>地域産業連関表!AV38</f>
        <v>-70.955495514582779</v>
      </c>
      <c r="AX37" s="172">
        <f>地域産業連関表!AW38</f>
        <v>703.74961241791777</v>
      </c>
      <c r="AY37" s="172">
        <f>地域産業連関表!AX38</f>
        <v>-1021.2290912271274</v>
      </c>
      <c r="AZ37" s="172">
        <f>地域産業連関表!AY38</f>
        <v>2185.0736864632404</v>
      </c>
      <c r="BB37" s="174">
        <f t="shared" si="0"/>
        <v>0.40807488344246512</v>
      </c>
      <c r="BC37" s="174">
        <f t="shared" si="1"/>
        <v>0.59192511655753488</v>
      </c>
      <c r="BE37" s="317" t="s">
        <v>182</v>
      </c>
      <c r="BF37" s="322" t="s">
        <v>62</v>
      </c>
      <c r="BG37" s="209">
        <f>従業者数!D38</f>
        <v>4.0198511166253104</v>
      </c>
    </row>
    <row r="38" spans="2:59" ht="15" customHeight="1" x14ac:dyDescent="0.2">
      <c r="B38" s="301" t="s">
        <v>183</v>
      </c>
      <c r="C38" s="302" t="s">
        <v>64</v>
      </c>
      <c r="D38" s="170">
        <f>地域産業連関表!C39</f>
        <v>2.5603391548927625</v>
      </c>
      <c r="E38" s="171">
        <f>地域産業連関表!D39</f>
        <v>4.1661104073837767E-2</v>
      </c>
      <c r="F38" s="171">
        <f>地域産業連関表!E39</f>
        <v>0</v>
      </c>
      <c r="G38" s="171">
        <f>地域産業連関表!F39</f>
        <v>0.78500352345407942</v>
      </c>
      <c r="H38" s="171">
        <f>地域産業連関表!G39</f>
        <v>3.6004630032598768</v>
      </c>
      <c r="I38" s="171">
        <f>地域産業連関表!H39</f>
        <v>0</v>
      </c>
      <c r="J38" s="171">
        <f>地域産業連関表!I39</f>
        <v>0</v>
      </c>
      <c r="K38" s="171">
        <f>地域産業連関表!J39</f>
        <v>0</v>
      </c>
      <c r="L38" s="171">
        <f>地域産業連関表!K39</f>
        <v>0</v>
      </c>
      <c r="M38" s="171">
        <f>地域産業連関表!L39</f>
        <v>0.89362578976214924</v>
      </c>
      <c r="N38" s="171">
        <f>地域産業連関表!M39</f>
        <v>0</v>
      </c>
      <c r="O38" s="171">
        <f>地域産業連関表!N39</f>
        <v>0</v>
      </c>
      <c r="P38" s="171">
        <f>地域産業連関表!O39</f>
        <v>0.63071086265732035</v>
      </c>
      <c r="Q38" s="171">
        <f>地域産業連関表!P39</f>
        <v>0.17314903327980335</v>
      </c>
      <c r="R38" s="171">
        <f>地域産業連関表!Q39</f>
        <v>0</v>
      </c>
      <c r="S38" s="171">
        <f>地域産業連関表!R39</f>
        <v>0</v>
      </c>
      <c r="T38" s="171">
        <f>地域産業連関表!S39</f>
        <v>0</v>
      </c>
      <c r="U38" s="171">
        <f>地域産業連関表!T39</f>
        <v>6.9303570245744309E-2</v>
      </c>
      <c r="V38" s="171">
        <f>地域産業連関表!U39</f>
        <v>0</v>
      </c>
      <c r="W38" s="171">
        <f>地域産業連関表!V39</f>
        <v>1.2726084645331841</v>
      </c>
      <c r="X38" s="171">
        <f>地域産業連関表!W39</f>
        <v>8.4691305718498953</v>
      </c>
      <c r="Y38" s="171">
        <f>地域産業連関表!X39</f>
        <v>0</v>
      </c>
      <c r="Z38" s="171">
        <f>地域産業連関表!Y39</f>
        <v>0.23747857458698196</v>
      </c>
      <c r="AA38" s="171">
        <f>地域産業連関表!Z39</f>
        <v>1.7965698281123699</v>
      </c>
      <c r="AB38" s="171">
        <f>地域産業連関表!AA39</f>
        <v>25.220926914129087</v>
      </c>
      <c r="AC38" s="171">
        <f>地域産業連関表!AB39</f>
        <v>28.382271568603617</v>
      </c>
      <c r="AD38" s="171">
        <f>地域産業連関表!AC39</f>
        <v>20.671752430379968</v>
      </c>
      <c r="AE38" s="171">
        <f>地域産業連関表!AD39</f>
        <v>11.189904352157535</v>
      </c>
      <c r="AF38" s="171">
        <f>地域産業連関表!AE39</f>
        <v>15.52272848420365</v>
      </c>
      <c r="AG38" s="171">
        <f>地域産業連関表!AF39</f>
        <v>5.6815109607223837</v>
      </c>
      <c r="AH38" s="171">
        <f>地域産業連関表!AG39</f>
        <v>3.7959999084261873</v>
      </c>
      <c r="AI38" s="171">
        <f>地域産業連関表!AH39</f>
        <v>59.52077182669845</v>
      </c>
      <c r="AJ38" s="171">
        <f>地域産業連関表!AI39</f>
        <v>0.65231032748333628</v>
      </c>
      <c r="AK38" s="171">
        <f>地域産業連関表!AJ39</f>
        <v>36.983636575001654</v>
      </c>
      <c r="AL38" s="171">
        <f>地域産業連関表!AK39</f>
        <v>2.1732485568191988</v>
      </c>
      <c r="AM38" s="171">
        <f>地域産業連関表!AL39</f>
        <v>1.8014769106616682</v>
      </c>
      <c r="AN38" s="171">
        <f>地域産業連関表!AM39</f>
        <v>26.765054104843863</v>
      </c>
      <c r="AO38" s="171">
        <f>地域産業連関表!AN39</f>
        <v>17.258752350460831</v>
      </c>
      <c r="AP38" s="172">
        <f>地域産業連関表!AO39</f>
        <v>276.15038875129943</v>
      </c>
      <c r="AQ38" s="170">
        <f>地域産業連関表!AP39</f>
        <v>0</v>
      </c>
      <c r="AR38" s="171">
        <f>地域産業連関表!AQ39</f>
        <v>27.069649313725559</v>
      </c>
      <c r="AS38" s="171">
        <f>地域産業連関表!AR39</f>
        <v>0</v>
      </c>
      <c r="AT38" s="171">
        <f>地域産業連関表!AS39</f>
        <v>0</v>
      </c>
      <c r="AU38" s="171">
        <f>地域産業連関表!AT39</f>
        <v>0</v>
      </c>
      <c r="AV38" s="171">
        <f>地域産業連関表!AU39</f>
        <v>0</v>
      </c>
      <c r="AW38" s="171">
        <f>地域産業連関表!AV39</f>
        <v>91.824957717767219</v>
      </c>
      <c r="AX38" s="172">
        <f>地域産業連関表!AW39</f>
        <v>0</v>
      </c>
      <c r="AY38" s="172">
        <f>地域産業連関表!AX39</f>
        <v>-386.12085039699122</v>
      </c>
      <c r="AZ38" s="172">
        <f>地域産業連関表!AY39</f>
        <v>8.9241453858009923</v>
      </c>
      <c r="BB38" s="174">
        <f t="shared" si="0"/>
        <v>0.9774098001972723</v>
      </c>
      <c r="BC38" s="174">
        <f t="shared" si="1"/>
        <v>2.2590199802727695E-2</v>
      </c>
      <c r="BE38" s="317" t="s">
        <v>183</v>
      </c>
      <c r="BF38" s="322" t="s">
        <v>64</v>
      </c>
      <c r="BG38" s="209">
        <f>従業者数!D39</f>
        <v>0.5024813895781638</v>
      </c>
    </row>
    <row r="39" spans="2:59" ht="15" customHeight="1" x14ac:dyDescent="0.2">
      <c r="B39" s="301" t="s">
        <v>184</v>
      </c>
      <c r="C39" s="302" t="s">
        <v>66</v>
      </c>
      <c r="D39" s="170">
        <f>地域産業連関表!C40</f>
        <v>59.631009403026454</v>
      </c>
      <c r="E39" s="171">
        <f>地域産業連関表!D40</f>
        <v>0.37623181678988882</v>
      </c>
      <c r="F39" s="171">
        <f>地域産業連関表!E40</f>
        <v>0</v>
      </c>
      <c r="G39" s="171">
        <f>地域産業連関表!F40</f>
        <v>2.0766350576245891</v>
      </c>
      <c r="H39" s="171">
        <f>地域産業連関表!G40</f>
        <v>42.058751709550904</v>
      </c>
      <c r="I39" s="171">
        <f>地域産業連関表!H40</f>
        <v>0</v>
      </c>
      <c r="J39" s="171">
        <f>地域産業連関表!I40</f>
        <v>0</v>
      </c>
      <c r="K39" s="171">
        <f>地域産業連関表!J40</f>
        <v>0</v>
      </c>
      <c r="L39" s="171">
        <f>地域産業連関表!K40</f>
        <v>0</v>
      </c>
      <c r="M39" s="171">
        <f>地域産業連関表!L40</f>
        <v>16.729019567966084</v>
      </c>
      <c r="N39" s="171">
        <f>地域産業連関表!M40</f>
        <v>0</v>
      </c>
      <c r="O39" s="171">
        <f>地域産業連関表!N40</f>
        <v>0</v>
      </c>
      <c r="P39" s="171">
        <f>地域産業連関表!O40</f>
        <v>2.0500397038172182</v>
      </c>
      <c r="Q39" s="171">
        <f>地域産業連関表!P40</f>
        <v>1.2519955338857858</v>
      </c>
      <c r="R39" s="171">
        <f>地域産業連関表!Q40</f>
        <v>0</v>
      </c>
      <c r="S39" s="171">
        <f>地域産業連関表!R40</f>
        <v>0</v>
      </c>
      <c r="T39" s="171">
        <f>地域産業連関表!S40</f>
        <v>0</v>
      </c>
      <c r="U39" s="171">
        <f>地域産業連関表!T40</f>
        <v>2.335649008322501</v>
      </c>
      <c r="V39" s="171">
        <f>地域産業連関表!U40</f>
        <v>0</v>
      </c>
      <c r="W39" s="171">
        <f>地域産業連関表!V40</f>
        <v>20.141943582705991</v>
      </c>
      <c r="X39" s="171">
        <f>地域産業連関表!W40</f>
        <v>307.26456470491649</v>
      </c>
      <c r="Y39" s="171">
        <f>地域産業連関表!X40</f>
        <v>0</v>
      </c>
      <c r="Z39" s="171">
        <f>地域産業連関表!Y40</f>
        <v>6.7442625706279795</v>
      </c>
      <c r="AA39" s="171">
        <f>地域産業連関表!Z40</f>
        <v>44.081065475721132</v>
      </c>
      <c r="AB39" s="171">
        <f>地域産業連関表!AA40</f>
        <v>690.12452241434573</v>
      </c>
      <c r="AC39" s="171">
        <f>地域産業連関表!AB40</f>
        <v>54.242077587026778</v>
      </c>
      <c r="AD39" s="171">
        <f>地域産業連関表!AC40</f>
        <v>108.585020921707</v>
      </c>
      <c r="AE39" s="171">
        <f>地域産業連関表!AD40</f>
        <v>33.291025119821292</v>
      </c>
      <c r="AF39" s="171">
        <f>地域産業連関表!AE40</f>
        <v>40.000239297233804</v>
      </c>
      <c r="AG39" s="171">
        <f>地域産業連関表!AF40</f>
        <v>20.356999428367416</v>
      </c>
      <c r="AH39" s="171">
        <f>地域産業連関表!AG40</f>
        <v>27.625415437507581</v>
      </c>
      <c r="AI39" s="171">
        <f>地域産業連関表!AH40</f>
        <v>26.865718239652395</v>
      </c>
      <c r="AJ39" s="171">
        <f>地域産業連関表!AI40</f>
        <v>0.89608785296767812</v>
      </c>
      <c r="AK39" s="171">
        <f>地域産業連関表!AJ40</f>
        <v>465.45871184044495</v>
      </c>
      <c r="AL39" s="171">
        <f>地域産業連関表!AK40</f>
        <v>260.89741481807692</v>
      </c>
      <c r="AM39" s="171">
        <f>地域産業連関表!AL40</f>
        <v>67.210622899319262</v>
      </c>
      <c r="AN39" s="171">
        <f>地域産業連関表!AM40</f>
        <v>123.78213334122523</v>
      </c>
      <c r="AO39" s="171">
        <f>地域産業連関表!AN40</f>
        <v>64.067805877554946</v>
      </c>
      <c r="AP39" s="172">
        <f>地域産業連関表!AO40</f>
        <v>2488.1449632102058</v>
      </c>
      <c r="AQ39" s="170">
        <f>地域産業連関表!AP40</f>
        <v>2.6947347547970817</v>
      </c>
      <c r="AR39" s="171">
        <f>地域産業連関表!AQ40</f>
        <v>74.836937366897061</v>
      </c>
      <c r="AS39" s="171">
        <f>地域産業連関表!AR40</f>
        <v>66.901383398095689</v>
      </c>
      <c r="AT39" s="171">
        <f>地域産業連関表!AS40</f>
        <v>642.57918581273111</v>
      </c>
      <c r="AU39" s="171">
        <f>地域産業連関表!AT40</f>
        <v>197.16043787584593</v>
      </c>
      <c r="AV39" s="171">
        <f>地域産業連関表!AU40</f>
        <v>0</v>
      </c>
      <c r="AW39" s="171">
        <f>地域産業連関表!AV40</f>
        <v>-700.89229641692032</v>
      </c>
      <c r="AX39" s="172">
        <f>地域産業連関表!AW40</f>
        <v>1599.1520309979082</v>
      </c>
      <c r="AY39" s="172">
        <f>地域産業連関表!AX40</f>
        <v>-802.72043483448556</v>
      </c>
      <c r="AZ39" s="172">
        <f>地域産業連関表!AY40</f>
        <v>3567.856942165075</v>
      </c>
      <c r="BB39" s="174">
        <f t="shared" si="0"/>
        <v>0.2896417311014976</v>
      </c>
      <c r="BC39" s="174">
        <f t="shared" si="1"/>
        <v>0.7103582688985024</v>
      </c>
      <c r="BE39" s="317" t="s">
        <v>184</v>
      </c>
      <c r="BF39" s="322" t="s">
        <v>66</v>
      </c>
      <c r="BG39" s="209">
        <f>従業者数!D40</f>
        <v>151.79466579311097</v>
      </c>
    </row>
    <row r="40" spans="2:59" ht="15" customHeight="1" x14ac:dyDescent="0.2">
      <c r="B40" s="301" t="s">
        <v>185</v>
      </c>
      <c r="C40" s="302" t="s">
        <v>68</v>
      </c>
      <c r="D40" s="170">
        <f>地域産業連関表!C41</f>
        <v>0</v>
      </c>
      <c r="E40" s="171">
        <f>地域産業連関表!D41</f>
        <v>0</v>
      </c>
      <c r="F40" s="171">
        <f>地域産業連関表!E41</f>
        <v>0</v>
      </c>
      <c r="G40" s="171">
        <f>地域産業連関表!F41</f>
        <v>0</v>
      </c>
      <c r="H40" s="171">
        <f>地域産業連関表!G41</f>
        <v>0</v>
      </c>
      <c r="I40" s="171">
        <f>地域産業連関表!H41</f>
        <v>0</v>
      </c>
      <c r="J40" s="171">
        <f>地域産業連関表!I41</f>
        <v>0</v>
      </c>
      <c r="K40" s="171">
        <f>地域産業連関表!J41</f>
        <v>0</v>
      </c>
      <c r="L40" s="171">
        <f>地域産業連関表!K41</f>
        <v>0</v>
      </c>
      <c r="M40" s="171">
        <f>地域産業連関表!L41</f>
        <v>0</v>
      </c>
      <c r="N40" s="171">
        <f>地域産業連関表!M41</f>
        <v>0</v>
      </c>
      <c r="O40" s="171">
        <f>地域産業連関表!N41</f>
        <v>0</v>
      </c>
      <c r="P40" s="171">
        <f>地域産業連関表!O41</f>
        <v>0</v>
      </c>
      <c r="Q40" s="171">
        <f>地域産業連関表!P41</f>
        <v>0</v>
      </c>
      <c r="R40" s="171">
        <f>地域産業連関表!Q41</f>
        <v>0</v>
      </c>
      <c r="S40" s="171">
        <f>地域産業連関表!R41</f>
        <v>0</v>
      </c>
      <c r="T40" s="171">
        <f>地域産業連関表!S41</f>
        <v>0</v>
      </c>
      <c r="U40" s="171">
        <f>地域産業連関表!T41</f>
        <v>0</v>
      </c>
      <c r="V40" s="171">
        <f>地域産業連関表!U41</f>
        <v>0</v>
      </c>
      <c r="W40" s="171">
        <f>地域産業連関表!V41</f>
        <v>0</v>
      </c>
      <c r="X40" s="171">
        <f>地域産業連関表!W41</f>
        <v>0</v>
      </c>
      <c r="Y40" s="171">
        <f>地域産業連関表!X41</f>
        <v>0</v>
      </c>
      <c r="Z40" s="171">
        <f>地域産業連関表!Y41</f>
        <v>0</v>
      </c>
      <c r="AA40" s="171">
        <f>地域産業連関表!Z41</f>
        <v>0</v>
      </c>
      <c r="AB40" s="171">
        <f>地域産業連関表!AA41</f>
        <v>0</v>
      </c>
      <c r="AC40" s="171">
        <f>地域産業連関表!AB41</f>
        <v>0</v>
      </c>
      <c r="AD40" s="171">
        <f>地域産業連関表!AC41</f>
        <v>0</v>
      </c>
      <c r="AE40" s="171">
        <f>地域産業連関表!AD41</f>
        <v>0</v>
      </c>
      <c r="AF40" s="171">
        <f>地域産業連関表!AE41</f>
        <v>0</v>
      </c>
      <c r="AG40" s="171">
        <f>地域産業連関表!AF41</f>
        <v>0</v>
      </c>
      <c r="AH40" s="171">
        <f>地域産業連関表!AG41</f>
        <v>0</v>
      </c>
      <c r="AI40" s="171">
        <f>地域産業連関表!AH41</f>
        <v>0</v>
      </c>
      <c r="AJ40" s="171">
        <f>地域産業連関表!AI41</f>
        <v>0</v>
      </c>
      <c r="AK40" s="171">
        <f>地域産業連関表!AJ41</f>
        <v>0</v>
      </c>
      <c r="AL40" s="171">
        <f>地域産業連関表!AK41</f>
        <v>0</v>
      </c>
      <c r="AM40" s="171">
        <f>地域産業連関表!AL41</f>
        <v>0</v>
      </c>
      <c r="AN40" s="171">
        <f>地域産業連関表!AM41</f>
        <v>0</v>
      </c>
      <c r="AO40" s="171">
        <f>地域産業連関表!AN41</f>
        <v>0</v>
      </c>
      <c r="AP40" s="172">
        <f>地域産業連関表!AO41</f>
        <v>0</v>
      </c>
      <c r="AQ40" s="170">
        <f>地域産業連関表!AP41</f>
        <v>0</v>
      </c>
      <c r="AR40" s="171">
        <f>地域産業連関表!AQ41</f>
        <v>58.845957577675954</v>
      </c>
      <c r="AS40" s="171">
        <f>地域産業連関表!AR41</f>
        <v>5100.4723290128377</v>
      </c>
      <c r="AT40" s="171">
        <f>地域産業連関表!AS41</f>
        <v>0</v>
      </c>
      <c r="AU40" s="171">
        <f>地域産業連関表!AT41</f>
        <v>0</v>
      </c>
      <c r="AV40" s="171">
        <f>地域産業連関表!AU41</f>
        <v>0</v>
      </c>
      <c r="AW40" s="171">
        <f>地域産業連関表!AV41</f>
        <v>40.791199979064977</v>
      </c>
      <c r="AX40" s="172">
        <f>地域産業連関表!AW41</f>
        <v>0</v>
      </c>
      <c r="AY40" s="172">
        <f>地域産業連関表!AX41</f>
        <v>-1443.4571415918772</v>
      </c>
      <c r="AZ40" s="172">
        <f>地域産業連関表!AY41</f>
        <v>3756.6523449777014</v>
      </c>
      <c r="BB40" s="174">
        <f t="shared" si="0"/>
        <v>0.27758206732375951</v>
      </c>
      <c r="BC40" s="174">
        <f t="shared" si="1"/>
        <v>0.72241793267624055</v>
      </c>
      <c r="BE40" s="317" t="s">
        <v>185</v>
      </c>
      <c r="BF40" s="322" t="s">
        <v>68</v>
      </c>
      <c r="BG40" s="209">
        <f>従業者数!D41</f>
        <v>226.1166253101737</v>
      </c>
    </row>
    <row r="41" spans="2:59" ht="15" customHeight="1" x14ac:dyDescent="0.2">
      <c r="B41" s="301" t="s">
        <v>186</v>
      </c>
      <c r="C41" s="302" t="s">
        <v>70</v>
      </c>
      <c r="D41" s="170">
        <f>地域産業連関表!C42</f>
        <v>0</v>
      </c>
      <c r="E41" s="171">
        <f>地域産業連関表!D42</f>
        <v>7.6912807520931265E-3</v>
      </c>
      <c r="F41" s="171">
        <f>地域産業連関表!E42</f>
        <v>0</v>
      </c>
      <c r="G41" s="171">
        <f>地域産業連関表!F42</f>
        <v>3.855616519911966E-3</v>
      </c>
      <c r="H41" s="171">
        <f>地域産業連関表!G42</f>
        <v>1.1268898434207846</v>
      </c>
      <c r="I41" s="171">
        <f>地域産業連関表!H42</f>
        <v>0</v>
      </c>
      <c r="J41" s="171">
        <f>地域産業連関表!I42</f>
        <v>0</v>
      </c>
      <c r="K41" s="171">
        <f>地域産業連関表!J42</f>
        <v>0</v>
      </c>
      <c r="L41" s="171">
        <f>地域産業連関表!K42</f>
        <v>0</v>
      </c>
      <c r="M41" s="171">
        <f>地域産業連関表!L42</f>
        <v>6.507960459794157E-2</v>
      </c>
      <c r="N41" s="171">
        <f>地域産業連関表!M42</f>
        <v>0</v>
      </c>
      <c r="O41" s="171">
        <f>地域産業連関表!N42</f>
        <v>0</v>
      </c>
      <c r="P41" s="171">
        <f>地域産業連関表!O42</f>
        <v>6.7543392401723287E-2</v>
      </c>
      <c r="Q41" s="171">
        <f>地域産業連関表!P42</f>
        <v>1.6577059274777279E-2</v>
      </c>
      <c r="R41" s="171">
        <f>地域産業連関表!Q42</f>
        <v>0</v>
      </c>
      <c r="S41" s="171">
        <f>地域産業連関表!R42</f>
        <v>0</v>
      </c>
      <c r="T41" s="171">
        <f>地域産業連関表!S42</f>
        <v>0</v>
      </c>
      <c r="U41" s="171">
        <f>地域産業連関表!T42</f>
        <v>1.8206434399293165E-2</v>
      </c>
      <c r="V41" s="171">
        <f>地域産業連関表!U42</f>
        <v>0</v>
      </c>
      <c r="W41" s="171">
        <f>地域産業連関表!V42</f>
        <v>6.2816800215934096E-2</v>
      </c>
      <c r="X41" s="171">
        <f>地域産業連関表!W42</f>
        <v>5.1657473517536516</v>
      </c>
      <c r="Y41" s="171">
        <f>地域産業連関表!X42</f>
        <v>0</v>
      </c>
      <c r="Z41" s="171">
        <f>地域産業連関表!Y42</f>
        <v>2.0631622769547758E-2</v>
      </c>
      <c r="AA41" s="171">
        <f>地域産業連関表!Z42</f>
        <v>0.14179241640282156</v>
      </c>
      <c r="AB41" s="171">
        <f>地域産業連関表!AA42</f>
        <v>1.0062176335793285</v>
      </c>
      <c r="AC41" s="171">
        <f>地域産業連関表!AB42</f>
        <v>0.13858241647050989</v>
      </c>
      <c r="AD41" s="171">
        <f>地域産業連関表!AC42</f>
        <v>0.26153368545656513</v>
      </c>
      <c r="AE41" s="171">
        <f>地域産業連関表!AD42</f>
        <v>1.6926212109905119</v>
      </c>
      <c r="AF41" s="171">
        <f>地域産業連関表!AE42</f>
        <v>0.4634209818385866</v>
      </c>
      <c r="AG41" s="171">
        <f>地域産業連関表!AF42</f>
        <v>0.44444914898579807</v>
      </c>
      <c r="AH41" s="171">
        <f>地域産業連関表!AG42</f>
        <v>4.9388645551049097E-2</v>
      </c>
      <c r="AI41" s="171">
        <f>地域産業連関表!AH42</f>
        <v>3.2635831082538437E-4</v>
      </c>
      <c r="AJ41" s="171">
        <f>地域産業連関表!AI42</f>
        <v>8.1307572526046103E-5</v>
      </c>
      <c r="AK41" s="171">
        <f>地域産業連関表!AJ42</f>
        <v>0.90051628114117277</v>
      </c>
      <c r="AL41" s="171">
        <f>地域産業連関表!AK42</f>
        <v>4.35578946449599E-3</v>
      </c>
      <c r="AM41" s="171">
        <f>地域産業連関表!AL42</f>
        <v>1.5652555069765013E-3</v>
      </c>
      <c r="AN41" s="171">
        <f>地域産業連関表!AM42</f>
        <v>7.0640609755424605E-2</v>
      </c>
      <c r="AO41" s="171">
        <f>地域産業連関表!AN42</f>
        <v>0.50979607386318149</v>
      </c>
      <c r="AP41" s="172">
        <f>地域産業連関表!AO42</f>
        <v>12.240326820995431</v>
      </c>
      <c r="AQ41" s="170">
        <f>地域産業連関表!AP42</f>
        <v>0</v>
      </c>
      <c r="AR41" s="171">
        <f>地域産業連関表!AQ42</f>
        <v>252.54935472083687</v>
      </c>
      <c r="AS41" s="171">
        <f>地域産業連関表!AR42</f>
        <v>1428.7494446987816</v>
      </c>
      <c r="AT41" s="171">
        <f>地域産業連関表!AS42</f>
        <v>0</v>
      </c>
      <c r="AU41" s="171">
        <f>地域産業連関表!AT42</f>
        <v>0</v>
      </c>
      <c r="AV41" s="171">
        <f>地域産業連関表!AU42</f>
        <v>0</v>
      </c>
      <c r="AW41" s="171">
        <f>地域産業連関表!AV42</f>
        <v>-206.67167543013005</v>
      </c>
      <c r="AX41" s="172">
        <f>地域産業連関表!AW42</f>
        <v>106.94502240015299</v>
      </c>
      <c r="AY41" s="172">
        <f>地域産業連関表!AX42</f>
        <v>-459.59065552036168</v>
      </c>
      <c r="AZ41" s="172">
        <f>地域産業連関表!AY42</f>
        <v>1134.2218176902752</v>
      </c>
      <c r="BB41" s="174">
        <f t="shared" si="0"/>
        <v>0.3090999505502936</v>
      </c>
      <c r="BC41" s="174">
        <f t="shared" si="1"/>
        <v>0.6909000494497064</v>
      </c>
      <c r="BE41" s="317" t="s">
        <v>186</v>
      </c>
      <c r="BF41" s="322" t="s">
        <v>70</v>
      </c>
      <c r="BG41" s="209">
        <f>従業者数!D42</f>
        <v>128.77628313961083</v>
      </c>
    </row>
    <row r="42" spans="2:59" ht="15" customHeight="1" x14ac:dyDescent="0.2">
      <c r="B42" s="301" t="s">
        <v>187</v>
      </c>
      <c r="C42" s="302" t="s">
        <v>72</v>
      </c>
      <c r="D42" s="170">
        <f>地域産業連関表!C43</f>
        <v>0</v>
      </c>
      <c r="E42" s="171">
        <f>地域産業連関表!D43</f>
        <v>0</v>
      </c>
      <c r="F42" s="171">
        <f>地域産業連関表!E43</f>
        <v>0</v>
      </c>
      <c r="G42" s="171">
        <f>地域産業連関表!F43</f>
        <v>0</v>
      </c>
      <c r="H42" s="171">
        <f>地域産業連関表!G43</f>
        <v>0</v>
      </c>
      <c r="I42" s="171">
        <f>地域産業連関表!H43</f>
        <v>0</v>
      </c>
      <c r="J42" s="171">
        <f>地域産業連関表!I43</f>
        <v>0</v>
      </c>
      <c r="K42" s="171">
        <f>地域産業連関表!J43</f>
        <v>0</v>
      </c>
      <c r="L42" s="171">
        <f>地域産業連関表!K43</f>
        <v>0</v>
      </c>
      <c r="M42" s="171">
        <f>地域産業連関表!L43</f>
        <v>0</v>
      </c>
      <c r="N42" s="171">
        <f>地域産業連関表!M43</f>
        <v>0</v>
      </c>
      <c r="O42" s="171">
        <f>地域産業連関表!N43</f>
        <v>0</v>
      </c>
      <c r="P42" s="171">
        <f>地域産業連関表!O43</f>
        <v>0</v>
      </c>
      <c r="Q42" s="171">
        <f>地域産業連関表!P43</f>
        <v>0</v>
      </c>
      <c r="R42" s="171">
        <f>地域産業連関表!Q43</f>
        <v>0</v>
      </c>
      <c r="S42" s="171">
        <f>地域産業連関表!R43</f>
        <v>0</v>
      </c>
      <c r="T42" s="171">
        <f>地域産業連関表!S43</f>
        <v>0</v>
      </c>
      <c r="U42" s="171">
        <f>地域産業連関表!T43</f>
        <v>0</v>
      </c>
      <c r="V42" s="171">
        <f>地域産業連関表!U43</f>
        <v>0</v>
      </c>
      <c r="W42" s="171">
        <f>地域産業連関表!V43</f>
        <v>0</v>
      </c>
      <c r="X42" s="171">
        <f>地域産業連関表!W43</f>
        <v>2.1142575822357927</v>
      </c>
      <c r="Y42" s="171">
        <f>地域産業連関表!X43</f>
        <v>0</v>
      </c>
      <c r="Z42" s="171">
        <f>地域産業連関表!Y43</f>
        <v>5.7424683375241252E-2</v>
      </c>
      <c r="AA42" s="171">
        <f>地域産業連関表!Z43</f>
        <v>0</v>
      </c>
      <c r="AB42" s="171">
        <f>地域産業連関表!AA43</f>
        <v>1.1046866796999368E-2</v>
      </c>
      <c r="AC42" s="171">
        <f>地域産業連関表!AB43</f>
        <v>1.679247089038546E-2</v>
      </c>
      <c r="AD42" s="171">
        <f>地域産業連関表!AC43</f>
        <v>3.2986230598125332E-2</v>
      </c>
      <c r="AE42" s="171">
        <f>地域産業連関表!AD43</f>
        <v>2.3431551921742622E-2</v>
      </c>
      <c r="AF42" s="171">
        <f>地域産業連関表!AE43</f>
        <v>6.5556993788008139E-2</v>
      </c>
      <c r="AG42" s="171">
        <f>地域産業連関表!AF43</f>
        <v>0.11251254892995556</v>
      </c>
      <c r="AH42" s="171">
        <f>地域産業連関表!AG43</f>
        <v>3.6150475192086223E-2</v>
      </c>
      <c r="AI42" s="171">
        <f>地域産業連関表!AH43</f>
        <v>8.420044419294918E-3</v>
      </c>
      <c r="AJ42" s="171">
        <f>地域産業連関表!AI43</f>
        <v>1.4374017285854579E-4</v>
      </c>
      <c r="AK42" s="171">
        <f>地域産業連関表!AJ43</f>
        <v>0.11735128973394826</v>
      </c>
      <c r="AL42" s="171">
        <f>地域産業連関表!AK43</f>
        <v>6.5627227931739571E-2</v>
      </c>
      <c r="AM42" s="171">
        <f>地域産業連関表!AL43</f>
        <v>0.10351343702705224</v>
      </c>
      <c r="AN42" s="171">
        <f>地域産業連関表!AM43</f>
        <v>15.736045215445014</v>
      </c>
      <c r="AO42" s="171">
        <f>地域産業連関表!AN43</f>
        <v>4.883490862340216E-2</v>
      </c>
      <c r="AP42" s="172">
        <f>地域産業連関表!AO43</f>
        <v>18.550095267081645</v>
      </c>
      <c r="AQ42" s="170">
        <f>地域産業連関表!AP43</f>
        <v>28.662594850493459</v>
      </c>
      <c r="AR42" s="171">
        <f>地域産業連関表!AQ43</f>
        <v>733.63880322475336</v>
      </c>
      <c r="AS42" s="171">
        <f>地域産業連関表!AR43</f>
        <v>4764.7187778516063</v>
      </c>
      <c r="AT42" s="171">
        <f>地域産業連関表!AS43</f>
        <v>0</v>
      </c>
      <c r="AU42" s="171">
        <f>地域産業連関表!AT43</f>
        <v>0</v>
      </c>
      <c r="AV42" s="171">
        <f>地域産業連関表!AU43</f>
        <v>0</v>
      </c>
      <c r="AW42" s="171">
        <f>地域産業連関表!AV43</f>
        <v>-273.9940626898665</v>
      </c>
      <c r="AX42" s="172">
        <f>地域産業連関表!AW43</f>
        <v>0</v>
      </c>
      <c r="AY42" s="172">
        <f>地域産業連関表!AX43</f>
        <v>-2472.4894726723692</v>
      </c>
      <c r="AZ42" s="172">
        <f>地域産業連関表!AY43</f>
        <v>2799.0867358316991</v>
      </c>
      <c r="BB42" s="174">
        <f t="shared" si="0"/>
        <v>0.46902280738800045</v>
      </c>
      <c r="BC42" s="174">
        <f t="shared" si="1"/>
        <v>0.53097719261199949</v>
      </c>
      <c r="BE42" s="317" t="s">
        <v>187</v>
      </c>
      <c r="BF42" s="322" t="s">
        <v>72</v>
      </c>
      <c r="BG42" s="209">
        <f>従業者数!D43</f>
        <v>446.20347394540943</v>
      </c>
    </row>
    <row r="43" spans="2:59" ht="15" customHeight="1" x14ac:dyDescent="0.2">
      <c r="B43" s="297" t="s">
        <v>188</v>
      </c>
      <c r="C43" s="302" t="s">
        <v>74</v>
      </c>
      <c r="D43" s="170">
        <f>地域産業連関表!C44</f>
        <v>145.07971023937623</v>
      </c>
      <c r="E43" s="171">
        <f>地域産業連関表!D44</f>
        <v>1.4235278791999031</v>
      </c>
      <c r="F43" s="171">
        <f>地域産業連関表!E44</f>
        <v>0</v>
      </c>
      <c r="G43" s="171">
        <f>地域産業連関表!F44</f>
        <v>1.2037234775165178</v>
      </c>
      <c r="H43" s="171">
        <f>地域産業連関表!G44</f>
        <v>7.1855209889045426</v>
      </c>
      <c r="I43" s="171">
        <f>地域産業連関表!H44</f>
        <v>0</v>
      </c>
      <c r="J43" s="171">
        <f>地域産業連関表!I44</f>
        <v>0</v>
      </c>
      <c r="K43" s="171">
        <f>地域産業連関表!J44</f>
        <v>0</v>
      </c>
      <c r="L43" s="171">
        <f>地域産業連関表!K44</f>
        <v>0</v>
      </c>
      <c r="M43" s="171">
        <f>地域産業連関表!L44</f>
        <v>4.7524319245295548</v>
      </c>
      <c r="N43" s="171">
        <f>地域産業連関表!M44</f>
        <v>0</v>
      </c>
      <c r="O43" s="171">
        <f>地域産業連関表!N44</f>
        <v>0</v>
      </c>
      <c r="P43" s="171">
        <f>地域産業連関表!O44</f>
        <v>0.8048754695856859</v>
      </c>
      <c r="Q43" s="171">
        <f>地域産業連関表!P44</f>
        <v>0.15683461716965963</v>
      </c>
      <c r="R43" s="171">
        <f>地域産業連関表!Q44</f>
        <v>0</v>
      </c>
      <c r="S43" s="171">
        <f>地域産業連関表!R44</f>
        <v>0</v>
      </c>
      <c r="T43" s="171">
        <f>地域産業連関表!S44</f>
        <v>0</v>
      </c>
      <c r="U43" s="171">
        <f>地域産業連関表!T44</f>
        <v>0.3744123882820044</v>
      </c>
      <c r="V43" s="171">
        <f>地域産業連関表!U44</f>
        <v>0</v>
      </c>
      <c r="W43" s="171">
        <f>地域産業連関表!V44</f>
        <v>6.9166410947373382</v>
      </c>
      <c r="X43" s="171">
        <f>地域産業連関表!W44</f>
        <v>70.79907893500372</v>
      </c>
      <c r="Y43" s="171">
        <f>地域産業連関表!X44</f>
        <v>0</v>
      </c>
      <c r="Z43" s="171">
        <f>地域産業連関表!Y44</f>
        <v>1.0150328577143133</v>
      </c>
      <c r="AA43" s="171">
        <f>地域産業連関表!Z44</f>
        <v>18.407850971146022</v>
      </c>
      <c r="AB43" s="171">
        <f>地域産業連関表!AA44</f>
        <v>47.689570279725409</v>
      </c>
      <c r="AC43" s="171">
        <f>地域産業連関表!AB44</f>
        <v>1.131831969993724</v>
      </c>
      <c r="AD43" s="171">
        <f>地域産業連関表!AC44</f>
        <v>1.417492902387957</v>
      </c>
      <c r="AE43" s="171">
        <f>地域産業連関表!AD44</f>
        <v>33.991079775273036</v>
      </c>
      <c r="AF43" s="171">
        <f>地域産業連関表!AE44</f>
        <v>20.523147734803562</v>
      </c>
      <c r="AG43" s="171">
        <f>地域産業連関表!AF44</f>
        <v>13.661401671156378</v>
      </c>
      <c r="AH43" s="171">
        <f>地域産業連関表!AG44</f>
        <v>0.70408647203499919</v>
      </c>
      <c r="AI43" s="171">
        <f>地域産業連関表!AH44</f>
        <v>1.4018721241504386</v>
      </c>
      <c r="AJ43" s="171">
        <f>地域産業連関表!AI44</f>
        <v>2.6822787407967424E-2</v>
      </c>
      <c r="AK43" s="171">
        <f>地域産業連関表!AJ44</f>
        <v>38.043477190190636</v>
      </c>
      <c r="AL43" s="171">
        <f>地域産業連関表!AK44</f>
        <v>65.46388582682097</v>
      </c>
      <c r="AM43" s="171">
        <f>地域産業連関表!AL44</f>
        <v>6.0813629503615338</v>
      </c>
      <c r="AN43" s="171">
        <f>地域産業連関表!AM44</f>
        <v>38.695871995119035</v>
      </c>
      <c r="AO43" s="171">
        <f>地域産業連関表!AN44</f>
        <v>21.944395588377759</v>
      </c>
      <c r="AP43" s="172">
        <f>地域産業連関表!AO44</f>
        <v>548.89594011096892</v>
      </c>
      <c r="AQ43" s="170">
        <f>地域産業連関表!AP44</f>
        <v>31.479765536824843</v>
      </c>
      <c r="AR43" s="171">
        <f>地域産業連関表!AQ44</f>
        <v>1026.6389234594708</v>
      </c>
      <c r="AS43" s="171">
        <f>地域産業連関表!AR44</f>
        <v>0</v>
      </c>
      <c r="AT43" s="171">
        <f>地域産業連関表!AS44</f>
        <v>0</v>
      </c>
      <c r="AU43" s="171">
        <f>地域産業連関表!AT44</f>
        <v>0</v>
      </c>
      <c r="AV43" s="171">
        <f>地域産業連関表!AU44</f>
        <v>0</v>
      </c>
      <c r="AW43" s="171">
        <f>地域産業連関表!AV44</f>
        <v>-279.51542863415125</v>
      </c>
      <c r="AX43" s="172">
        <f>地域産業連関表!AW44</f>
        <v>589.5137381850227</v>
      </c>
      <c r="AY43" s="172">
        <f>地域産業連関表!AX44</f>
        <v>-344.65317442668407</v>
      </c>
      <c r="AZ43" s="172">
        <f>地域産業連関表!AY44</f>
        <v>1572.3597642314519</v>
      </c>
      <c r="BB43" s="175">
        <f t="shared" si="0"/>
        <v>0.25962589981511974</v>
      </c>
      <c r="BC43" s="175">
        <f t="shared" si="1"/>
        <v>0.74037410018488026</v>
      </c>
      <c r="BE43" s="319" t="s">
        <v>188</v>
      </c>
      <c r="BF43" s="323" t="s">
        <v>74</v>
      </c>
      <c r="BG43" s="320">
        <f>従業者数!D44</f>
        <v>481.59226848646381</v>
      </c>
    </row>
    <row r="44" spans="2:59" ht="15" customHeight="1" x14ac:dyDescent="0.2">
      <c r="B44" s="301" t="s">
        <v>248</v>
      </c>
      <c r="C44" s="308" t="s">
        <v>249</v>
      </c>
      <c r="D44" s="176">
        <f>地域産業連関表!C45</f>
        <v>6193.739452381813</v>
      </c>
      <c r="E44" s="177">
        <f>地域産業連関表!D45</f>
        <v>17.158342638208588</v>
      </c>
      <c r="F44" s="177">
        <f>地域産業連関表!E45</f>
        <v>0</v>
      </c>
      <c r="G44" s="177">
        <f>地域産業連関表!F45</f>
        <v>23.544707840494429</v>
      </c>
      <c r="H44" s="177">
        <f>地域産業連関表!G45</f>
        <v>1089.8191044375228</v>
      </c>
      <c r="I44" s="177">
        <f>地域産業連関表!H45</f>
        <v>0</v>
      </c>
      <c r="J44" s="177">
        <f>地域産業連関表!I45</f>
        <v>0</v>
      </c>
      <c r="K44" s="177">
        <f>地域産業連関表!J45</f>
        <v>0</v>
      </c>
      <c r="L44" s="177">
        <f>地域産業連関表!K45</f>
        <v>0</v>
      </c>
      <c r="M44" s="177">
        <f>地域産業連関表!L45</f>
        <v>153.92297359632468</v>
      </c>
      <c r="N44" s="177">
        <f>地域産業連関表!M45</f>
        <v>0</v>
      </c>
      <c r="O44" s="177">
        <f>地域産業連関表!N45</f>
        <v>0</v>
      </c>
      <c r="P44" s="177">
        <f>地域産業連関表!O45</f>
        <v>61.925798595465309</v>
      </c>
      <c r="Q44" s="177">
        <f>地域産業連関表!P45</f>
        <v>21.07306377530081</v>
      </c>
      <c r="R44" s="177">
        <f>地域産業連関表!Q45</f>
        <v>0</v>
      </c>
      <c r="S44" s="177">
        <f>地域産業連関表!R45</f>
        <v>0</v>
      </c>
      <c r="T44" s="177">
        <f>地域産業連関表!S45</f>
        <v>0</v>
      </c>
      <c r="U44" s="177">
        <f>地域産業連関表!T45</f>
        <v>79.977637224035419</v>
      </c>
      <c r="V44" s="177">
        <f>地域産業連関表!U45</f>
        <v>0</v>
      </c>
      <c r="W44" s="177">
        <f>地域産業連関表!V45</f>
        <v>454.11744399406984</v>
      </c>
      <c r="X44" s="177">
        <f>地域産業連関表!W45</f>
        <v>1833.6435443899757</v>
      </c>
      <c r="Y44" s="177">
        <f>地域産業連関表!X45</f>
        <v>0</v>
      </c>
      <c r="Z44" s="177">
        <f>地域産業連関表!Y45</f>
        <v>40.258062025540902</v>
      </c>
      <c r="AA44" s="177">
        <f>地域産業連関表!Z45</f>
        <v>265.2807636720388</v>
      </c>
      <c r="AB44" s="177">
        <f>地域産業連関表!AA45</f>
        <v>3360.5815822497739</v>
      </c>
      <c r="AC44" s="177">
        <f>地域産業連関表!AB45</f>
        <v>188.30487994694201</v>
      </c>
      <c r="AD44" s="177">
        <f>地域産業連関表!AC45</f>
        <v>297.33753723249947</v>
      </c>
      <c r="AE44" s="177">
        <f>地域産業連関表!AD45</f>
        <v>274.40885043360663</v>
      </c>
      <c r="AF44" s="177">
        <f>地域産業連関表!AE45</f>
        <v>786.63823935496714</v>
      </c>
      <c r="AG44" s="177">
        <f>地域産業連関表!AF45</f>
        <v>110.69369062724806</v>
      </c>
      <c r="AH44" s="177">
        <f>地域産業連関表!AG45</f>
        <v>76.282497172525922</v>
      </c>
      <c r="AI44" s="177">
        <f>地域産業連関表!AH45</f>
        <v>286.04329646413311</v>
      </c>
      <c r="AJ44" s="177">
        <f>地域産業連関表!AI45</f>
        <v>3.0200172473360145</v>
      </c>
      <c r="AK44" s="177">
        <f>地域産業連関表!AJ45</f>
        <v>1249.6244518440794</v>
      </c>
      <c r="AL44" s="177">
        <f>地域産業連関表!AK45</f>
        <v>957.42125724813775</v>
      </c>
      <c r="AM44" s="177">
        <f>地域産業連関表!AL45</f>
        <v>210.90991014812678</v>
      </c>
      <c r="AN44" s="177">
        <f>地域産業連関表!AM45</f>
        <v>728.50781158824134</v>
      </c>
      <c r="AO44" s="177">
        <f>地域産業連関表!AN45</f>
        <v>506.9703628596111</v>
      </c>
      <c r="AP44" s="178">
        <f>地域産業連関表!AO45</f>
        <v>19271.205278988022</v>
      </c>
      <c r="AQ44" s="177">
        <f>地域産業連関表!AP45</f>
        <v>537.41020837950441</v>
      </c>
      <c r="AR44" s="177">
        <f>地域産業連関表!AQ45</f>
        <v>12839.763496096719</v>
      </c>
      <c r="AS44" s="177">
        <f>地域産業連関表!AR45</f>
        <v>11452.002305653667</v>
      </c>
      <c r="AT44" s="177">
        <f>地域産業連関表!AS45</f>
        <v>8110.8461329430602</v>
      </c>
      <c r="AU44" s="177">
        <f>地域産業連関表!AT45</f>
        <v>2921.8136659933875</v>
      </c>
      <c r="AV44" s="177">
        <f>地域産業連関表!AU45</f>
        <v>-4.3376988694457363</v>
      </c>
      <c r="AW44" s="177">
        <f>地域産業連関表!AV45</f>
        <v>98.350462199095318</v>
      </c>
      <c r="AX44" s="176">
        <f>地域産業連関表!AW45</f>
        <v>20544.6673759654</v>
      </c>
      <c r="AY44" s="176">
        <f>地域産業連関表!AX45</f>
        <v>-31355.890319955783</v>
      </c>
      <c r="AZ44" s="178">
        <f>地域産業連関表!AY45</f>
        <v>44415.830907393625</v>
      </c>
      <c r="BE44" s="179" t="s">
        <v>281</v>
      </c>
      <c r="BF44" s="77"/>
      <c r="BG44" s="180">
        <f>従業者数!D45</f>
        <v>3239.9999999999991</v>
      </c>
    </row>
    <row r="45" spans="2:59" ht="15" customHeight="1" x14ac:dyDescent="0.2">
      <c r="B45" s="292" t="s">
        <v>250</v>
      </c>
      <c r="C45" s="309" t="s">
        <v>251</v>
      </c>
      <c r="D45" s="170">
        <f>地域産業連関表!C46</f>
        <v>14.557630949216767</v>
      </c>
      <c r="E45" s="171">
        <f>地域産業連関表!D46</f>
        <v>2.9383656709296813</v>
      </c>
      <c r="F45" s="171">
        <f>地域産業連関表!E46</f>
        <v>0</v>
      </c>
      <c r="G45" s="171">
        <f>地域産業連関表!F46</f>
        <v>2.9252892594158135</v>
      </c>
      <c r="H45" s="171">
        <f>地域産業連関表!G46</f>
        <v>12.861363463761935</v>
      </c>
      <c r="I45" s="171">
        <f>地域産業連関表!H46</f>
        <v>0</v>
      </c>
      <c r="J45" s="171">
        <f>地域産業連関表!I46</f>
        <v>0</v>
      </c>
      <c r="K45" s="171">
        <f>地域産業連関表!J46</f>
        <v>0</v>
      </c>
      <c r="L45" s="171">
        <f>地域産業連関表!K46</f>
        <v>0</v>
      </c>
      <c r="M45" s="171">
        <f>地域産業連関表!L46</f>
        <v>5.2887343075041748</v>
      </c>
      <c r="N45" s="171">
        <f>地域産業連関表!M46</f>
        <v>0</v>
      </c>
      <c r="O45" s="171">
        <f>地域産業連関表!N46</f>
        <v>0</v>
      </c>
      <c r="P45" s="171">
        <f>地域産業連関表!O46</f>
        <v>1.6891658563355714</v>
      </c>
      <c r="Q45" s="171">
        <f>地域産業連関表!P46</f>
        <v>0.50114896711029666</v>
      </c>
      <c r="R45" s="171">
        <f>地域産業連関表!Q46</f>
        <v>0</v>
      </c>
      <c r="S45" s="171">
        <f>地域産業連関表!R46</f>
        <v>0</v>
      </c>
      <c r="T45" s="171">
        <f>地域産業連関表!S46</f>
        <v>0</v>
      </c>
      <c r="U45" s="171">
        <f>地域産業連関表!T46</f>
        <v>0.57410912994887919</v>
      </c>
      <c r="V45" s="171">
        <f>地域産業連関表!U46</f>
        <v>0</v>
      </c>
      <c r="W45" s="171">
        <f>地域産業連関表!V46</f>
        <v>10.360741059606962</v>
      </c>
      <c r="X45" s="171">
        <f>地域産業連関表!W46</f>
        <v>76.159933813186512</v>
      </c>
      <c r="Y45" s="171">
        <f>地域産業連関表!X46</f>
        <v>0</v>
      </c>
      <c r="Z45" s="171">
        <f>地域産業連関表!Y46</f>
        <v>1.626222396682639</v>
      </c>
      <c r="AA45" s="171">
        <f>地域産業連関表!Z46</f>
        <v>19.58789759211755</v>
      </c>
      <c r="AB45" s="171">
        <f>地域産業連関表!AA46</f>
        <v>118.06974982713302</v>
      </c>
      <c r="AC45" s="171">
        <f>地域産業連関表!AB46</f>
        <v>21.744525845379972</v>
      </c>
      <c r="AD45" s="171">
        <f>地域産業連関表!AC46</f>
        <v>14.885371218530731</v>
      </c>
      <c r="AE45" s="171">
        <f>地域産業連関表!AD46</f>
        <v>25.124157470240771</v>
      </c>
      <c r="AF45" s="171">
        <f>地域産業連関表!AE46</f>
        <v>26.920449757110504</v>
      </c>
      <c r="AG45" s="171">
        <f>地域産業連関表!AF46</f>
        <v>2.9334317740339291</v>
      </c>
      <c r="AH45" s="171">
        <f>地域産業連関表!AG46</f>
        <v>5.8983128304325527</v>
      </c>
      <c r="AI45" s="171">
        <f>地域産業連関表!AH46</f>
        <v>4.6419512583946387</v>
      </c>
      <c r="AJ45" s="171">
        <f>地域産業連関表!AI46</f>
        <v>8.5767001001833487E-2</v>
      </c>
      <c r="AK45" s="171">
        <f>地域産業連関表!AJ46</f>
        <v>51.585554625499356</v>
      </c>
      <c r="AL45" s="171">
        <f>地域産業連関表!AK46</f>
        <v>39.831997843061856</v>
      </c>
      <c r="AM45" s="171">
        <f>地域産業連関表!AL46</f>
        <v>4.9882228324342899</v>
      </c>
      <c r="AN45" s="171">
        <f>地域産業連関表!AM46</f>
        <v>30.017766134256249</v>
      </c>
      <c r="AO45" s="171">
        <f>地域産業連関表!AN46</f>
        <v>41.612347496177904</v>
      </c>
      <c r="AP45" s="172">
        <f>地域産業連関表!AO46</f>
        <v>537.41020837950441</v>
      </c>
      <c r="AQ45" s="181"/>
      <c r="AR45" s="181"/>
      <c r="AS45" s="181"/>
      <c r="AT45" s="181"/>
      <c r="AU45" s="181"/>
      <c r="AV45" s="181"/>
      <c r="AW45" s="181"/>
      <c r="AX45" s="181"/>
      <c r="AY45" s="181"/>
      <c r="AZ45" s="181"/>
      <c r="BE45" s="168"/>
      <c r="BF45" s="168"/>
      <c r="BG45" s="122"/>
    </row>
    <row r="46" spans="2:59" ht="15" customHeight="1" x14ac:dyDescent="0.2">
      <c r="B46" s="301" t="s">
        <v>252</v>
      </c>
      <c r="C46" s="310" t="s">
        <v>253</v>
      </c>
      <c r="D46" s="170">
        <f>地域産業連関表!C47</f>
        <v>707.75840130423967</v>
      </c>
      <c r="E46" s="171">
        <f>地域産業連関表!D47</f>
        <v>63.193916912040372</v>
      </c>
      <c r="F46" s="171">
        <f>地域産業連関表!E47</f>
        <v>0</v>
      </c>
      <c r="G46" s="171">
        <f>地域産業連関表!F47</f>
        <v>15.806594211393298</v>
      </c>
      <c r="H46" s="171">
        <f>地域産業連関表!G47</f>
        <v>284.26536400370884</v>
      </c>
      <c r="I46" s="171">
        <f>地域産業連関表!H47</f>
        <v>0</v>
      </c>
      <c r="J46" s="171">
        <f>地域産業連関表!I47</f>
        <v>0</v>
      </c>
      <c r="K46" s="171">
        <f>地域産業連関表!J47</f>
        <v>0</v>
      </c>
      <c r="L46" s="171">
        <f>地域産業連関表!K47</f>
        <v>0</v>
      </c>
      <c r="M46" s="171">
        <f>地域産業連関表!L47</f>
        <v>80.780082175010037</v>
      </c>
      <c r="N46" s="171">
        <f>地域産業連関表!M47</f>
        <v>0</v>
      </c>
      <c r="O46" s="171">
        <f>地域産業連関表!N47</f>
        <v>0</v>
      </c>
      <c r="P46" s="171">
        <f>地域産業連関表!O47</f>
        <v>28.3214203402291</v>
      </c>
      <c r="Q46" s="171">
        <f>地域産業連関表!P47</f>
        <v>12.24789135906393</v>
      </c>
      <c r="R46" s="171">
        <f>地域産業連関表!Q47</f>
        <v>0</v>
      </c>
      <c r="S46" s="171">
        <f>地域産業連関表!R47</f>
        <v>0</v>
      </c>
      <c r="T46" s="171">
        <f>地域産業連関表!S47</f>
        <v>0</v>
      </c>
      <c r="U46" s="171">
        <f>地域産業連関表!T47</f>
        <v>12.460650230067984</v>
      </c>
      <c r="V46" s="171">
        <f>地域産業連関表!U47</f>
        <v>0</v>
      </c>
      <c r="W46" s="171">
        <f>地域産業連関表!V47</f>
        <v>142.55484656811356</v>
      </c>
      <c r="X46" s="171">
        <f>地域産業連関表!W47</f>
        <v>1256.3023143555315</v>
      </c>
      <c r="Y46" s="171">
        <f>地域産業連関表!X47</f>
        <v>0</v>
      </c>
      <c r="Z46" s="171">
        <f>地域産業連関表!Y47</f>
        <v>20.248726726435578</v>
      </c>
      <c r="AA46" s="171">
        <f>地域産業連関表!Z47</f>
        <v>435.27372159351233</v>
      </c>
      <c r="AB46" s="171">
        <f>地域産業連関表!AA47</f>
        <v>2499.5436684629321</v>
      </c>
      <c r="AC46" s="171">
        <f>地域産業連関表!AB47</f>
        <v>287.74317789952426</v>
      </c>
      <c r="AD46" s="171">
        <f>地域産業連関表!AC47</f>
        <v>445.49843978427839</v>
      </c>
      <c r="AE46" s="171">
        <f>地域産業連関表!AD47</f>
        <v>547.41335695266082</v>
      </c>
      <c r="AF46" s="171">
        <f>地域産業連関表!AE47</f>
        <v>394.92792817660762</v>
      </c>
      <c r="AG46" s="171">
        <f>地域産業連関表!AF47</f>
        <v>53.05369359259101</v>
      </c>
      <c r="AH46" s="171">
        <f>地域産業連関表!AG47</f>
        <v>71.640783879958391</v>
      </c>
      <c r="AI46" s="171">
        <f>地域産業連関表!AH47</f>
        <v>73.724604391682149</v>
      </c>
      <c r="AJ46" s="171">
        <f>地域産業連関表!AI47</f>
        <v>2.3640969145004744</v>
      </c>
      <c r="AK46" s="171">
        <f>地域産業連関表!AJ47</f>
        <v>1542.1894598612314</v>
      </c>
      <c r="AL46" s="171">
        <f>地域産業連関表!AK47</f>
        <v>1507.1889678441801</v>
      </c>
      <c r="AM46" s="171">
        <f>地域産業連関表!AL47</f>
        <v>649.40359056883858</v>
      </c>
      <c r="AN46" s="171">
        <f>地域産業連関表!AM47</f>
        <v>1771.2585987052214</v>
      </c>
      <c r="AO46" s="171">
        <f>地域産業連関表!AN47</f>
        <v>515.23195328025713</v>
      </c>
      <c r="AP46" s="172">
        <f>地域産業連関表!AO47</f>
        <v>13420.396250093811</v>
      </c>
      <c r="AQ46" s="181"/>
      <c r="AR46" s="181"/>
      <c r="AS46" s="181"/>
      <c r="AT46" s="181"/>
      <c r="AU46" s="181"/>
      <c r="AV46" s="181"/>
      <c r="AW46" s="181"/>
      <c r="AX46" s="181"/>
      <c r="AY46" s="181"/>
      <c r="AZ46" s="181"/>
    </row>
    <row r="47" spans="2:59" ht="15" customHeight="1" x14ac:dyDescent="0.2">
      <c r="B47" s="301" t="s">
        <v>254</v>
      </c>
      <c r="C47" s="310" t="s">
        <v>255</v>
      </c>
      <c r="D47" s="170">
        <f>地域産業連関表!C48</f>
        <v>2573.0416100532634</v>
      </c>
      <c r="E47" s="171">
        <f>地域産業連関表!D48</f>
        <v>127.01911190116969</v>
      </c>
      <c r="F47" s="171">
        <f>地域産業連関表!E48</f>
        <v>0</v>
      </c>
      <c r="G47" s="171">
        <f>地域産業連関表!F48</f>
        <v>20.873009421726636</v>
      </c>
      <c r="H47" s="171">
        <f>地域産業連関表!G48</f>
        <v>221.20364780306139</v>
      </c>
      <c r="I47" s="171">
        <f>地域産業連関表!H48</f>
        <v>0</v>
      </c>
      <c r="J47" s="171">
        <f>地域産業連関表!I48</f>
        <v>0</v>
      </c>
      <c r="K47" s="171">
        <f>地域産業連関表!J48</f>
        <v>0</v>
      </c>
      <c r="L47" s="171">
        <f>地域産業連関表!K48</f>
        <v>0</v>
      </c>
      <c r="M47" s="171">
        <f>地域産業連関表!L48</f>
        <v>92.496321118190977</v>
      </c>
      <c r="N47" s="171">
        <f>地域産業連関表!M48</f>
        <v>0</v>
      </c>
      <c r="O47" s="171">
        <f>地域産業連関表!N48</f>
        <v>0</v>
      </c>
      <c r="P47" s="171">
        <f>地域産業連関表!O48</f>
        <v>14.429519286885725</v>
      </c>
      <c r="Q47" s="171">
        <f>地域産業連関表!P48</f>
        <v>5.782261905542037</v>
      </c>
      <c r="R47" s="171">
        <f>地域産業連関表!Q48</f>
        <v>0</v>
      </c>
      <c r="S47" s="171">
        <f>地域産業連関表!R48</f>
        <v>0</v>
      </c>
      <c r="T47" s="171">
        <f>地域産業連関表!S48</f>
        <v>0</v>
      </c>
      <c r="U47" s="171">
        <f>地域産業連関表!T48</f>
        <v>10.240040814987157</v>
      </c>
      <c r="V47" s="171">
        <f>地域産業連関表!U48</f>
        <v>0</v>
      </c>
      <c r="W47" s="171">
        <f>地域産業連関表!V48</f>
        <v>165.3648239359521</v>
      </c>
      <c r="X47" s="171">
        <f>地域産業連関表!W48</f>
        <v>1067.2658610212675</v>
      </c>
      <c r="Y47" s="171">
        <f>地域産業連関表!X48</f>
        <v>0</v>
      </c>
      <c r="Z47" s="171">
        <f>地域産業連関表!Y48</f>
        <v>56.417774395916105</v>
      </c>
      <c r="AA47" s="171">
        <f>地域産業連関表!Z48</f>
        <v>142.21612750566484</v>
      </c>
      <c r="AB47" s="171">
        <f>地域産業連関表!AA48</f>
        <v>674.70072105997212</v>
      </c>
      <c r="AC47" s="171">
        <f>地域産業連関表!AB48</f>
        <v>288.03203622922166</v>
      </c>
      <c r="AD47" s="171">
        <f>地域産業連関表!AC48</f>
        <v>217.82664061005053</v>
      </c>
      <c r="AE47" s="171">
        <f>地域産業連関表!AD48</f>
        <v>288.46738324775259</v>
      </c>
      <c r="AF47" s="171">
        <f>地域産業連関表!AE48</f>
        <v>248.83003688104006</v>
      </c>
      <c r="AG47" s="171">
        <f>地域産業連関表!AF48</f>
        <v>40.236849507592488</v>
      </c>
      <c r="AH47" s="171">
        <f>地域産業連関表!AG48</f>
        <v>84.821942644195204</v>
      </c>
      <c r="AI47" s="171">
        <f>地域産業連関表!AH48</f>
        <v>1820.6638343490304</v>
      </c>
      <c r="AJ47" s="171">
        <f>地域産業連関表!AI48</f>
        <v>3.454264222962669</v>
      </c>
      <c r="AK47" s="171">
        <f>地域産業連関表!AJ48</f>
        <v>724.45747583426441</v>
      </c>
      <c r="AL47" s="171">
        <f>地域産業連関表!AK48</f>
        <v>1252.2101220423217</v>
      </c>
      <c r="AM47" s="171">
        <f>地域産業連関表!AL48</f>
        <v>268.92009414087545</v>
      </c>
      <c r="AN47" s="171">
        <f>地域産業連関表!AM48</f>
        <v>269.30255940397996</v>
      </c>
      <c r="AO47" s="171">
        <f>地域産業連関表!AN48</f>
        <v>508.54510059540581</v>
      </c>
      <c r="AP47" s="172">
        <f>地域産業連関表!AO48</f>
        <v>11186.819169932292</v>
      </c>
      <c r="AQ47" s="181"/>
      <c r="AR47" s="181"/>
      <c r="AS47" s="181"/>
      <c r="AT47" s="181"/>
      <c r="AU47" s="181"/>
      <c r="AV47" s="181"/>
      <c r="AW47" s="181"/>
      <c r="AX47" s="181"/>
      <c r="AY47" s="181"/>
      <c r="AZ47" s="181"/>
    </row>
    <row r="48" spans="2:59" ht="15" customHeight="1" x14ac:dyDescent="0.2">
      <c r="B48" s="292" t="s">
        <v>256</v>
      </c>
      <c r="C48" s="309" t="s">
        <v>257</v>
      </c>
      <c r="D48" s="182">
        <f>地域産業連関表!C49</f>
        <v>3295.3576423067198</v>
      </c>
      <c r="E48" s="183">
        <f>地域産業連関表!D49</f>
        <v>193.15139448413976</v>
      </c>
      <c r="F48" s="183">
        <f>地域産業連関表!E49</f>
        <v>0</v>
      </c>
      <c r="G48" s="183">
        <f>地域産業連関表!F49</f>
        <v>39.604892892535744</v>
      </c>
      <c r="H48" s="183">
        <f>地域産業連関表!G49</f>
        <v>518.33037527053216</v>
      </c>
      <c r="I48" s="183">
        <f>地域産業連関表!H49</f>
        <v>0</v>
      </c>
      <c r="J48" s="183">
        <f>地域産業連関表!I49</f>
        <v>0</v>
      </c>
      <c r="K48" s="183">
        <f>地域産業連関表!J49</f>
        <v>0</v>
      </c>
      <c r="L48" s="183">
        <f>地域産業連関表!K49</f>
        <v>0</v>
      </c>
      <c r="M48" s="183">
        <f>地域産業連関表!L49</f>
        <v>178.56513760070519</v>
      </c>
      <c r="N48" s="183">
        <f>地域産業連関表!M49</f>
        <v>0</v>
      </c>
      <c r="O48" s="183">
        <f>地域産業連関表!N49</f>
        <v>0</v>
      </c>
      <c r="P48" s="183">
        <f>地域産業連関表!O49</f>
        <v>44.440105483450395</v>
      </c>
      <c r="Q48" s="183">
        <f>地域産業連関表!P49</f>
        <v>18.531302231716264</v>
      </c>
      <c r="R48" s="183">
        <f>地域産業連関表!Q49</f>
        <v>0</v>
      </c>
      <c r="S48" s="183">
        <f>地域産業連関表!R49</f>
        <v>0</v>
      </c>
      <c r="T48" s="183">
        <f>地域産業連関表!S49</f>
        <v>0</v>
      </c>
      <c r="U48" s="183">
        <f>地域産業連関表!T49</f>
        <v>23.274800175004021</v>
      </c>
      <c r="V48" s="183">
        <f>地域産業連関表!U49</f>
        <v>0</v>
      </c>
      <c r="W48" s="183">
        <f>地域産業連関表!V49</f>
        <v>318.2804115636726</v>
      </c>
      <c r="X48" s="183">
        <f>地域産業連関表!W49</f>
        <v>2399.7281091899854</v>
      </c>
      <c r="Y48" s="183">
        <f>地域産業連関表!X49</f>
        <v>0</v>
      </c>
      <c r="Z48" s="183">
        <f>地域産業連関表!Y49</f>
        <v>78.292723519034325</v>
      </c>
      <c r="AA48" s="183">
        <f>地域産業連関表!Z49</f>
        <v>597.07774669129469</v>
      </c>
      <c r="AB48" s="183">
        <f>地域産業連関表!AA49</f>
        <v>3292.3141393500373</v>
      </c>
      <c r="AC48" s="183">
        <f>地域産業連関表!AB49</f>
        <v>597.51973997412586</v>
      </c>
      <c r="AD48" s="183">
        <f>地域産業連関表!AC49</f>
        <v>678.21045161285963</v>
      </c>
      <c r="AE48" s="183">
        <f>地域産業連関表!AD49</f>
        <v>861.00489767065415</v>
      </c>
      <c r="AF48" s="183">
        <f>地域産業連関表!AE49</f>
        <v>670.67841481475818</v>
      </c>
      <c r="AG48" s="183">
        <f>地域産業連関表!AF49</f>
        <v>96.223974874217433</v>
      </c>
      <c r="AH48" s="183">
        <f>地域産業連関表!AG49</f>
        <v>162.36103935458615</v>
      </c>
      <c r="AI48" s="183">
        <f>地域産業連関表!AH49</f>
        <v>1899.0303899991072</v>
      </c>
      <c r="AJ48" s="183">
        <f>地域産業連関表!AI49</f>
        <v>5.9041281384649773</v>
      </c>
      <c r="AK48" s="183">
        <f>地域産業連関表!AJ49</f>
        <v>2318.2324903209951</v>
      </c>
      <c r="AL48" s="183">
        <f>地域産業連関表!AK49</f>
        <v>2799.2310877295636</v>
      </c>
      <c r="AM48" s="183">
        <f>地域産業連関表!AL49</f>
        <v>923.31190754214833</v>
      </c>
      <c r="AN48" s="183">
        <f>地域産業連関表!AM49</f>
        <v>2070.5789242434575</v>
      </c>
      <c r="AO48" s="183">
        <f>地域産業連関表!AN49</f>
        <v>1065.3894013718409</v>
      </c>
      <c r="AP48" s="184">
        <f>地域産業連関表!AO49</f>
        <v>25144.625628405607</v>
      </c>
      <c r="AQ48" s="181"/>
      <c r="AR48" s="181"/>
      <c r="AS48" s="181"/>
      <c r="AT48" s="181"/>
      <c r="AU48" s="181"/>
      <c r="AV48" s="181"/>
      <c r="AW48" s="181"/>
      <c r="AX48" s="181"/>
      <c r="AY48" s="181"/>
      <c r="AZ48" s="181"/>
    </row>
    <row r="49" spans="2:52" ht="15" customHeight="1" x14ac:dyDescent="0.2">
      <c r="B49" s="304" t="s">
        <v>258</v>
      </c>
      <c r="C49" s="311" t="s">
        <v>259</v>
      </c>
      <c r="D49" s="176">
        <f>地域産業連関表!C50</f>
        <v>9489.0970946885336</v>
      </c>
      <c r="E49" s="177">
        <f>地域産業連関表!D50</f>
        <v>210.30973712234834</v>
      </c>
      <c r="F49" s="177">
        <f>地域産業連関表!E50</f>
        <v>0</v>
      </c>
      <c r="G49" s="177">
        <f>地域産業連関表!F50</f>
        <v>63.149600733030177</v>
      </c>
      <c r="H49" s="177">
        <f>地域産業連関表!G50</f>
        <v>1608.1494797080554</v>
      </c>
      <c r="I49" s="177">
        <f>地域産業連関表!H50</f>
        <v>0</v>
      </c>
      <c r="J49" s="177">
        <f>地域産業連関表!I50</f>
        <v>0</v>
      </c>
      <c r="K49" s="177">
        <f>地域産業連関表!J50</f>
        <v>0</v>
      </c>
      <c r="L49" s="177">
        <f>地域産業連関表!K50</f>
        <v>0</v>
      </c>
      <c r="M49" s="177">
        <f>地域産業連関表!L50</f>
        <v>332.48811119702992</v>
      </c>
      <c r="N49" s="177">
        <f>地域産業連関表!M50</f>
        <v>0</v>
      </c>
      <c r="O49" s="177">
        <f>地域産業連関表!N50</f>
        <v>0</v>
      </c>
      <c r="P49" s="177">
        <f>地域産業連関表!O50</f>
        <v>106.3659040789157</v>
      </c>
      <c r="Q49" s="177">
        <f>地域産業連関表!P50</f>
        <v>39.604366007017077</v>
      </c>
      <c r="R49" s="177">
        <f>地域産業連関表!Q50</f>
        <v>0</v>
      </c>
      <c r="S49" s="177">
        <f>地域産業連関表!R50</f>
        <v>0</v>
      </c>
      <c r="T49" s="177">
        <f>地域産業連関表!S50</f>
        <v>0</v>
      </c>
      <c r="U49" s="177">
        <f>地域産業連関表!T50</f>
        <v>103.25243739903945</v>
      </c>
      <c r="V49" s="177">
        <f>地域産業連関表!U50</f>
        <v>0</v>
      </c>
      <c r="W49" s="177">
        <f>地域産業連関表!V50</f>
        <v>772.39785555774256</v>
      </c>
      <c r="X49" s="177">
        <f>地域産業連関表!W50</f>
        <v>4233.3716535799613</v>
      </c>
      <c r="Y49" s="177">
        <f>地域産業連関表!X50</f>
        <v>0</v>
      </c>
      <c r="Z49" s="177">
        <f>地域産業連関表!Y50</f>
        <v>118.55078554457522</v>
      </c>
      <c r="AA49" s="177">
        <f>地域産業連関表!Z50</f>
        <v>862.35851036333361</v>
      </c>
      <c r="AB49" s="177">
        <f>地域産業連関表!AA50</f>
        <v>6652.8957215998116</v>
      </c>
      <c r="AC49" s="177">
        <f>地域産業連関表!AB50</f>
        <v>785.82461992106789</v>
      </c>
      <c r="AD49" s="177">
        <f>地域産業連関表!AC50</f>
        <v>975.5479888453591</v>
      </c>
      <c r="AE49" s="177">
        <f>地域産業連関表!AD50</f>
        <v>1135.4137481042608</v>
      </c>
      <c r="AF49" s="177">
        <f>地域産業連関表!AE50</f>
        <v>1457.3166541697251</v>
      </c>
      <c r="AG49" s="177">
        <f>地域産業連関表!AF50</f>
        <v>206.91766550146551</v>
      </c>
      <c r="AH49" s="177">
        <f>地域産業連関表!AG50</f>
        <v>238.64353652711208</v>
      </c>
      <c r="AI49" s="177">
        <f>地域産業連関表!AH50</f>
        <v>2185.0736864632404</v>
      </c>
      <c r="AJ49" s="177">
        <f>地域産業連関表!AI50</f>
        <v>8.9241453858009923</v>
      </c>
      <c r="AK49" s="177">
        <f>地域産業連関表!AJ50</f>
        <v>3567.856942165075</v>
      </c>
      <c r="AL49" s="177">
        <f>地域産業連関表!AK50</f>
        <v>3756.6523449777014</v>
      </c>
      <c r="AM49" s="177">
        <f>地域産業連関表!AL50</f>
        <v>1134.2218176902752</v>
      </c>
      <c r="AN49" s="177">
        <f>地域産業連関表!AM50</f>
        <v>2799.0867358316991</v>
      </c>
      <c r="AO49" s="177">
        <f>地域産業連関表!AN50</f>
        <v>1572.3597642314519</v>
      </c>
      <c r="AP49" s="178">
        <f>地域産業連関表!AO50</f>
        <v>44415.830907393625</v>
      </c>
      <c r="AQ49" s="181"/>
      <c r="AR49" s="181"/>
      <c r="AS49" s="181"/>
      <c r="AT49" s="181"/>
      <c r="AU49" s="181"/>
      <c r="AV49" s="181"/>
      <c r="AW49" s="181"/>
      <c r="AX49" s="181"/>
      <c r="AY49" s="181"/>
      <c r="AZ49" s="181"/>
    </row>
    <row r="50" spans="2:52" ht="15" customHeight="1" x14ac:dyDescent="0.2">
      <c r="AP50" s="154"/>
    </row>
  </sheetData>
  <mergeCells count="2">
    <mergeCell ref="D2:J2"/>
    <mergeCell ref="BE44:BF44"/>
  </mergeCells>
  <phoneticPr fontId="8"/>
  <pageMargins left="0.7" right="0.7" top="0.75" bottom="0.75" header="0.3" footer="0.3"/>
  <pageSetup paperSize="9" scale="10" orientation="landscape"/>
  <ignoredErrors>
    <ignoredError sqref="B6:B49 BE6:BE43 D4:AZ4"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3DF04-CB88-4071-884E-4602A9D24E9C}">
  <dimension ref="A2:T120"/>
  <sheetViews>
    <sheetView showGridLines="0" zoomScaleNormal="100" workbookViewId="0">
      <selection activeCell="B2" sqref="B2"/>
    </sheetView>
  </sheetViews>
  <sheetFormatPr defaultRowHeight="13.2" x14ac:dyDescent="0.3"/>
  <cols>
    <col min="1" max="1" width="2.77734375" style="5" customWidth="1"/>
    <col min="2" max="2" width="5.5546875" style="229" customWidth="1"/>
    <col min="3" max="4" width="34.6640625" style="73" customWidth="1"/>
    <col min="5" max="11" width="14.6640625" style="73" customWidth="1"/>
    <col min="12" max="12" width="8.88671875" style="73"/>
    <col min="13" max="13" width="29.6640625" style="73" bestFit="1" customWidth="1"/>
    <col min="14" max="20" width="14.6640625" style="73" customWidth="1"/>
    <col min="21" max="16384" width="8.88671875" style="73"/>
  </cols>
  <sheetData>
    <row r="2" spans="2:20" ht="19.2" x14ac:dyDescent="0.3">
      <c r="B2" s="228" t="s">
        <v>397</v>
      </c>
      <c r="M2" s="186" t="s">
        <v>406</v>
      </c>
    </row>
    <row r="3" spans="2:20" x14ac:dyDescent="0.3">
      <c r="E3" s="187"/>
      <c r="F3" s="187" t="s">
        <v>292</v>
      </c>
      <c r="G3" s="187" t="s">
        <v>292</v>
      </c>
      <c r="H3" s="187" t="s">
        <v>292</v>
      </c>
      <c r="I3" s="187"/>
      <c r="J3" s="187"/>
      <c r="K3" s="187"/>
    </row>
    <row r="4" spans="2:20" x14ac:dyDescent="0.3">
      <c r="E4" s="187"/>
      <c r="F4" s="187">
        <v>891</v>
      </c>
      <c r="G4" s="187">
        <v>901</v>
      </c>
      <c r="H4" s="187">
        <v>790</v>
      </c>
      <c r="I4" s="187"/>
      <c r="J4" s="187"/>
      <c r="K4" s="187"/>
    </row>
    <row r="5" spans="2:20" x14ac:dyDescent="0.3">
      <c r="B5" s="230" t="s">
        <v>396</v>
      </c>
      <c r="C5" s="49"/>
      <c r="D5" s="49" t="s">
        <v>0</v>
      </c>
      <c r="E5" s="50" t="s">
        <v>398</v>
      </c>
      <c r="F5" s="50" t="s">
        <v>399</v>
      </c>
      <c r="G5" s="50" t="s">
        <v>400</v>
      </c>
      <c r="H5" s="50" t="s">
        <v>428</v>
      </c>
      <c r="I5" s="50" t="s">
        <v>401</v>
      </c>
      <c r="J5" s="50" t="s">
        <v>197</v>
      </c>
      <c r="K5" s="50" t="s">
        <v>402</v>
      </c>
      <c r="M5" s="109"/>
      <c r="N5" s="110" t="s">
        <v>398</v>
      </c>
      <c r="O5" s="110" t="s">
        <v>399</v>
      </c>
      <c r="P5" s="110" t="s">
        <v>400</v>
      </c>
      <c r="Q5" s="110" t="s">
        <v>428</v>
      </c>
      <c r="R5" s="110" t="s">
        <v>401</v>
      </c>
      <c r="S5" s="110" t="s">
        <v>197</v>
      </c>
      <c r="T5" s="110" t="s">
        <v>402</v>
      </c>
    </row>
    <row r="6" spans="2:20" x14ac:dyDescent="0.3">
      <c r="B6" s="231" t="s">
        <v>156</v>
      </c>
      <c r="C6" s="188" t="s">
        <v>4</v>
      </c>
      <c r="D6" s="188" t="s">
        <v>2</v>
      </c>
      <c r="E6" s="189">
        <f>H6-G6-F6</f>
        <v>7988.3</v>
      </c>
      <c r="F6" s="189">
        <v>3685.7</v>
      </c>
      <c r="G6" s="189">
        <v>815.4</v>
      </c>
      <c r="H6" s="189">
        <v>12489.4</v>
      </c>
      <c r="I6" s="190">
        <f>E6/H6</f>
        <v>0.6396063862155108</v>
      </c>
      <c r="J6" s="190">
        <f>F6/H6</f>
        <v>0.29510625010008484</v>
      </c>
      <c r="K6" s="190">
        <f>G6/H6</f>
        <v>6.5287363684404381E-2</v>
      </c>
      <c r="M6" s="191" t="s">
        <v>2</v>
      </c>
      <c r="N6" s="192">
        <f>SUMIF($D:$D,$M6,E:E)</f>
        <v>12221.4</v>
      </c>
      <c r="O6" s="192">
        <f>SUMIF($D:$D,$M6,F:F)</f>
        <v>3939.5</v>
      </c>
      <c r="P6" s="192">
        <f>SUMIF($D:$D,$M6,G:G)</f>
        <v>906.9</v>
      </c>
      <c r="Q6" s="192">
        <f>SUMIF($D:$D,$M6,H:H)</f>
        <v>17067.8</v>
      </c>
      <c r="R6" s="190">
        <f>N6/Q6</f>
        <v>0.7160501060476453</v>
      </c>
      <c r="S6" s="190">
        <f>O6/Q6</f>
        <v>0.2308147505829691</v>
      </c>
      <c r="T6" s="190">
        <f>P6/Q6</f>
        <v>5.3135143369385629E-2</v>
      </c>
    </row>
    <row r="7" spans="2:20" x14ac:dyDescent="0.3">
      <c r="B7" s="232" t="s">
        <v>157</v>
      </c>
      <c r="C7" s="193" t="s">
        <v>6</v>
      </c>
      <c r="D7" s="193" t="s">
        <v>2</v>
      </c>
      <c r="E7" s="194">
        <f t="shared" ref="E7:E70" si="0">H7-G7-F7</f>
        <v>3794.5999999999995</v>
      </c>
      <c r="F7" s="194">
        <v>253.8</v>
      </c>
      <c r="G7" s="194">
        <v>91.5</v>
      </c>
      <c r="H7" s="194">
        <v>4139.8999999999996</v>
      </c>
      <c r="I7" s="195">
        <f>E7/H7</f>
        <v>0.91659218821710664</v>
      </c>
      <c r="J7" s="195">
        <f>F7/H7</f>
        <v>6.1305828643203948E-2</v>
      </c>
      <c r="K7" s="195">
        <f>G7/H7</f>
        <v>2.2101983139689366E-2</v>
      </c>
      <c r="M7" s="191" t="s">
        <v>3</v>
      </c>
      <c r="N7" s="196">
        <f>SUMIF($D:$D,$M7,E:E)</f>
        <v>833.8</v>
      </c>
      <c r="O7" s="196">
        <f>SUMIF($D:$D,$M7,F:F)</f>
        <v>286.2</v>
      </c>
      <c r="P7" s="196">
        <f>SUMIF($D:$D,$M7,G:G)</f>
        <v>47.4</v>
      </c>
      <c r="Q7" s="196">
        <f>SUMIF($D:$D,$M7,H:H)</f>
        <v>1167.4000000000001</v>
      </c>
      <c r="R7" s="197">
        <f t="shared" ref="R7:R43" si="1">N7/Q7</f>
        <v>0.71423676546170967</v>
      </c>
      <c r="S7" s="197">
        <f t="shared" ref="S7:S43" si="2">O7/Q7</f>
        <v>0.24516018502655471</v>
      </c>
      <c r="T7" s="197">
        <f t="shared" ref="T7:T43" si="3">P7/Q7</f>
        <v>4.0603049511735476E-2</v>
      </c>
    </row>
    <row r="8" spans="2:20" x14ac:dyDescent="0.3">
      <c r="B8" s="232" t="s">
        <v>158</v>
      </c>
      <c r="C8" s="193" t="s">
        <v>8</v>
      </c>
      <c r="D8" s="193" t="s">
        <v>2</v>
      </c>
      <c r="E8" s="194">
        <f t="shared" si="0"/>
        <v>438.5</v>
      </c>
      <c r="F8" s="194">
        <v>0</v>
      </c>
      <c r="G8" s="194">
        <v>0</v>
      </c>
      <c r="H8" s="194">
        <v>438.5</v>
      </c>
      <c r="I8" s="195">
        <f>E8/H8</f>
        <v>1</v>
      </c>
      <c r="J8" s="195">
        <f>F8/H8</f>
        <v>0</v>
      </c>
      <c r="K8" s="195">
        <f>G8/H8</f>
        <v>0</v>
      </c>
      <c r="M8" s="191" t="s">
        <v>5</v>
      </c>
      <c r="N8" s="196">
        <f>SUMIF($D:$D,$M8,E:E)</f>
        <v>1496.6000000000004</v>
      </c>
      <c r="O8" s="196">
        <f>SUMIF($D:$D,$M8,F:F)</f>
        <v>691.6</v>
      </c>
      <c r="P8" s="196">
        <f>SUMIF($D:$D,$M8,G:G)</f>
        <v>100.1</v>
      </c>
      <c r="Q8" s="196">
        <f>SUMIF($D:$D,$M8,H:H)</f>
        <v>2288.3000000000002</v>
      </c>
      <c r="R8" s="197">
        <f t="shared" si="1"/>
        <v>0.65402263689201601</v>
      </c>
      <c r="S8" s="197">
        <f t="shared" si="2"/>
        <v>0.30223309880697458</v>
      </c>
      <c r="T8" s="197">
        <f t="shared" si="3"/>
        <v>4.3744264301009479E-2</v>
      </c>
    </row>
    <row r="9" spans="2:20" x14ac:dyDescent="0.3">
      <c r="B9" s="232" t="s">
        <v>162</v>
      </c>
      <c r="C9" s="193" t="s">
        <v>3</v>
      </c>
      <c r="D9" s="193" t="s">
        <v>3</v>
      </c>
      <c r="E9" s="194">
        <f t="shared" si="0"/>
        <v>833.8</v>
      </c>
      <c r="F9" s="194">
        <v>286.2</v>
      </c>
      <c r="G9" s="194">
        <v>47.4</v>
      </c>
      <c r="H9" s="194">
        <v>1167.4000000000001</v>
      </c>
      <c r="I9" s="195">
        <f>E9/H9</f>
        <v>0.71423676546170967</v>
      </c>
      <c r="J9" s="195">
        <f>F9/H9</f>
        <v>0.24516018502655471</v>
      </c>
      <c r="K9" s="195">
        <f>G9/H9</f>
        <v>4.0603049511735476E-2</v>
      </c>
      <c r="M9" s="191" t="s">
        <v>7</v>
      </c>
      <c r="N9" s="196">
        <f>SUMIF($D:$D,$M9,E:E)</f>
        <v>14401.5</v>
      </c>
      <c r="O9" s="196">
        <f>SUMIF($D:$D,$M9,F:F)</f>
        <v>202</v>
      </c>
      <c r="P9" s="196">
        <f>SUMIF($D:$D,$M9,G:G)</f>
        <v>1190.4000000000001</v>
      </c>
      <c r="Q9" s="196">
        <f>SUMIF($D:$D,$M9,H:H)</f>
        <v>15793.9</v>
      </c>
      <c r="R9" s="197">
        <f t="shared" si="1"/>
        <v>0.91183938102685214</v>
      </c>
      <c r="S9" s="197">
        <f t="shared" si="2"/>
        <v>1.2789747940660635E-2</v>
      </c>
      <c r="T9" s="197">
        <f t="shared" si="3"/>
        <v>7.5370871032487227E-2</v>
      </c>
    </row>
    <row r="10" spans="2:20" x14ac:dyDescent="0.3">
      <c r="B10" s="232" t="s">
        <v>166</v>
      </c>
      <c r="C10" s="193" t="s">
        <v>11</v>
      </c>
      <c r="D10" s="193" t="s">
        <v>5</v>
      </c>
      <c r="E10" s="194">
        <f t="shared" si="0"/>
        <v>1496.6000000000004</v>
      </c>
      <c r="F10" s="194">
        <v>691.6</v>
      </c>
      <c r="G10" s="194">
        <v>100.1</v>
      </c>
      <c r="H10" s="194">
        <v>2288.3000000000002</v>
      </c>
      <c r="I10" s="195">
        <f>E10/H10</f>
        <v>0.65402263689201601</v>
      </c>
      <c r="J10" s="195">
        <f>F10/H10</f>
        <v>0.30223309880697458</v>
      </c>
      <c r="K10" s="195">
        <f>G10/H10</f>
        <v>4.3744264301009479E-2</v>
      </c>
      <c r="M10" s="191" t="s">
        <v>9</v>
      </c>
      <c r="N10" s="196">
        <f>SUMIF($D:$D,$M10,E:E)</f>
        <v>44837.500000000007</v>
      </c>
      <c r="O10" s="196">
        <f>SUMIF($D:$D,$M10,F:F)</f>
        <v>22563.199999999997</v>
      </c>
      <c r="P10" s="196">
        <f>SUMIF($D:$D,$M10,G:G)</f>
        <v>2473.8999999999996</v>
      </c>
      <c r="Q10" s="196">
        <f>SUMIF($D:$D,$M10,H:H)</f>
        <v>69874.600000000006</v>
      </c>
      <c r="R10" s="197">
        <f t="shared" si="1"/>
        <v>0.64168524757207912</v>
      </c>
      <c r="S10" s="197">
        <f t="shared" si="2"/>
        <v>0.32290989858975933</v>
      </c>
      <c r="T10" s="197">
        <f t="shared" si="3"/>
        <v>3.5404853838161499E-2</v>
      </c>
    </row>
    <row r="11" spans="2:20" x14ac:dyDescent="0.3">
      <c r="B11" s="232" t="s">
        <v>293</v>
      </c>
      <c r="C11" s="193" t="s">
        <v>13</v>
      </c>
      <c r="D11" s="193" t="s">
        <v>7</v>
      </c>
      <c r="E11" s="194">
        <f t="shared" si="0"/>
        <v>11355.4</v>
      </c>
      <c r="F11" s="194">
        <v>129.80000000000001</v>
      </c>
      <c r="G11" s="194">
        <v>751.6</v>
      </c>
      <c r="H11" s="194">
        <v>12236.8</v>
      </c>
      <c r="I11" s="195">
        <f>E11/H11</f>
        <v>0.92797136506276157</v>
      </c>
      <c r="J11" s="195">
        <f>F11/H11</f>
        <v>1.0607348326359834E-2</v>
      </c>
      <c r="K11" s="195">
        <f>G11/H11</f>
        <v>6.1421286610878666E-2</v>
      </c>
      <c r="M11" s="191" t="s">
        <v>10</v>
      </c>
      <c r="N11" s="196">
        <f>SUMIF($D:$D,$M11,E:E)</f>
        <v>6874.7000000000007</v>
      </c>
      <c r="O11" s="196">
        <f>SUMIF($D:$D,$M11,F:F)</f>
        <v>6075</v>
      </c>
      <c r="P11" s="196">
        <f>SUMIF($D:$D,$M11,G:G)</f>
        <v>446.7</v>
      </c>
      <c r="Q11" s="196">
        <f>SUMIF($D:$D,$M11,H:H)</f>
        <v>13396.4</v>
      </c>
      <c r="R11" s="197">
        <f t="shared" si="1"/>
        <v>0.51317518139201579</v>
      </c>
      <c r="S11" s="197">
        <f t="shared" si="2"/>
        <v>0.45348003941357379</v>
      </c>
      <c r="T11" s="197">
        <f t="shared" si="3"/>
        <v>3.3344779194410437E-2</v>
      </c>
    </row>
    <row r="12" spans="2:20" x14ac:dyDescent="0.3">
      <c r="B12" s="232" t="s">
        <v>294</v>
      </c>
      <c r="C12" s="193" t="s">
        <v>15</v>
      </c>
      <c r="D12" s="193" t="s">
        <v>7</v>
      </c>
      <c r="E12" s="194">
        <f t="shared" si="0"/>
        <v>3046.1</v>
      </c>
      <c r="F12" s="194">
        <v>72.2</v>
      </c>
      <c r="G12" s="194">
        <v>438.8</v>
      </c>
      <c r="H12" s="194">
        <v>3557.1</v>
      </c>
      <c r="I12" s="195">
        <f>E12/H12</f>
        <v>0.85634365072671559</v>
      </c>
      <c r="J12" s="195">
        <f>F12/H12</f>
        <v>2.0297433302409268E-2</v>
      </c>
      <c r="K12" s="195">
        <f>G12/H12</f>
        <v>0.12335891597087516</v>
      </c>
      <c r="M12" s="191" t="s">
        <v>12</v>
      </c>
      <c r="N12" s="196">
        <f>SUMIF($D:$D,$M12,E:E)</f>
        <v>7368.0000000000018</v>
      </c>
      <c r="O12" s="196">
        <f>SUMIF($D:$D,$M12,F:F)</f>
        <v>1949.8000000000002</v>
      </c>
      <c r="P12" s="196">
        <f>SUMIF($D:$D,$M12,G:G)</f>
        <v>898.9</v>
      </c>
      <c r="Q12" s="196">
        <f>SUMIF($D:$D,$M12,H:H)</f>
        <v>10216.700000000001</v>
      </c>
      <c r="R12" s="197">
        <f t="shared" si="1"/>
        <v>0.72117219845938529</v>
      </c>
      <c r="S12" s="197">
        <f t="shared" si="2"/>
        <v>0.19084440181271839</v>
      </c>
      <c r="T12" s="197">
        <f t="shared" si="3"/>
        <v>8.7983399727896469E-2</v>
      </c>
    </row>
    <row r="13" spans="2:20" x14ac:dyDescent="0.3">
      <c r="B13" s="232" t="s">
        <v>295</v>
      </c>
      <c r="C13" s="193" t="s">
        <v>9</v>
      </c>
      <c r="D13" s="193" t="s">
        <v>9</v>
      </c>
      <c r="E13" s="194">
        <f t="shared" si="0"/>
        <v>33655.300000000003</v>
      </c>
      <c r="F13" s="194">
        <v>17764.3</v>
      </c>
      <c r="G13" s="194">
        <v>1718.9</v>
      </c>
      <c r="H13" s="194">
        <v>53138.5</v>
      </c>
      <c r="I13" s="195">
        <f>E13/H13</f>
        <v>0.63335058385163301</v>
      </c>
      <c r="J13" s="195">
        <f>F13/H13</f>
        <v>0.3343018715244126</v>
      </c>
      <c r="K13" s="195">
        <f>G13/H13</f>
        <v>3.2347544623954387E-2</v>
      </c>
      <c r="M13" s="191" t="s">
        <v>14</v>
      </c>
      <c r="N13" s="196">
        <f>SUMIF($D:$D,$M13,E:E)</f>
        <v>28985.599999999999</v>
      </c>
      <c r="O13" s="196">
        <f>SUMIF($D:$D,$M13,F:F)</f>
        <v>10071.5</v>
      </c>
      <c r="P13" s="196">
        <f>SUMIF($D:$D,$M13,G:G)</f>
        <v>1430.6999999999998</v>
      </c>
      <c r="Q13" s="196">
        <f>SUMIF($D:$D,$M13,H:H)</f>
        <v>40487.799999999996</v>
      </c>
      <c r="R13" s="197">
        <f t="shared" si="1"/>
        <v>0.71590948384451614</v>
      </c>
      <c r="S13" s="197">
        <f t="shared" si="2"/>
        <v>0.24875394563300551</v>
      </c>
      <c r="T13" s="197">
        <f t="shared" si="3"/>
        <v>3.5336570522478378E-2</v>
      </c>
    </row>
    <row r="14" spans="2:20" x14ac:dyDescent="0.3">
      <c r="B14" s="232" t="s">
        <v>296</v>
      </c>
      <c r="C14" s="193" t="s">
        <v>18</v>
      </c>
      <c r="D14" s="193" t="s">
        <v>9</v>
      </c>
      <c r="E14" s="194">
        <f t="shared" si="0"/>
        <v>6190.4999999999991</v>
      </c>
      <c r="F14" s="194">
        <v>3277.7</v>
      </c>
      <c r="G14" s="194">
        <v>446.7</v>
      </c>
      <c r="H14" s="194">
        <v>9914.9</v>
      </c>
      <c r="I14" s="195">
        <f>E14/H14</f>
        <v>0.62436333195493643</v>
      </c>
      <c r="J14" s="195">
        <f>F14/H14</f>
        <v>0.33058326357300627</v>
      </c>
      <c r="K14" s="195">
        <f>G14/H14</f>
        <v>4.5053404472057204E-2</v>
      </c>
      <c r="M14" s="191" t="s">
        <v>16</v>
      </c>
      <c r="N14" s="196">
        <f>SUMIF($D:$D,$M14,E:E)</f>
        <v>14646.3</v>
      </c>
      <c r="O14" s="196">
        <f>SUMIF($D:$D,$M14,F:F)</f>
        <v>3579.8</v>
      </c>
      <c r="P14" s="196">
        <f>SUMIF($D:$D,$M14,G:G)</f>
        <v>456</v>
      </c>
      <c r="Q14" s="196">
        <f>SUMIF($D:$D,$M14,H:H)</f>
        <v>18682.099999999999</v>
      </c>
      <c r="R14" s="197">
        <f t="shared" si="1"/>
        <v>0.78397503492648046</v>
      </c>
      <c r="S14" s="197">
        <f t="shared" si="2"/>
        <v>0.19161657415386923</v>
      </c>
      <c r="T14" s="197">
        <f t="shared" si="3"/>
        <v>2.4408390919650361E-2</v>
      </c>
    </row>
    <row r="15" spans="2:20" x14ac:dyDescent="0.3">
      <c r="B15" s="232" t="s">
        <v>297</v>
      </c>
      <c r="C15" s="193" t="s">
        <v>20</v>
      </c>
      <c r="D15" s="193" t="s">
        <v>9</v>
      </c>
      <c r="E15" s="194">
        <f t="shared" si="0"/>
        <v>1660.4</v>
      </c>
      <c r="F15" s="194">
        <v>759.6</v>
      </c>
      <c r="G15" s="194">
        <v>249.1</v>
      </c>
      <c r="H15" s="194">
        <v>2669.1</v>
      </c>
      <c r="I15" s="195">
        <f>E15/H15</f>
        <v>0.62208234985575672</v>
      </c>
      <c r="J15" s="195">
        <f>F15/H15</f>
        <v>0.28459031134090146</v>
      </c>
      <c r="K15" s="195">
        <f>G15/H15</f>
        <v>9.3327338803341958E-2</v>
      </c>
      <c r="M15" s="191" t="s">
        <v>17</v>
      </c>
      <c r="N15" s="196">
        <f>SUMIF($D:$D,$M15,E:E)</f>
        <v>6249.5</v>
      </c>
      <c r="O15" s="196">
        <f>SUMIF($D:$D,$M15,F:F)</f>
        <v>1700.7000000000003</v>
      </c>
      <c r="P15" s="196">
        <f>SUMIF($D:$D,$M15,G:G)</f>
        <v>630.19999999999993</v>
      </c>
      <c r="Q15" s="196">
        <f>SUMIF($D:$D,$M15,H:H)</f>
        <v>8580.4</v>
      </c>
      <c r="R15" s="197">
        <f t="shared" si="1"/>
        <v>0.72834599785557785</v>
      </c>
      <c r="S15" s="197">
        <f t="shared" si="2"/>
        <v>0.19820754277189878</v>
      </c>
      <c r="T15" s="197">
        <f t="shared" si="3"/>
        <v>7.344645937252342E-2</v>
      </c>
    </row>
    <row r="16" spans="2:20" x14ac:dyDescent="0.3">
      <c r="B16" s="232" t="s">
        <v>298</v>
      </c>
      <c r="C16" s="193" t="s">
        <v>22</v>
      </c>
      <c r="D16" s="193" t="s">
        <v>9</v>
      </c>
      <c r="E16" s="194">
        <f t="shared" si="0"/>
        <v>3331.3000000000006</v>
      </c>
      <c r="F16" s="194">
        <v>761.6</v>
      </c>
      <c r="G16" s="194">
        <v>59.2</v>
      </c>
      <c r="H16" s="194">
        <v>4152.1000000000004</v>
      </c>
      <c r="I16" s="195">
        <f>E16/H16</f>
        <v>0.80231689988198751</v>
      </c>
      <c r="J16" s="195">
        <f>F16/H16</f>
        <v>0.18342525469039761</v>
      </c>
      <c r="K16" s="195">
        <f>G16/H16</f>
        <v>1.4257845427614942E-2</v>
      </c>
      <c r="M16" s="191" t="s">
        <v>19</v>
      </c>
      <c r="N16" s="196">
        <f>SUMIF($D:$D,$M16,E:E)</f>
        <v>19096.900000000001</v>
      </c>
      <c r="O16" s="196">
        <f>SUMIF($D:$D,$M16,F:F)</f>
        <v>1047.9000000000001</v>
      </c>
      <c r="P16" s="196">
        <f>SUMIF($D:$D,$M16,G:G)</f>
        <v>765.9</v>
      </c>
      <c r="Q16" s="196">
        <f>SUMIF($D:$D,$M16,H:H)</f>
        <v>20910.7</v>
      </c>
      <c r="R16" s="197">
        <f t="shared" si="1"/>
        <v>0.91325971870860378</v>
      </c>
      <c r="S16" s="197">
        <f t="shared" si="2"/>
        <v>5.0113099991870191E-2</v>
      </c>
      <c r="T16" s="197">
        <f t="shared" si="3"/>
        <v>3.6627181299526079E-2</v>
      </c>
    </row>
    <row r="17" spans="2:20" x14ac:dyDescent="0.3">
      <c r="B17" s="232" t="s">
        <v>299</v>
      </c>
      <c r="C17" s="193" t="s">
        <v>24</v>
      </c>
      <c r="D17" s="193" t="s">
        <v>10</v>
      </c>
      <c r="E17" s="194">
        <f t="shared" si="0"/>
        <v>989.89999999999986</v>
      </c>
      <c r="F17" s="194">
        <v>351.5</v>
      </c>
      <c r="G17" s="194">
        <v>39.9</v>
      </c>
      <c r="H17" s="194">
        <v>1381.3</v>
      </c>
      <c r="I17" s="195">
        <f>E17/H17</f>
        <v>0.71664374140302611</v>
      </c>
      <c r="J17" s="195">
        <f>F17/H17</f>
        <v>0.25447042640990375</v>
      </c>
      <c r="K17" s="195">
        <f>G17/H17</f>
        <v>2.8885832187070151E-2</v>
      </c>
      <c r="M17" s="191" t="s">
        <v>21</v>
      </c>
      <c r="N17" s="196">
        <f>SUMIF($D:$D,$M17,E:E)</f>
        <v>9061</v>
      </c>
      <c r="O17" s="196">
        <f>SUMIF($D:$D,$M17,F:F)</f>
        <v>1147.9000000000001</v>
      </c>
      <c r="P17" s="196">
        <f>SUMIF($D:$D,$M17,G:G)</f>
        <v>450.5</v>
      </c>
      <c r="Q17" s="196">
        <f>SUMIF($D:$D,$M17,H:H)</f>
        <v>10659.4</v>
      </c>
      <c r="R17" s="197">
        <f t="shared" si="1"/>
        <v>0.85004784509447062</v>
      </c>
      <c r="S17" s="197">
        <f t="shared" si="2"/>
        <v>0.10768898812315891</v>
      </c>
      <c r="T17" s="197">
        <f t="shared" si="3"/>
        <v>4.2263166782370493E-2</v>
      </c>
    </row>
    <row r="18" spans="2:20" x14ac:dyDescent="0.3">
      <c r="B18" s="232" t="s">
        <v>300</v>
      </c>
      <c r="C18" s="193" t="s">
        <v>26</v>
      </c>
      <c r="D18" s="193" t="s">
        <v>10</v>
      </c>
      <c r="E18" s="194">
        <f t="shared" si="0"/>
        <v>5884.8000000000011</v>
      </c>
      <c r="F18" s="194">
        <v>5723.5</v>
      </c>
      <c r="G18" s="194">
        <v>406.8</v>
      </c>
      <c r="H18" s="194">
        <v>12015.1</v>
      </c>
      <c r="I18" s="195">
        <f>E18/H18</f>
        <v>0.48978368885818685</v>
      </c>
      <c r="J18" s="195">
        <f>F18/H18</f>
        <v>0.47635891503191813</v>
      </c>
      <c r="K18" s="195">
        <f>G18/H18</f>
        <v>3.3857396109895049E-2</v>
      </c>
      <c r="M18" s="191" t="s">
        <v>23</v>
      </c>
      <c r="N18" s="196">
        <f>SUMIF($D:$D,$M18,E:E)</f>
        <v>12293.3</v>
      </c>
      <c r="O18" s="196">
        <f>SUMIF($D:$D,$M18,F:F)</f>
        <v>1549.8000000000002</v>
      </c>
      <c r="P18" s="196">
        <f>SUMIF($D:$D,$M18,G:G)</f>
        <v>700.5</v>
      </c>
      <c r="Q18" s="196">
        <f>SUMIF($D:$D,$M18,H:H)</f>
        <v>14543.6</v>
      </c>
      <c r="R18" s="197">
        <f t="shared" si="1"/>
        <v>0.84527214719876775</v>
      </c>
      <c r="S18" s="197">
        <f t="shared" si="2"/>
        <v>0.106562336697929</v>
      </c>
      <c r="T18" s="197">
        <f t="shared" si="3"/>
        <v>4.816551610330317E-2</v>
      </c>
    </row>
    <row r="19" spans="2:20" x14ac:dyDescent="0.3">
      <c r="B19" s="232" t="s">
        <v>301</v>
      </c>
      <c r="C19" s="193" t="s">
        <v>28</v>
      </c>
      <c r="D19" s="193" t="s">
        <v>29</v>
      </c>
      <c r="E19" s="194">
        <f t="shared" si="0"/>
        <v>3314.7999999999997</v>
      </c>
      <c r="F19" s="194">
        <v>614.9</v>
      </c>
      <c r="G19" s="194">
        <v>302</v>
      </c>
      <c r="H19" s="194">
        <v>4231.7</v>
      </c>
      <c r="I19" s="195">
        <f>E19/H19</f>
        <v>0.78332585013115297</v>
      </c>
      <c r="J19" s="195">
        <f>F19/H19</f>
        <v>0.14530803223290875</v>
      </c>
      <c r="K19" s="195">
        <f>G19/H19</f>
        <v>7.1366117635938281E-2</v>
      </c>
      <c r="M19" s="191" t="s">
        <v>25</v>
      </c>
      <c r="N19" s="196">
        <f>SUMIF($D:$D,$M19,E:E)</f>
        <v>25616.6</v>
      </c>
      <c r="O19" s="196">
        <f>SUMIF($D:$D,$M19,F:F)</f>
        <v>6700</v>
      </c>
      <c r="P19" s="196">
        <f>SUMIF($D:$D,$M19,G:G)</f>
        <v>650.4</v>
      </c>
      <c r="Q19" s="196">
        <f>SUMIF($D:$D,$M19,H:H)</f>
        <v>32967</v>
      </c>
      <c r="R19" s="197">
        <f t="shared" si="1"/>
        <v>0.77703764370431028</v>
      </c>
      <c r="S19" s="197">
        <f t="shared" si="2"/>
        <v>0.2032335365668699</v>
      </c>
      <c r="T19" s="197">
        <f t="shared" si="3"/>
        <v>1.9728819728819728E-2</v>
      </c>
    </row>
    <row r="20" spans="2:20" x14ac:dyDescent="0.3">
      <c r="B20" s="232" t="s">
        <v>302</v>
      </c>
      <c r="C20" s="193" t="s">
        <v>31</v>
      </c>
      <c r="D20" s="193" t="s">
        <v>29</v>
      </c>
      <c r="E20" s="194">
        <f t="shared" si="0"/>
        <v>2389.6999999999994</v>
      </c>
      <c r="F20" s="194">
        <v>1843.4</v>
      </c>
      <c r="G20" s="194">
        <v>129.30000000000001</v>
      </c>
      <c r="H20" s="194">
        <v>4362.3999999999996</v>
      </c>
      <c r="I20" s="195">
        <f>E20/H20</f>
        <v>0.54779479185769286</v>
      </c>
      <c r="J20" s="195">
        <f>F20/H20</f>
        <v>0.42256556024206865</v>
      </c>
      <c r="K20" s="195">
        <f>G20/H20</f>
        <v>2.9639647900238406E-2</v>
      </c>
      <c r="M20" s="191" t="s">
        <v>27</v>
      </c>
      <c r="N20" s="196">
        <f>SUMIF($D:$D,$M20,E:E)</f>
        <v>10054.099999999999</v>
      </c>
      <c r="O20" s="196">
        <f>SUMIF($D:$D,$M20,F:F)</f>
        <v>1231.2</v>
      </c>
      <c r="P20" s="196">
        <f>SUMIF($D:$D,$M20,G:G)</f>
        <v>199.1</v>
      </c>
      <c r="Q20" s="196">
        <f>SUMIF($D:$D,$M20,H:H)</f>
        <v>11484.4</v>
      </c>
      <c r="R20" s="197">
        <f t="shared" si="1"/>
        <v>0.87545714186200396</v>
      </c>
      <c r="S20" s="197">
        <f t="shared" si="2"/>
        <v>0.10720629723799241</v>
      </c>
      <c r="T20" s="197">
        <f t="shared" si="3"/>
        <v>1.7336560900003482E-2</v>
      </c>
    </row>
    <row r="21" spans="2:20" x14ac:dyDescent="0.3">
      <c r="B21" s="232" t="s">
        <v>303</v>
      </c>
      <c r="C21" s="193" t="s">
        <v>33</v>
      </c>
      <c r="D21" s="193" t="s">
        <v>12</v>
      </c>
      <c r="E21" s="194">
        <f t="shared" si="0"/>
        <v>3838.9000000000005</v>
      </c>
      <c r="F21" s="194">
        <v>1038.7</v>
      </c>
      <c r="G21" s="194">
        <v>456.5</v>
      </c>
      <c r="H21" s="194">
        <v>5334.1</v>
      </c>
      <c r="I21" s="195">
        <f>E21/H21</f>
        <v>0.71969029452016275</v>
      </c>
      <c r="J21" s="195">
        <f>F21/H21</f>
        <v>0.1947282578129394</v>
      </c>
      <c r="K21" s="195">
        <f>G21/H21</f>
        <v>8.5581447666897875E-2</v>
      </c>
      <c r="M21" s="191" t="s">
        <v>30</v>
      </c>
      <c r="N21" s="196">
        <f>SUMIF($D:$D,$M21,E:E)</f>
        <v>13709.800000000001</v>
      </c>
      <c r="O21" s="196">
        <f>SUMIF($D:$D,$M21,F:F)</f>
        <v>4696.7000000000007</v>
      </c>
      <c r="P21" s="196">
        <f>SUMIF($D:$D,$M21,G:G)</f>
        <v>276</v>
      </c>
      <c r="Q21" s="196">
        <f>SUMIF($D:$D,$M21,H:H)</f>
        <v>18682.5</v>
      </c>
      <c r="R21" s="197">
        <f t="shared" si="1"/>
        <v>0.7338311253847184</v>
      </c>
      <c r="S21" s="197">
        <f t="shared" si="2"/>
        <v>0.25139569115482407</v>
      </c>
      <c r="T21" s="197">
        <f t="shared" si="3"/>
        <v>1.4773183460457648E-2</v>
      </c>
    </row>
    <row r="22" spans="2:20" x14ac:dyDescent="0.3">
      <c r="B22" s="232" t="s">
        <v>304</v>
      </c>
      <c r="C22" s="193" t="s">
        <v>35</v>
      </c>
      <c r="D22" s="193" t="s">
        <v>12</v>
      </c>
      <c r="E22" s="194">
        <f t="shared" si="0"/>
        <v>3529.1000000000008</v>
      </c>
      <c r="F22" s="194">
        <v>911.1</v>
      </c>
      <c r="G22" s="194">
        <v>442.4</v>
      </c>
      <c r="H22" s="194">
        <v>4882.6000000000004</v>
      </c>
      <c r="I22" s="195">
        <f>E22/H22</f>
        <v>0.72279113587023314</v>
      </c>
      <c r="J22" s="195">
        <f>F22/H22</f>
        <v>0.18660140089296684</v>
      </c>
      <c r="K22" s="195">
        <f>G22/H22</f>
        <v>9.0607463236800051E-2</v>
      </c>
      <c r="M22" s="191" t="s">
        <v>32</v>
      </c>
      <c r="N22" s="196">
        <f>SUMIF($D:$D,$M22,E:E)</f>
        <v>10698.5</v>
      </c>
      <c r="O22" s="196">
        <f>SUMIF($D:$D,$M22,F:F)</f>
        <v>2874.7</v>
      </c>
      <c r="P22" s="196">
        <f>SUMIF($D:$D,$M22,G:G)</f>
        <v>129.80000000000001</v>
      </c>
      <c r="Q22" s="196">
        <f>SUMIF($D:$D,$M22,H:H)</f>
        <v>13703</v>
      </c>
      <c r="R22" s="197">
        <f t="shared" si="1"/>
        <v>0.78074144347953001</v>
      </c>
      <c r="S22" s="197">
        <f t="shared" si="2"/>
        <v>0.20978617820915127</v>
      </c>
      <c r="T22" s="197">
        <f t="shared" si="3"/>
        <v>9.4723783113186896E-3</v>
      </c>
    </row>
    <row r="23" spans="2:20" x14ac:dyDescent="0.3">
      <c r="B23" s="232" t="s">
        <v>305</v>
      </c>
      <c r="C23" s="193" t="s">
        <v>37</v>
      </c>
      <c r="D23" s="193" t="s">
        <v>36</v>
      </c>
      <c r="E23" s="194">
        <f t="shared" si="0"/>
        <v>4149.5999999999995</v>
      </c>
      <c r="F23" s="194">
        <v>267.2</v>
      </c>
      <c r="G23" s="194">
        <v>224.6</v>
      </c>
      <c r="H23" s="194">
        <v>4641.3999999999996</v>
      </c>
      <c r="I23" s="195">
        <f>E23/H23</f>
        <v>0.89404059120093071</v>
      </c>
      <c r="J23" s="195">
        <f>F23/H23</f>
        <v>5.7568836988839578E-2</v>
      </c>
      <c r="K23" s="195">
        <f>G23/H23</f>
        <v>4.8390571810229675E-2</v>
      </c>
      <c r="M23" s="191" t="s">
        <v>34</v>
      </c>
      <c r="N23" s="196">
        <f>SUMIF($D:$D,$M23,E:E)</f>
        <v>35870.6</v>
      </c>
      <c r="O23" s="196">
        <f>SUMIF($D:$D,$M23,F:F)</f>
        <v>5546.2</v>
      </c>
      <c r="P23" s="196">
        <f>SUMIF($D:$D,$M23,G:G)</f>
        <v>1064.9000000000001</v>
      </c>
      <c r="Q23" s="196">
        <f>SUMIF($D:$D,$M23,H:H)</f>
        <v>42481.7</v>
      </c>
      <c r="R23" s="197">
        <f t="shared" si="1"/>
        <v>0.84437769674942387</v>
      </c>
      <c r="S23" s="197">
        <f t="shared" si="2"/>
        <v>0.13055503899326062</v>
      </c>
      <c r="T23" s="197">
        <f t="shared" si="3"/>
        <v>2.5067264257315508E-2</v>
      </c>
    </row>
    <row r="24" spans="2:20" x14ac:dyDescent="0.3">
      <c r="B24" s="232" t="s">
        <v>306</v>
      </c>
      <c r="C24" s="193" t="s">
        <v>38</v>
      </c>
      <c r="D24" s="193" t="s">
        <v>14</v>
      </c>
      <c r="E24" s="194">
        <f t="shared" si="0"/>
        <v>391.69999999999993</v>
      </c>
      <c r="F24" s="194">
        <v>117</v>
      </c>
      <c r="G24" s="194">
        <v>25.6</v>
      </c>
      <c r="H24" s="194">
        <v>534.29999999999995</v>
      </c>
      <c r="I24" s="195">
        <f>E24/H24</f>
        <v>0.73310874040801044</v>
      </c>
      <c r="J24" s="195">
        <f>F24/H24</f>
        <v>0.21897810218978103</v>
      </c>
      <c r="K24" s="195">
        <f>G24/H24</f>
        <v>4.7913157402208501E-2</v>
      </c>
      <c r="M24" s="191" t="s">
        <v>36</v>
      </c>
      <c r="N24" s="196">
        <f>SUMIF($D:$D,$M24,E:E)</f>
        <v>4149.5999999999995</v>
      </c>
      <c r="O24" s="196">
        <f>SUMIF($D:$D,$M24,F:F)</f>
        <v>267.2</v>
      </c>
      <c r="P24" s="196">
        <f>SUMIF($D:$D,$M24,G:G)</f>
        <v>224.6</v>
      </c>
      <c r="Q24" s="196">
        <f>SUMIF($D:$D,$M24,H:H)</f>
        <v>4641.3999999999996</v>
      </c>
      <c r="R24" s="197">
        <f t="shared" si="1"/>
        <v>0.89404059120093071</v>
      </c>
      <c r="S24" s="197">
        <f t="shared" si="2"/>
        <v>5.7568836988839578E-2</v>
      </c>
      <c r="T24" s="197">
        <f t="shared" si="3"/>
        <v>4.8390571810229675E-2</v>
      </c>
    </row>
    <row r="25" spans="2:20" x14ac:dyDescent="0.3">
      <c r="B25" s="232" t="s">
        <v>307</v>
      </c>
      <c r="C25" s="193" t="s">
        <v>40</v>
      </c>
      <c r="D25" s="193" t="s">
        <v>14</v>
      </c>
      <c r="E25" s="194">
        <f t="shared" si="0"/>
        <v>2036.9</v>
      </c>
      <c r="F25" s="194">
        <v>439.4</v>
      </c>
      <c r="G25" s="194">
        <v>158.69999999999999</v>
      </c>
      <c r="H25" s="194">
        <v>2635</v>
      </c>
      <c r="I25" s="195">
        <f>E25/H25</f>
        <v>0.77301707779886153</v>
      </c>
      <c r="J25" s="195">
        <f>F25/H25</f>
        <v>0.16675521821631878</v>
      </c>
      <c r="K25" s="195">
        <f>G25/H25</f>
        <v>6.0227703984819733E-2</v>
      </c>
      <c r="M25" s="191" t="s">
        <v>29</v>
      </c>
      <c r="N25" s="196">
        <f>SUMIF($D:$D,$M25,E:E)</f>
        <v>25356.800000000003</v>
      </c>
      <c r="O25" s="196">
        <f>SUMIF($D:$D,$M25,F:F)</f>
        <v>11397.1</v>
      </c>
      <c r="P25" s="196">
        <f>SUMIF($D:$D,$M25,G:G)</f>
        <v>1715.3</v>
      </c>
      <c r="Q25" s="196">
        <f>SUMIF($D:$D,$M25,H:H)</f>
        <v>38469.199999999997</v>
      </c>
      <c r="R25" s="197">
        <f t="shared" si="1"/>
        <v>0.65914549821675539</v>
      </c>
      <c r="S25" s="197">
        <f t="shared" si="2"/>
        <v>0.29626558389568802</v>
      </c>
      <c r="T25" s="197">
        <f t="shared" si="3"/>
        <v>4.4588917887556798E-2</v>
      </c>
    </row>
    <row r="26" spans="2:20" x14ac:dyDescent="0.3">
      <c r="B26" s="232" t="s">
        <v>308</v>
      </c>
      <c r="C26" s="193" t="s">
        <v>42</v>
      </c>
      <c r="D26" s="193" t="s">
        <v>14</v>
      </c>
      <c r="E26" s="194">
        <f t="shared" si="0"/>
        <v>1778.4</v>
      </c>
      <c r="F26" s="194">
        <v>53.1</v>
      </c>
      <c r="G26" s="194">
        <v>115.1</v>
      </c>
      <c r="H26" s="194">
        <v>1946.6</v>
      </c>
      <c r="I26" s="195">
        <f>E26/H26</f>
        <v>0.91359293126476948</v>
      </c>
      <c r="J26" s="195">
        <f>F26/H26</f>
        <v>2.7278331449707184E-2</v>
      </c>
      <c r="K26" s="195">
        <f>G26/H26</f>
        <v>5.9128737285523474E-2</v>
      </c>
      <c r="M26" s="191" t="s">
        <v>39</v>
      </c>
      <c r="N26" s="196">
        <f>SUMIF($D:$D,$M26,E:E)</f>
        <v>19971.7</v>
      </c>
      <c r="O26" s="196">
        <f>SUMIF($D:$D,$M26,F:F)</f>
        <v>0</v>
      </c>
      <c r="P26" s="196">
        <f>SUMIF($D:$D,$M26,G:G)</f>
        <v>0</v>
      </c>
      <c r="Q26" s="196">
        <f>SUMIF($D:$D,$M26,H:H)</f>
        <v>19971.7</v>
      </c>
      <c r="R26" s="197">
        <f t="shared" si="1"/>
        <v>1</v>
      </c>
      <c r="S26" s="197">
        <f t="shared" si="2"/>
        <v>0</v>
      </c>
      <c r="T26" s="197">
        <f t="shared" si="3"/>
        <v>0</v>
      </c>
    </row>
    <row r="27" spans="2:20" x14ac:dyDescent="0.3">
      <c r="B27" s="232" t="s">
        <v>309</v>
      </c>
      <c r="C27" s="193" t="s">
        <v>44</v>
      </c>
      <c r="D27" s="193" t="s">
        <v>14</v>
      </c>
      <c r="E27" s="194">
        <f t="shared" si="0"/>
        <v>4811.7</v>
      </c>
      <c r="F27" s="194">
        <v>652.20000000000005</v>
      </c>
      <c r="G27" s="194">
        <v>257.5</v>
      </c>
      <c r="H27" s="194">
        <v>5721.4</v>
      </c>
      <c r="I27" s="195">
        <f>E27/H27</f>
        <v>0.84100045443422944</v>
      </c>
      <c r="J27" s="195">
        <f>F27/H27</f>
        <v>0.1139930786171217</v>
      </c>
      <c r="K27" s="195">
        <f>G27/H27</f>
        <v>4.5006466948648932E-2</v>
      </c>
      <c r="M27" s="191" t="s">
        <v>41</v>
      </c>
      <c r="N27" s="196">
        <f>SUMIF($D:$D,$M27,E:E)</f>
        <v>3241.7</v>
      </c>
      <c r="O27" s="196">
        <f>SUMIF($D:$D,$M27,F:F)</f>
        <v>0</v>
      </c>
      <c r="P27" s="196">
        <f>SUMIF($D:$D,$M27,G:G)</f>
        <v>0</v>
      </c>
      <c r="Q27" s="196">
        <f>SUMIF($D:$D,$M27,H:H)</f>
        <v>3241.7</v>
      </c>
      <c r="R27" s="197">
        <f t="shared" si="1"/>
        <v>1</v>
      </c>
      <c r="S27" s="197">
        <f t="shared" si="2"/>
        <v>0</v>
      </c>
      <c r="T27" s="197">
        <f t="shared" si="3"/>
        <v>0</v>
      </c>
    </row>
    <row r="28" spans="2:20" x14ac:dyDescent="0.3">
      <c r="B28" s="232" t="s">
        <v>310</v>
      </c>
      <c r="C28" s="193" t="s">
        <v>46</v>
      </c>
      <c r="D28" s="193" t="s">
        <v>14</v>
      </c>
      <c r="E28" s="194">
        <f t="shared" si="0"/>
        <v>1494.5</v>
      </c>
      <c r="F28" s="194">
        <v>513.4</v>
      </c>
      <c r="G28" s="194">
        <v>121.3</v>
      </c>
      <c r="H28" s="194">
        <v>2129.1999999999998</v>
      </c>
      <c r="I28" s="195">
        <f>E28/H28</f>
        <v>0.70190681946270905</v>
      </c>
      <c r="J28" s="195">
        <f>F28/H28</f>
        <v>0.24112342663911329</v>
      </c>
      <c r="K28" s="195">
        <f>G28/H28</f>
        <v>5.6969753898177725E-2</v>
      </c>
      <c r="M28" s="191" t="s">
        <v>43</v>
      </c>
      <c r="N28" s="196">
        <f>SUMIF($D:$D,$M28,E:E)</f>
        <v>4516.3999999999996</v>
      </c>
      <c r="O28" s="196">
        <f>SUMIF($D:$D,$M28,F:F)</f>
        <v>0</v>
      </c>
      <c r="P28" s="196">
        <f>SUMIF($D:$D,$M28,G:G)</f>
        <v>0</v>
      </c>
      <c r="Q28" s="196">
        <f>SUMIF($D:$D,$M28,H:H)</f>
        <v>4516.3999999999996</v>
      </c>
      <c r="R28" s="197">
        <f t="shared" si="1"/>
        <v>1</v>
      </c>
      <c r="S28" s="197">
        <f t="shared" si="2"/>
        <v>0</v>
      </c>
      <c r="T28" s="197">
        <f t="shared" si="3"/>
        <v>0</v>
      </c>
    </row>
    <row r="29" spans="2:20" x14ac:dyDescent="0.3">
      <c r="B29" s="232" t="s">
        <v>311</v>
      </c>
      <c r="C29" s="193" t="s">
        <v>48</v>
      </c>
      <c r="D29" s="193" t="s">
        <v>14</v>
      </c>
      <c r="E29" s="194">
        <f t="shared" si="0"/>
        <v>290.40000000000003</v>
      </c>
      <c r="F29" s="194">
        <v>106</v>
      </c>
      <c r="G29" s="194">
        <v>22.9</v>
      </c>
      <c r="H29" s="194">
        <v>419.3</v>
      </c>
      <c r="I29" s="195">
        <f>E29/H29</f>
        <v>0.69258287622227532</v>
      </c>
      <c r="J29" s="195">
        <f>F29/H29</f>
        <v>0.25280228953016931</v>
      </c>
      <c r="K29" s="195">
        <f>G29/H29</f>
        <v>5.4614834247555442E-2</v>
      </c>
      <c r="M29" s="191" t="s">
        <v>45</v>
      </c>
      <c r="N29" s="196">
        <f>SUMIF($D:$D,$M29,E:E)</f>
        <v>5984.8</v>
      </c>
      <c r="O29" s="196">
        <f>SUMIF($D:$D,$M29,F:F)</f>
        <v>0</v>
      </c>
      <c r="P29" s="196">
        <f>SUMIF($D:$D,$M29,G:G)</f>
        <v>0</v>
      </c>
      <c r="Q29" s="196">
        <f>SUMIF($D:$D,$M29,H:H)</f>
        <v>5984.8</v>
      </c>
      <c r="R29" s="197">
        <f t="shared" si="1"/>
        <v>1</v>
      </c>
      <c r="S29" s="197">
        <f t="shared" si="2"/>
        <v>0</v>
      </c>
      <c r="T29" s="197">
        <f t="shared" si="3"/>
        <v>0</v>
      </c>
    </row>
    <row r="30" spans="2:20" x14ac:dyDescent="0.3">
      <c r="B30" s="232" t="s">
        <v>312</v>
      </c>
      <c r="C30" s="193" t="s">
        <v>50</v>
      </c>
      <c r="D30" s="193" t="s">
        <v>14</v>
      </c>
      <c r="E30" s="194">
        <f t="shared" si="0"/>
        <v>12579.399999999998</v>
      </c>
      <c r="F30" s="194">
        <v>3470.2</v>
      </c>
      <c r="G30" s="194">
        <v>479</v>
      </c>
      <c r="H30" s="194">
        <v>16528.599999999999</v>
      </c>
      <c r="I30" s="195">
        <f>E30/H30</f>
        <v>0.76106869305325309</v>
      </c>
      <c r="J30" s="195">
        <f>F30/H30</f>
        <v>0.20995123603934998</v>
      </c>
      <c r="K30" s="195">
        <f>G30/H30</f>
        <v>2.898007090739688E-2</v>
      </c>
      <c r="M30" s="191" t="s">
        <v>47</v>
      </c>
      <c r="N30" s="196">
        <f>SUMIF($D:$D,$M30,E:E)</f>
        <v>68886.399999999994</v>
      </c>
      <c r="O30" s="196">
        <f>SUMIF($D:$D,$M30,F:F)</f>
        <v>0</v>
      </c>
      <c r="P30" s="196">
        <f>SUMIF($D:$D,$M30,G:G)</f>
        <v>0</v>
      </c>
      <c r="Q30" s="196">
        <f>SUMIF($D:$D,$M30,H:H)</f>
        <v>68886.399999999994</v>
      </c>
      <c r="R30" s="197">
        <f t="shared" si="1"/>
        <v>1</v>
      </c>
      <c r="S30" s="197">
        <f t="shared" si="2"/>
        <v>0</v>
      </c>
      <c r="T30" s="197">
        <f t="shared" si="3"/>
        <v>0</v>
      </c>
    </row>
    <row r="31" spans="2:20" x14ac:dyDescent="0.3">
      <c r="B31" s="232" t="s">
        <v>313</v>
      </c>
      <c r="C31" s="193" t="s">
        <v>52</v>
      </c>
      <c r="D31" s="193" t="s">
        <v>14</v>
      </c>
      <c r="E31" s="194">
        <f t="shared" si="0"/>
        <v>5602.5999999999995</v>
      </c>
      <c r="F31" s="194">
        <v>4720.2</v>
      </c>
      <c r="G31" s="194">
        <v>250.6</v>
      </c>
      <c r="H31" s="194">
        <v>10573.4</v>
      </c>
      <c r="I31" s="195">
        <f>E31/H31</f>
        <v>0.52987686080163421</v>
      </c>
      <c r="J31" s="195">
        <f>F31/H31</f>
        <v>0.44642215370647098</v>
      </c>
      <c r="K31" s="195">
        <f>G31/H31</f>
        <v>2.3700985491894755E-2</v>
      </c>
      <c r="M31" s="191" t="s">
        <v>49</v>
      </c>
      <c r="N31" s="196">
        <f>SUMIF($D:$D,$M31,E:E)</f>
        <v>47917.100000000006</v>
      </c>
      <c r="O31" s="196">
        <f>SUMIF($D:$D,$M31,F:F)</f>
        <v>-47624.800000000003</v>
      </c>
      <c r="P31" s="196">
        <f>SUMIF($D:$D,$M31,G:G)</f>
        <v>0</v>
      </c>
      <c r="Q31" s="196">
        <f>SUMIF($D:$D,$M31,H:H)</f>
        <v>292.3</v>
      </c>
      <c r="R31" s="197">
        <f t="shared" si="1"/>
        <v>163.93123503250087</v>
      </c>
      <c r="S31" s="197">
        <f>O31/Q31</f>
        <v>-162.93123503250087</v>
      </c>
      <c r="T31" s="197">
        <f t="shared" si="3"/>
        <v>0</v>
      </c>
    </row>
    <row r="32" spans="2:20" x14ac:dyDescent="0.3">
      <c r="B32" s="232" t="s">
        <v>314</v>
      </c>
      <c r="C32" s="193" t="s">
        <v>54</v>
      </c>
      <c r="D32" s="193" t="s">
        <v>16</v>
      </c>
      <c r="E32" s="194">
        <f t="shared" si="0"/>
        <v>13154.5</v>
      </c>
      <c r="F32" s="194">
        <v>3541.3</v>
      </c>
      <c r="G32" s="194">
        <v>373.8</v>
      </c>
      <c r="H32" s="194">
        <v>17069.599999999999</v>
      </c>
      <c r="I32" s="195">
        <f>E32/H32</f>
        <v>0.7706390307915828</v>
      </c>
      <c r="J32" s="195">
        <f>F32/H32</f>
        <v>0.20746238927684307</v>
      </c>
      <c r="K32" s="195">
        <f>G32/H32</f>
        <v>2.1898579931574264E-2</v>
      </c>
      <c r="M32" s="191" t="s">
        <v>51</v>
      </c>
      <c r="N32" s="196">
        <f>SUMIF($D:$D,$M32,E:E)</f>
        <v>43751.799999999996</v>
      </c>
      <c r="O32" s="196">
        <f>SUMIF($D:$D,$M32,F:F)</f>
        <v>-42537.599999999999</v>
      </c>
      <c r="P32" s="196">
        <f>SUMIF($D:$D,$M32,G:G)</f>
        <v>0</v>
      </c>
      <c r="Q32" s="196">
        <f>SUMIF($D:$D,$M32,H:H)</f>
        <v>1214.2</v>
      </c>
      <c r="R32" s="197">
        <f t="shared" si="1"/>
        <v>36.033437654422663</v>
      </c>
      <c r="S32" s="197">
        <f t="shared" si="2"/>
        <v>-35.033437654422663</v>
      </c>
      <c r="T32" s="197">
        <f t="shared" si="3"/>
        <v>0</v>
      </c>
    </row>
    <row r="33" spans="2:20" x14ac:dyDescent="0.3">
      <c r="B33" s="232" t="s">
        <v>315</v>
      </c>
      <c r="C33" s="193" t="s">
        <v>56</v>
      </c>
      <c r="D33" s="193" t="s">
        <v>16</v>
      </c>
      <c r="E33" s="194">
        <f t="shared" si="0"/>
        <v>1491.8</v>
      </c>
      <c r="F33" s="194">
        <v>38.5</v>
      </c>
      <c r="G33" s="194">
        <v>82.2</v>
      </c>
      <c r="H33" s="194">
        <v>1612.5</v>
      </c>
      <c r="I33" s="195">
        <f>E33/H33</f>
        <v>0.92514728682170544</v>
      </c>
      <c r="J33" s="195">
        <f>F33/H33</f>
        <v>2.3875968992248062E-2</v>
      </c>
      <c r="K33" s="195">
        <f>G33/H33</f>
        <v>5.0976744186046516E-2</v>
      </c>
      <c r="M33" s="191" t="s">
        <v>53</v>
      </c>
      <c r="N33" s="196">
        <f>SUMIF($D:$D,$M33,E:E)</f>
        <v>47518.8</v>
      </c>
      <c r="O33" s="196">
        <f>SUMIF($D:$D,$M33,F:F)</f>
        <v>0</v>
      </c>
      <c r="P33" s="196">
        <f>SUMIF($D:$D,$M33,G:G)</f>
        <v>-15445.999999999998</v>
      </c>
      <c r="Q33" s="196">
        <f>SUMIF($D:$D,$M33,H:H)</f>
        <v>32072.800000000003</v>
      </c>
      <c r="R33" s="197">
        <f t="shared" si="1"/>
        <v>1.4815918784764659</v>
      </c>
      <c r="S33" s="197">
        <f t="shared" si="2"/>
        <v>0</v>
      </c>
      <c r="T33" s="197">
        <f t="shared" si="3"/>
        <v>-0.48159187847646595</v>
      </c>
    </row>
    <row r="34" spans="2:20" x14ac:dyDescent="0.3">
      <c r="B34" s="232" t="s">
        <v>316</v>
      </c>
      <c r="C34" s="193" t="s">
        <v>58</v>
      </c>
      <c r="D34" s="193" t="s">
        <v>29</v>
      </c>
      <c r="E34" s="194">
        <f t="shared" si="0"/>
        <v>10319.700000000001</v>
      </c>
      <c r="F34" s="194">
        <v>2791.3</v>
      </c>
      <c r="G34" s="194">
        <v>517.5</v>
      </c>
      <c r="H34" s="194">
        <v>13628.5</v>
      </c>
      <c r="I34" s="195">
        <f>E34/H34</f>
        <v>0.75721466045419528</v>
      </c>
      <c r="J34" s="195">
        <f>F34/H34</f>
        <v>0.20481344241846133</v>
      </c>
      <c r="K34" s="195">
        <f>G34/H34</f>
        <v>3.7971897127343432E-2</v>
      </c>
      <c r="M34" s="191" t="s">
        <v>55</v>
      </c>
      <c r="N34" s="196">
        <f>SUMIF($D:$D,$M34,E:E)</f>
        <v>19613.599999999999</v>
      </c>
      <c r="O34" s="196">
        <f>SUMIF($D:$D,$M34,F:F)</f>
        <v>0</v>
      </c>
      <c r="P34" s="196">
        <f>SUMIF($D:$D,$M34,G:G)</f>
        <v>0</v>
      </c>
      <c r="Q34" s="196">
        <f>SUMIF($D:$D,$M34,H:H)</f>
        <v>19613.599999999999</v>
      </c>
      <c r="R34" s="197">
        <f t="shared" si="1"/>
        <v>1</v>
      </c>
      <c r="S34" s="197">
        <f t="shared" si="2"/>
        <v>0</v>
      </c>
      <c r="T34" s="197">
        <f t="shared" si="3"/>
        <v>0</v>
      </c>
    </row>
    <row r="35" spans="2:20" x14ac:dyDescent="0.3">
      <c r="B35" s="232" t="s">
        <v>317</v>
      </c>
      <c r="C35" s="193" t="s">
        <v>60</v>
      </c>
      <c r="D35" s="193" t="s">
        <v>29</v>
      </c>
      <c r="E35" s="194">
        <f t="shared" si="0"/>
        <v>2736.7</v>
      </c>
      <c r="F35" s="194">
        <v>899</v>
      </c>
      <c r="G35" s="194">
        <v>125.8</v>
      </c>
      <c r="H35" s="194">
        <v>3761.5</v>
      </c>
      <c r="I35" s="195">
        <f>E35/H35</f>
        <v>0.72755549647746909</v>
      </c>
      <c r="J35" s="195">
        <f>F35/H35</f>
        <v>0.23900039877708362</v>
      </c>
      <c r="K35" s="195">
        <f>G35/H35</f>
        <v>3.3444104745447296E-2</v>
      </c>
      <c r="M35" s="191" t="s">
        <v>57</v>
      </c>
      <c r="N35" s="196">
        <f>SUMIF($D:$D,$M35,E:E)</f>
        <v>67263.100000000006</v>
      </c>
      <c r="O35" s="196">
        <f>SUMIF($D:$D,$M35,F:F)</f>
        <v>2493.8000000000002</v>
      </c>
      <c r="P35" s="196">
        <f>SUMIF($D:$D,$M35,G:G)</f>
        <v>344.5</v>
      </c>
      <c r="Q35" s="196">
        <f>SUMIF($D:$D,$M35,H:H)</f>
        <v>70101.400000000009</v>
      </c>
      <c r="R35" s="197">
        <f t="shared" si="1"/>
        <v>0.95951150761611037</v>
      </c>
      <c r="S35" s="197">
        <f t="shared" si="2"/>
        <v>3.5574182541290189E-2</v>
      </c>
      <c r="T35" s="197">
        <f t="shared" si="3"/>
        <v>4.9143098425994342E-3</v>
      </c>
    </row>
    <row r="36" spans="2:20" x14ac:dyDescent="0.3">
      <c r="B36" s="232" t="s">
        <v>318</v>
      </c>
      <c r="C36" s="193" t="s">
        <v>63</v>
      </c>
      <c r="D36" s="193" t="s">
        <v>29</v>
      </c>
      <c r="E36" s="194">
        <f t="shared" si="0"/>
        <v>1069.5</v>
      </c>
      <c r="F36" s="194">
        <v>779.8</v>
      </c>
      <c r="G36" s="194">
        <v>41</v>
      </c>
      <c r="H36" s="194">
        <v>1890.3</v>
      </c>
      <c r="I36" s="195">
        <f>E36/H36</f>
        <v>0.56578320901444212</v>
      </c>
      <c r="J36" s="195">
        <f>F36/H36</f>
        <v>0.41252711209860865</v>
      </c>
      <c r="K36" s="195">
        <f>G36/H36</f>
        <v>2.168967888694916E-2</v>
      </c>
      <c r="M36" s="191" t="s">
        <v>59</v>
      </c>
      <c r="N36" s="196">
        <f>SUMIF($D:$D,$M36,E:E)</f>
        <v>36800.9</v>
      </c>
      <c r="O36" s="196">
        <f>SUMIF($D:$D,$M36,F:F)</f>
        <v>0</v>
      </c>
      <c r="P36" s="196">
        <f>SUMIF($D:$D,$M36,G:G)</f>
        <v>0</v>
      </c>
      <c r="Q36" s="196">
        <f>SUMIF($D:$D,$M36,H:H)</f>
        <v>36800.9</v>
      </c>
      <c r="R36" s="197">
        <f t="shared" si="1"/>
        <v>1</v>
      </c>
      <c r="S36" s="197">
        <f t="shared" si="2"/>
        <v>0</v>
      </c>
      <c r="T36" s="197">
        <f t="shared" si="3"/>
        <v>0</v>
      </c>
    </row>
    <row r="37" spans="2:20" x14ac:dyDescent="0.3">
      <c r="B37" s="232" t="s">
        <v>319</v>
      </c>
      <c r="C37" s="193" t="s">
        <v>65</v>
      </c>
      <c r="D37" s="193" t="s">
        <v>17</v>
      </c>
      <c r="E37" s="194">
        <f t="shared" si="0"/>
        <v>1131.5</v>
      </c>
      <c r="F37" s="194">
        <v>289.10000000000002</v>
      </c>
      <c r="G37" s="194">
        <v>112.2</v>
      </c>
      <c r="H37" s="194">
        <v>1532.8</v>
      </c>
      <c r="I37" s="195">
        <f>E37/H37</f>
        <v>0.73819154488517746</v>
      </c>
      <c r="J37" s="195">
        <f>F37/H37</f>
        <v>0.18860908141962424</v>
      </c>
      <c r="K37" s="195">
        <f>G37/H37</f>
        <v>7.3199373695198328E-2</v>
      </c>
      <c r="M37" s="191" t="s">
        <v>62</v>
      </c>
      <c r="N37" s="196">
        <f>SUMIF($D:$D,$M37,E:E)</f>
        <v>67116.900000000009</v>
      </c>
      <c r="O37" s="196">
        <f>SUMIF($D:$D,$M37,F:F)</f>
        <v>0</v>
      </c>
      <c r="P37" s="196">
        <f>SUMIF($D:$D,$M37,G:G)</f>
        <v>0</v>
      </c>
      <c r="Q37" s="196">
        <f>SUMIF($D:$D,$M37,H:H)</f>
        <v>67116.900000000009</v>
      </c>
      <c r="R37" s="197">
        <f t="shared" si="1"/>
        <v>1</v>
      </c>
      <c r="S37" s="197">
        <f t="shared" si="2"/>
        <v>0</v>
      </c>
      <c r="T37" s="197">
        <f t="shared" si="3"/>
        <v>0</v>
      </c>
    </row>
    <row r="38" spans="2:20" x14ac:dyDescent="0.3">
      <c r="B38" s="232" t="s">
        <v>320</v>
      </c>
      <c r="C38" s="193" t="s">
        <v>67</v>
      </c>
      <c r="D38" s="193" t="s">
        <v>17</v>
      </c>
      <c r="E38" s="194">
        <f t="shared" si="0"/>
        <v>2771.7</v>
      </c>
      <c r="F38" s="194">
        <v>840.7</v>
      </c>
      <c r="G38" s="194">
        <v>228.7</v>
      </c>
      <c r="H38" s="194">
        <v>3841.1</v>
      </c>
      <c r="I38" s="195">
        <f>E38/H38</f>
        <v>0.72159016948270027</v>
      </c>
      <c r="J38" s="195">
        <f>F38/H38</f>
        <v>0.21886959464736666</v>
      </c>
      <c r="K38" s="195">
        <f>G38/H38</f>
        <v>5.9540235869933088E-2</v>
      </c>
      <c r="M38" s="191" t="s">
        <v>64</v>
      </c>
      <c r="N38" s="196">
        <f>SUMIF($D:$D,$M38,E:E)</f>
        <v>23396.3</v>
      </c>
      <c r="O38" s="196">
        <f>SUMIF($D:$D,$M38,F:F)</f>
        <v>0</v>
      </c>
      <c r="P38" s="196">
        <f>SUMIF($D:$D,$M38,G:G)</f>
        <v>0</v>
      </c>
      <c r="Q38" s="196">
        <f>SUMIF($D:$D,$M38,H:H)</f>
        <v>23396.3</v>
      </c>
      <c r="R38" s="197">
        <f t="shared" si="1"/>
        <v>1</v>
      </c>
      <c r="S38" s="197">
        <f t="shared" si="2"/>
        <v>0</v>
      </c>
      <c r="T38" s="197">
        <f t="shared" si="3"/>
        <v>0</v>
      </c>
    </row>
    <row r="39" spans="2:20" x14ac:dyDescent="0.3">
      <c r="B39" s="232" t="s">
        <v>321</v>
      </c>
      <c r="C39" s="193" t="s">
        <v>69</v>
      </c>
      <c r="D39" s="193" t="s">
        <v>17</v>
      </c>
      <c r="E39" s="194">
        <f t="shared" si="0"/>
        <v>567</v>
      </c>
      <c r="F39" s="194">
        <v>164.3</v>
      </c>
      <c r="G39" s="194">
        <v>26.4</v>
      </c>
      <c r="H39" s="194">
        <v>757.7</v>
      </c>
      <c r="I39" s="195">
        <f>E39/H39</f>
        <v>0.74831727596674136</v>
      </c>
      <c r="J39" s="195">
        <f>F39/H39</f>
        <v>0.21684043816814041</v>
      </c>
      <c r="K39" s="195">
        <f>G39/H39</f>
        <v>3.4842285865118117E-2</v>
      </c>
      <c r="M39" s="191" t="s">
        <v>66</v>
      </c>
      <c r="N39" s="196">
        <f>SUMIF($D:$D,$M39,E:E)</f>
        <v>93303.4</v>
      </c>
      <c r="O39" s="196">
        <f>SUMIF($D:$D,$M39,F:F)</f>
        <v>0</v>
      </c>
      <c r="P39" s="196">
        <f>SUMIF($D:$D,$M39,G:G)</f>
        <v>0</v>
      </c>
      <c r="Q39" s="196">
        <f>SUMIF($D:$D,$M39,H:H)</f>
        <v>93303.4</v>
      </c>
      <c r="R39" s="197">
        <f t="shared" si="1"/>
        <v>1</v>
      </c>
      <c r="S39" s="197">
        <f t="shared" si="2"/>
        <v>0</v>
      </c>
      <c r="T39" s="197">
        <f t="shared" si="3"/>
        <v>0</v>
      </c>
    </row>
    <row r="40" spans="2:20" x14ac:dyDescent="0.3">
      <c r="B40" s="232" t="s">
        <v>322</v>
      </c>
      <c r="C40" s="193" t="s">
        <v>71</v>
      </c>
      <c r="D40" s="193" t="s">
        <v>17</v>
      </c>
      <c r="E40" s="194">
        <f t="shared" si="0"/>
        <v>1779.3000000000002</v>
      </c>
      <c r="F40" s="194">
        <v>406.6</v>
      </c>
      <c r="G40" s="194">
        <v>262.89999999999998</v>
      </c>
      <c r="H40" s="194">
        <v>2448.8000000000002</v>
      </c>
      <c r="I40" s="195">
        <f>E40/H40</f>
        <v>0.72660078405749762</v>
      </c>
      <c r="J40" s="195">
        <f>F40/H40</f>
        <v>0.16604050963737341</v>
      </c>
      <c r="K40" s="195">
        <f>G40/H40</f>
        <v>0.10735870630512903</v>
      </c>
      <c r="M40" s="191" t="s">
        <v>68</v>
      </c>
      <c r="N40" s="196">
        <f>SUMIF($D:$D,$M40,E:E)</f>
        <v>42626.8</v>
      </c>
      <c r="O40" s="196">
        <f>SUMIF($D:$D,$M40,F:F)</f>
        <v>0</v>
      </c>
      <c r="P40" s="196">
        <f>SUMIF($D:$D,$M40,G:G)</f>
        <v>0</v>
      </c>
      <c r="Q40" s="196">
        <f>SUMIF($D:$D,$M40,H:H)</f>
        <v>42626.8</v>
      </c>
      <c r="R40" s="197">
        <f t="shared" si="1"/>
        <v>1</v>
      </c>
      <c r="S40" s="197">
        <f t="shared" si="2"/>
        <v>0</v>
      </c>
      <c r="T40" s="197">
        <f t="shared" si="3"/>
        <v>0</v>
      </c>
    </row>
    <row r="41" spans="2:20" x14ac:dyDescent="0.3">
      <c r="B41" s="232" t="s">
        <v>323</v>
      </c>
      <c r="C41" s="193" t="s">
        <v>73</v>
      </c>
      <c r="D41" s="193" t="s">
        <v>19</v>
      </c>
      <c r="E41" s="194">
        <f t="shared" si="0"/>
        <v>6661.5999999999995</v>
      </c>
      <c r="F41" s="194">
        <v>58.1</v>
      </c>
      <c r="G41" s="194">
        <v>93.5</v>
      </c>
      <c r="H41" s="194">
        <v>6813.2</v>
      </c>
      <c r="I41" s="195">
        <f>E41/H41</f>
        <v>0.97774907532437028</v>
      </c>
      <c r="J41" s="195">
        <f>F41/H41</f>
        <v>8.5275641401984393E-3</v>
      </c>
      <c r="K41" s="195">
        <f>G41/H41</f>
        <v>1.3723360535431222E-2</v>
      </c>
      <c r="M41" s="191" t="s">
        <v>70</v>
      </c>
      <c r="N41" s="196">
        <f>SUMIF($D:$D,$M41,E:E)</f>
        <v>25705.3</v>
      </c>
      <c r="O41" s="196">
        <f>SUMIF($D:$D,$M41,F:F)</f>
        <v>0</v>
      </c>
      <c r="P41" s="196">
        <f>SUMIF($D:$D,$M41,G:G)</f>
        <v>0.7</v>
      </c>
      <c r="Q41" s="196">
        <f>SUMIF($D:$D,$M41,H:H)</f>
        <v>25706</v>
      </c>
      <c r="R41" s="197">
        <f t="shared" si="1"/>
        <v>0.99997276900334553</v>
      </c>
      <c r="S41" s="197">
        <f t="shared" si="2"/>
        <v>0</v>
      </c>
      <c r="T41" s="197">
        <f t="shared" si="3"/>
        <v>2.7230996654477554E-5</v>
      </c>
    </row>
    <row r="42" spans="2:20" x14ac:dyDescent="0.3">
      <c r="B42" s="232" t="s">
        <v>324</v>
      </c>
      <c r="C42" s="193" t="s">
        <v>75</v>
      </c>
      <c r="D42" s="193" t="s">
        <v>19</v>
      </c>
      <c r="E42" s="194">
        <f t="shared" si="0"/>
        <v>8684.3000000000011</v>
      </c>
      <c r="F42" s="194">
        <v>862.5</v>
      </c>
      <c r="G42" s="194">
        <v>505.8</v>
      </c>
      <c r="H42" s="194">
        <v>10052.6</v>
      </c>
      <c r="I42" s="195">
        <f>E42/H42</f>
        <v>0.86388595985118288</v>
      </c>
      <c r="J42" s="195">
        <f>F42/H42</f>
        <v>8.5798698844080132E-2</v>
      </c>
      <c r="K42" s="195">
        <f>G42/H42</f>
        <v>5.0315341304737082E-2</v>
      </c>
      <c r="M42" s="191" t="s">
        <v>72</v>
      </c>
      <c r="N42" s="196">
        <f>SUMIF($D:$D,$M42,E:E)</f>
        <v>72497.599999999991</v>
      </c>
      <c r="O42" s="196">
        <f>SUMIF($D:$D,$M42,F:F)</f>
        <v>0</v>
      </c>
      <c r="P42" s="196">
        <f>SUMIF($D:$D,$M42,G:G)</f>
        <v>0</v>
      </c>
      <c r="Q42" s="196">
        <f>SUMIF($D:$D,$M42,H:H)</f>
        <v>72497.599999999991</v>
      </c>
      <c r="R42" s="197">
        <f t="shared" si="1"/>
        <v>1</v>
      </c>
      <c r="S42" s="197">
        <f t="shared" si="2"/>
        <v>0</v>
      </c>
      <c r="T42" s="197">
        <f t="shared" si="3"/>
        <v>0</v>
      </c>
    </row>
    <row r="43" spans="2:20" x14ac:dyDescent="0.3">
      <c r="B43" s="232" t="s">
        <v>325</v>
      </c>
      <c r="C43" s="193" t="s">
        <v>76</v>
      </c>
      <c r="D43" s="193" t="s">
        <v>19</v>
      </c>
      <c r="E43" s="194">
        <f t="shared" si="0"/>
        <v>1582.8999999999999</v>
      </c>
      <c r="F43" s="194">
        <v>44.2</v>
      </c>
      <c r="G43" s="194">
        <v>84.4</v>
      </c>
      <c r="H43" s="194">
        <v>1711.5</v>
      </c>
      <c r="I43" s="195">
        <f>E43/H43</f>
        <v>0.92486123283669286</v>
      </c>
      <c r="J43" s="195">
        <f>F43/H43</f>
        <v>2.5825299444931348E-2</v>
      </c>
      <c r="K43" s="195">
        <f>G43/H43</f>
        <v>4.9313467718375699E-2</v>
      </c>
      <c r="M43" s="198" t="s">
        <v>74</v>
      </c>
      <c r="N43" s="199">
        <f>SUMIF($D:$D,$M43,E:E)</f>
        <v>43182.899999999994</v>
      </c>
      <c r="O43" s="199">
        <f>SUMIF($D:$D,$M43,F:F)</f>
        <v>150.69999999999999</v>
      </c>
      <c r="P43" s="199">
        <f>SUMIF($D:$D,$M43,G:G)</f>
        <v>342.79999999999995</v>
      </c>
      <c r="Q43" s="199">
        <f>SUMIF($D:$D,$M43,H:H)</f>
        <v>43676.4</v>
      </c>
      <c r="R43" s="200">
        <f t="shared" si="1"/>
        <v>0.98870099183998661</v>
      </c>
      <c r="S43" s="200">
        <f t="shared" si="2"/>
        <v>3.4503759467355366E-3</v>
      </c>
      <c r="T43" s="200">
        <f t="shared" si="3"/>
        <v>7.8486322132776502E-3</v>
      </c>
    </row>
    <row r="44" spans="2:20" x14ac:dyDescent="0.3">
      <c r="B44" s="232" t="s">
        <v>326</v>
      </c>
      <c r="C44" s="193" t="s">
        <v>77</v>
      </c>
      <c r="D44" s="193" t="s">
        <v>19</v>
      </c>
      <c r="E44" s="194">
        <f t="shared" si="0"/>
        <v>2168.1000000000004</v>
      </c>
      <c r="F44" s="194">
        <v>83.1</v>
      </c>
      <c r="G44" s="194">
        <v>82.2</v>
      </c>
      <c r="H44" s="194">
        <v>2333.4</v>
      </c>
      <c r="I44" s="195">
        <f>E44/H44</f>
        <v>0.92915916688094635</v>
      </c>
      <c r="J44" s="195">
        <f>F44/H44</f>
        <v>3.5613268192337358E-2</v>
      </c>
      <c r="K44" s="195">
        <f>G44/H44</f>
        <v>3.522756492671638E-2</v>
      </c>
    </row>
    <row r="45" spans="2:20" x14ac:dyDescent="0.3">
      <c r="B45" s="232" t="s">
        <v>327</v>
      </c>
      <c r="C45" s="193" t="s">
        <v>78</v>
      </c>
      <c r="D45" s="193" t="s">
        <v>21</v>
      </c>
      <c r="E45" s="194">
        <f t="shared" si="0"/>
        <v>4243.0999999999995</v>
      </c>
      <c r="F45" s="194">
        <v>631.1</v>
      </c>
      <c r="G45" s="194">
        <v>218.5</v>
      </c>
      <c r="H45" s="194">
        <v>5092.7</v>
      </c>
      <c r="I45" s="195">
        <f>E45/H45</f>
        <v>0.8331729730791132</v>
      </c>
      <c r="J45" s="195">
        <f>F45/H45</f>
        <v>0.12392247727138847</v>
      </c>
      <c r="K45" s="195">
        <f>G45/H45</f>
        <v>4.2904549649498303E-2</v>
      </c>
    </row>
    <row r="46" spans="2:20" x14ac:dyDescent="0.3">
      <c r="B46" s="232" t="s">
        <v>328</v>
      </c>
      <c r="C46" s="193" t="s">
        <v>79</v>
      </c>
      <c r="D46" s="193" t="s">
        <v>21</v>
      </c>
      <c r="E46" s="194">
        <f t="shared" si="0"/>
        <v>4817.8999999999996</v>
      </c>
      <c r="F46" s="194">
        <v>516.79999999999995</v>
      </c>
      <c r="G46" s="194">
        <v>232</v>
      </c>
      <c r="H46" s="194">
        <v>5566.7</v>
      </c>
      <c r="I46" s="195">
        <f>E46/H46</f>
        <v>0.86548583541415913</v>
      </c>
      <c r="J46" s="195">
        <f>F46/H46</f>
        <v>9.283776743851832E-2</v>
      </c>
      <c r="K46" s="195">
        <f>G46/H46</f>
        <v>4.1676397147322471E-2</v>
      </c>
    </row>
    <row r="47" spans="2:20" x14ac:dyDescent="0.3">
      <c r="B47" s="232" t="s">
        <v>329</v>
      </c>
      <c r="C47" s="193" t="s">
        <v>80</v>
      </c>
      <c r="D47" s="193" t="s">
        <v>23</v>
      </c>
      <c r="E47" s="194">
        <f t="shared" si="0"/>
        <v>4992.7999999999993</v>
      </c>
      <c r="F47" s="194">
        <v>428.1</v>
      </c>
      <c r="G47" s="194">
        <v>367.6</v>
      </c>
      <c r="H47" s="194">
        <v>5788.5</v>
      </c>
      <c r="I47" s="195">
        <f>E47/H47</f>
        <v>0.86253779044657497</v>
      </c>
      <c r="J47" s="195">
        <f>F47/H47</f>
        <v>7.3956983674527077E-2</v>
      </c>
      <c r="K47" s="195">
        <f>G47/H47</f>
        <v>6.3505225878897814E-2</v>
      </c>
    </row>
    <row r="48" spans="2:20" x14ac:dyDescent="0.3">
      <c r="B48" s="232" t="s">
        <v>330</v>
      </c>
      <c r="C48" s="193" t="s">
        <v>81</v>
      </c>
      <c r="D48" s="193" t="s">
        <v>23</v>
      </c>
      <c r="E48" s="194">
        <f t="shared" si="0"/>
        <v>7300.5000000000009</v>
      </c>
      <c r="F48" s="194">
        <v>1121.7</v>
      </c>
      <c r="G48" s="194">
        <v>332.9</v>
      </c>
      <c r="H48" s="194">
        <v>8755.1</v>
      </c>
      <c r="I48" s="195">
        <f>E48/H48</f>
        <v>0.83385683772886665</v>
      </c>
      <c r="J48" s="195">
        <f>F48/H48</f>
        <v>0.12811961028429145</v>
      </c>
      <c r="K48" s="195">
        <f>G48/H48</f>
        <v>3.8023551986841951E-2</v>
      </c>
    </row>
    <row r="49" spans="2:11" x14ac:dyDescent="0.3">
      <c r="B49" s="232" t="s">
        <v>331</v>
      </c>
      <c r="C49" s="193" t="s">
        <v>82</v>
      </c>
      <c r="D49" s="193" t="s">
        <v>25</v>
      </c>
      <c r="E49" s="194">
        <f t="shared" si="0"/>
        <v>8732</v>
      </c>
      <c r="F49" s="194">
        <v>1705.3</v>
      </c>
      <c r="G49" s="194">
        <v>210.2</v>
      </c>
      <c r="H49" s="194">
        <v>10647.5</v>
      </c>
      <c r="I49" s="195">
        <f>E49/H49</f>
        <v>0.82009861469828593</v>
      </c>
      <c r="J49" s="195">
        <f>F49/H49</f>
        <v>0.16015966189246303</v>
      </c>
      <c r="K49" s="195">
        <f>G49/H49</f>
        <v>1.9741723409250997E-2</v>
      </c>
    </row>
    <row r="50" spans="2:11" x14ac:dyDescent="0.3">
      <c r="B50" s="232" t="s">
        <v>332</v>
      </c>
      <c r="C50" s="193" t="s">
        <v>83</v>
      </c>
      <c r="D50" s="193" t="s">
        <v>25</v>
      </c>
      <c r="E50" s="194">
        <f t="shared" si="0"/>
        <v>11465.199999999999</v>
      </c>
      <c r="F50" s="194">
        <v>2901.6</v>
      </c>
      <c r="G50" s="194">
        <v>283.5</v>
      </c>
      <c r="H50" s="194">
        <v>14650.3</v>
      </c>
      <c r="I50" s="195">
        <f>E50/H50</f>
        <v>0.78259148276827095</v>
      </c>
      <c r="J50" s="195">
        <f>F50/H50</f>
        <v>0.1980573776646212</v>
      </c>
      <c r="K50" s="195">
        <f>G50/H50</f>
        <v>1.9351139567107843E-2</v>
      </c>
    </row>
    <row r="51" spans="2:11" x14ac:dyDescent="0.3">
      <c r="B51" s="232" t="s">
        <v>333</v>
      </c>
      <c r="C51" s="193" t="s">
        <v>84</v>
      </c>
      <c r="D51" s="193" t="s">
        <v>25</v>
      </c>
      <c r="E51" s="194">
        <f t="shared" si="0"/>
        <v>5419.4</v>
      </c>
      <c r="F51" s="194">
        <v>2093.1</v>
      </c>
      <c r="G51" s="194">
        <v>156.69999999999999</v>
      </c>
      <c r="H51" s="194">
        <v>7669.2</v>
      </c>
      <c r="I51" s="195">
        <f>E51/H51</f>
        <v>0.70664476086162831</v>
      </c>
      <c r="J51" s="195">
        <f>F51/H51</f>
        <v>0.27292286027225787</v>
      </c>
      <c r="K51" s="195">
        <f>G51/H51</f>
        <v>2.0432378866113803E-2</v>
      </c>
    </row>
    <row r="52" spans="2:11" x14ac:dyDescent="0.3">
      <c r="B52" s="232" t="s">
        <v>334</v>
      </c>
      <c r="C52" s="193" t="s">
        <v>85</v>
      </c>
      <c r="D52" s="193" t="s">
        <v>27</v>
      </c>
      <c r="E52" s="194">
        <f t="shared" si="0"/>
        <v>4108.9999999999991</v>
      </c>
      <c r="F52" s="194">
        <v>658.1</v>
      </c>
      <c r="G52" s="194">
        <v>77.599999999999994</v>
      </c>
      <c r="H52" s="194">
        <v>4844.7</v>
      </c>
      <c r="I52" s="195">
        <f>E52/H52</f>
        <v>0.84814333188845525</v>
      </c>
      <c r="J52" s="195">
        <f>F52/H52</f>
        <v>0.13583916444774705</v>
      </c>
      <c r="K52" s="195">
        <f>G52/H52</f>
        <v>1.6017503663797551E-2</v>
      </c>
    </row>
    <row r="53" spans="2:11" x14ac:dyDescent="0.3">
      <c r="B53" s="232" t="s">
        <v>335</v>
      </c>
      <c r="C53" s="193" t="s">
        <v>86</v>
      </c>
      <c r="D53" s="193" t="s">
        <v>27</v>
      </c>
      <c r="E53" s="194">
        <f t="shared" si="0"/>
        <v>5945.0999999999995</v>
      </c>
      <c r="F53" s="194">
        <v>573.1</v>
      </c>
      <c r="G53" s="194">
        <v>121.5</v>
      </c>
      <c r="H53" s="194">
        <v>6639.7</v>
      </c>
      <c r="I53" s="195">
        <f>E53/H53</f>
        <v>0.89538683976685685</v>
      </c>
      <c r="J53" s="195">
        <f>F53/H53</f>
        <v>8.6314140699127975E-2</v>
      </c>
      <c r="K53" s="195">
        <f>G53/H53</f>
        <v>1.8299019534015092E-2</v>
      </c>
    </row>
    <row r="54" spans="2:11" x14ac:dyDescent="0.3">
      <c r="B54" s="232" t="s">
        <v>336</v>
      </c>
      <c r="C54" s="193" t="s">
        <v>87</v>
      </c>
      <c r="D54" s="193" t="s">
        <v>30</v>
      </c>
      <c r="E54" s="194">
        <f t="shared" si="0"/>
        <v>6581.5</v>
      </c>
      <c r="F54" s="194">
        <v>1030</v>
      </c>
      <c r="G54" s="194">
        <v>111.2</v>
      </c>
      <c r="H54" s="194">
        <v>7722.7</v>
      </c>
      <c r="I54" s="195">
        <f>E54/H54</f>
        <v>0.85222784777344718</v>
      </c>
      <c r="J54" s="195">
        <f>F54/H54</f>
        <v>0.13337304310668549</v>
      </c>
      <c r="K54" s="195">
        <f>G54/H54</f>
        <v>1.4399109119867404E-2</v>
      </c>
    </row>
    <row r="55" spans="2:11" x14ac:dyDescent="0.3">
      <c r="B55" s="232" t="s">
        <v>337</v>
      </c>
      <c r="C55" s="193" t="s">
        <v>88</v>
      </c>
      <c r="D55" s="193" t="s">
        <v>30</v>
      </c>
      <c r="E55" s="194">
        <f t="shared" si="0"/>
        <v>3417.9999999999995</v>
      </c>
      <c r="F55" s="194">
        <v>2138.9</v>
      </c>
      <c r="G55" s="194">
        <v>48.3</v>
      </c>
      <c r="H55" s="194">
        <v>5605.2</v>
      </c>
      <c r="I55" s="195">
        <f>E55/H55</f>
        <v>0.60979090844216077</v>
      </c>
      <c r="J55" s="195">
        <f>F55/H55</f>
        <v>0.38159209305644759</v>
      </c>
      <c r="K55" s="195">
        <f>G55/H55</f>
        <v>8.6169985013915644E-3</v>
      </c>
    </row>
    <row r="56" spans="2:11" x14ac:dyDescent="0.3">
      <c r="B56" s="232" t="s">
        <v>338</v>
      </c>
      <c r="C56" s="193" t="s">
        <v>89</v>
      </c>
      <c r="D56" s="193" t="s">
        <v>30</v>
      </c>
      <c r="E56" s="194">
        <f t="shared" si="0"/>
        <v>1434.7</v>
      </c>
      <c r="F56" s="194">
        <v>474.3</v>
      </c>
      <c r="G56" s="194">
        <v>48.2</v>
      </c>
      <c r="H56" s="194">
        <v>1957.2</v>
      </c>
      <c r="I56" s="195">
        <f>E56/H56</f>
        <v>0.73303699162068259</v>
      </c>
      <c r="J56" s="195">
        <f>F56/H56</f>
        <v>0.24233599019006744</v>
      </c>
      <c r="K56" s="195">
        <f>G56/H56</f>
        <v>2.462701818924995E-2</v>
      </c>
    </row>
    <row r="57" spans="2:11" x14ac:dyDescent="0.3">
      <c r="B57" s="232" t="s">
        <v>339</v>
      </c>
      <c r="C57" s="193" t="s">
        <v>90</v>
      </c>
      <c r="D57" s="193" t="s">
        <v>30</v>
      </c>
      <c r="E57" s="194">
        <f t="shared" si="0"/>
        <v>2275.6</v>
      </c>
      <c r="F57" s="194">
        <v>1053.5</v>
      </c>
      <c r="G57" s="194">
        <v>68.3</v>
      </c>
      <c r="H57" s="194">
        <v>3397.4</v>
      </c>
      <c r="I57" s="195">
        <f>E57/H57</f>
        <v>0.66980632248189786</v>
      </c>
      <c r="J57" s="195">
        <f>F57/H57</f>
        <v>0.31009006887619944</v>
      </c>
      <c r="K57" s="195">
        <f>G57/H57</f>
        <v>2.010360864190263E-2</v>
      </c>
    </row>
    <row r="58" spans="2:11" x14ac:dyDescent="0.3">
      <c r="B58" s="232" t="s">
        <v>340</v>
      </c>
      <c r="C58" s="193" t="s">
        <v>91</v>
      </c>
      <c r="D58" s="193" t="s">
        <v>32</v>
      </c>
      <c r="E58" s="194">
        <f t="shared" si="0"/>
        <v>6464.5999999999995</v>
      </c>
      <c r="F58" s="194">
        <v>1851.7</v>
      </c>
      <c r="G58" s="194">
        <v>88.2</v>
      </c>
      <c r="H58" s="194">
        <v>8404.5</v>
      </c>
      <c r="I58" s="195">
        <f>E58/H58</f>
        <v>0.7691831756796953</v>
      </c>
      <c r="J58" s="195">
        <f>F58/H58</f>
        <v>0.22032244630852521</v>
      </c>
      <c r="K58" s="195">
        <f>G58/H58</f>
        <v>1.0494378011779404E-2</v>
      </c>
    </row>
    <row r="59" spans="2:11" x14ac:dyDescent="0.3">
      <c r="B59" s="232" t="s">
        <v>341</v>
      </c>
      <c r="C59" s="193" t="s">
        <v>92</v>
      </c>
      <c r="D59" s="193" t="s">
        <v>32</v>
      </c>
      <c r="E59" s="194">
        <f t="shared" si="0"/>
        <v>4233.8999999999996</v>
      </c>
      <c r="F59" s="194">
        <v>1023</v>
      </c>
      <c r="G59" s="194">
        <v>41.6</v>
      </c>
      <c r="H59" s="194">
        <v>5298.5</v>
      </c>
      <c r="I59" s="195">
        <f>E59/H59</f>
        <v>0.79907520996508441</v>
      </c>
      <c r="J59" s="195">
        <f>F59/H59</f>
        <v>0.19307351137114279</v>
      </c>
      <c r="K59" s="195">
        <f>G59/H59</f>
        <v>7.8512786637727656E-3</v>
      </c>
    </row>
    <row r="60" spans="2:11" x14ac:dyDescent="0.3">
      <c r="B60" s="232" t="s">
        <v>342</v>
      </c>
      <c r="C60" s="193" t="s">
        <v>93</v>
      </c>
      <c r="D60" s="193" t="s">
        <v>34</v>
      </c>
      <c r="E60" s="194">
        <f t="shared" si="0"/>
        <v>7445.9</v>
      </c>
      <c r="F60" s="194">
        <v>3598.1</v>
      </c>
      <c r="G60" s="194">
        <v>418.3</v>
      </c>
      <c r="H60" s="194">
        <v>11462.3</v>
      </c>
      <c r="I60" s="195">
        <f>E60/H60</f>
        <v>0.64959912059534297</v>
      </c>
      <c r="J60" s="195">
        <f>F60/H60</f>
        <v>0.31390733098941748</v>
      </c>
      <c r="K60" s="195">
        <f>G60/H60</f>
        <v>3.6493548415239531E-2</v>
      </c>
    </row>
    <row r="61" spans="2:11" x14ac:dyDescent="0.3">
      <c r="B61" s="232" t="s">
        <v>343</v>
      </c>
      <c r="C61" s="193" t="s">
        <v>94</v>
      </c>
      <c r="D61" s="193" t="s">
        <v>34</v>
      </c>
      <c r="E61" s="194">
        <f t="shared" si="0"/>
        <v>2780.5</v>
      </c>
      <c r="F61" s="194">
        <v>522.9</v>
      </c>
      <c r="G61" s="194">
        <v>77.5</v>
      </c>
      <c r="H61" s="194">
        <v>3380.9</v>
      </c>
      <c r="I61" s="195">
        <f>E61/H61</f>
        <v>0.82241415007838148</v>
      </c>
      <c r="J61" s="195">
        <f>F61/H61</f>
        <v>0.1546629595669792</v>
      </c>
      <c r="K61" s="195">
        <f>G61/H61</f>
        <v>2.2922890354639295E-2</v>
      </c>
    </row>
    <row r="62" spans="2:11" x14ac:dyDescent="0.3">
      <c r="B62" s="232" t="s">
        <v>344</v>
      </c>
      <c r="C62" s="193" t="s">
        <v>95</v>
      </c>
      <c r="D62" s="193" t="s">
        <v>34</v>
      </c>
      <c r="E62" s="194">
        <f t="shared" si="0"/>
        <v>19979.799999999996</v>
      </c>
      <c r="F62" s="194">
        <v>612.9</v>
      </c>
      <c r="G62" s="194">
        <v>480.4</v>
      </c>
      <c r="H62" s="194">
        <v>21073.1</v>
      </c>
      <c r="I62" s="195">
        <f>E62/H62</f>
        <v>0.94811869160208972</v>
      </c>
      <c r="J62" s="195">
        <f>F62/H62</f>
        <v>2.9084472621493752E-2</v>
      </c>
      <c r="K62" s="195">
        <f>G62/H62</f>
        <v>2.2796835776416381E-2</v>
      </c>
    </row>
    <row r="63" spans="2:11" x14ac:dyDescent="0.3">
      <c r="B63" s="232" t="s">
        <v>345</v>
      </c>
      <c r="C63" s="193" t="s">
        <v>96</v>
      </c>
      <c r="D63" s="193" t="s">
        <v>34</v>
      </c>
      <c r="E63" s="194">
        <f t="shared" si="0"/>
        <v>1015.8</v>
      </c>
      <c r="F63" s="194">
        <v>157.30000000000001</v>
      </c>
      <c r="G63" s="194">
        <v>11.2</v>
      </c>
      <c r="H63" s="194">
        <v>1184.3</v>
      </c>
      <c r="I63" s="195">
        <f>E63/H63</f>
        <v>0.85772186101494552</v>
      </c>
      <c r="J63" s="195">
        <f>F63/H63</f>
        <v>0.13282107574094404</v>
      </c>
      <c r="K63" s="195">
        <f>G63/H63</f>
        <v>9.4570632441104453E-3</v>
      </c>
    </row>
    <row r="64" spans="2:11" x14ac:dyDescent="0.3">
      <c r="B64" s="232" t="s">
        <v>346</v>
      </c>
      <c r="C64" s="193" t="s">
        <v>97</v>
      </c>
      <c r="D64" s="193" t="s">
        <v>34</v>
      </c>
      <c r="E64" s="194">
        <f t="shared" si="0"/>
        <v>4648.6000000000004</v>
      </c>
      <c r="F64" s="194">
        <v>655</v>
      </c>
      <c r="G64" s="194">
        <v>77.5</v>
      </c>
      <c r="H64" s="194">
        <v>5381.1</v>
      </c>
      <c r="I64" s="195">
        <f>E64/H64</f>
        <v>0.86387541580717697</v>
      </c>
      <c r="J64" s="195">
        <f>F64/H64</f>
        <v>0.12172232443180761</v>
      </c>
      <c r="K64" s="195">
        <f>G64/H64</f>
        <v>1.4402259761015404E-2</v>
      </c>
    </row>
    <row r="65" spans="2:11" x14ac:dyDescent="0.3">
      <c r="B65" s="232" t="s">
        <v>347</v>
      </c>
      <c r="C65" s="193" t="s">
        <v>98</v>
      </c>
      <c r="D65" s="193" t="s">
        <v>29</v>
      </c>
      <c r="E65" s="194">
        <f t="shared" si="0"/>
        <v>4611.9999999999991</v>
      </c>
      <c r="F65" s="194">
        <v>4468.7</v>
      </c>
      <c r="G65" s="194">
        <v>599.70000000000005</v>
      </c>
      <c r="H65" s="194">
        <v>9680.4</v>
      </c>
      <c r="I65" s="195">
        <f>E65/H65</f>
        <v>0.476426593942399</v>
      </c>
      <c r="J65" s="195">
        <f>F65/H65</f>
        <v>0.46162348663278374</v>
      </c>
      <c r="K65" s="195">
        <f>G65/H65</f>
        <v>6.1949919424817167E-2</v>
      </c>
    </row>
    <row r="66" spans="2:11" x14ac:dyDescent="0.3">
      <c r="B66" s="232" t="s">
        <v>348</v>
      </c>
      <c r="C66" s="193" t="s">
        <v>99</v>
      </c>
      <c r="D66" s="193" t="s">
        <v>29</v>
      </c>
      <c r="E66" s="194">
        <f t="shared" si="0"/>
        <v>914.4</v>
      </c>
      <c r="F66" s="194">
        <v>0</v>
      </c>
      <c r="G66" s="194">
        <v>0</v>
      </c>
      <c r="H66" s="194">
        <v>914.4</v>
      </c>
      <c r="I66" s="195">
        <f>E66/H66</f>
        <v>1</v>
      </c>
      <c r="J66" s="195">
        <f>F66/H66</f>
        <v>0</v>
      </c>
      <c r="K66" s="195">
        <f>G66/H66</f>
        <v>0</v>
      </c>
    </row>
    <row r="67" spans="2:11" x14ac:dyDescent="0.3">
      <c r="B67" s="232" t="s">
        <v>349</v>
      </c>
      <c r="C67" s="193" t="s">
        <v>100</v>
      </c>
      <c r="D67" s="193" t="s">
        <v>47</v>
      </c>
      <c r="E67" s="194">
        <f t="shared" si="0"/>
        <v>30782.400000000001</v>
      </c>
      <c r="F67" s="194">
        <v>0</v>
      </c>
      <c r="G67" s="194">
        <v>0</v>
      </c>
      <c r="H67" s="194">
        <v>30782.400000000001</v>
      </c>
      <c r="I67" s="195">
        <f>E67/H67</f>
        <v>1</v>
      </c>
      <c r="J67" s="195">
        <f>F67/H67</f>
        <v>0</v>
      </c>
      <c r="K67" s="195">
        <f>G67/H67</f>
        <v>0</v>
      </c>
    </row>
    <row r="68" spans="2:11" x14ac:dyDescent="0.3">
      <c r="B68" s="232" t="s">
        <v>350</v>
      </c>
      <c r="C68" s="193" t="s">
        <v>101</v>
      </c>
      <c r="D68" s="193" t="s">
        <v>47</v>
      </c>
      <c r="E68" s="194">
        <f t="shared" si="0"/>
        <v>15521.3</v>
      </c>
      <c r="F68" s="194">
        <v>0</v>
      </c>
      <c r="G68" s="194">
        <v>0</v>
      </c>
      <c r="H68" s="194">
        <v>15521.3</v>
      </c>
      <c r="I68" s="195">
        <f>E68/H68</f>
        <v>1</v>
      </c>
      <c r="J68" s="195">
        <f>F68/H68</f>
        <v>0</v>
      </c>
      <c r="K68" s="195">
        <f>G68/H68</f>
        <v>0</v>
      </c>
    </row>
    <row r="69" spans="2:11" x14ac:dyDescent="0.3">
      <c r="B69" s="232" t="s">
        <v>351</v>
      </c>
      <c r="C69" s="193" t="s">
        <v>102</v>
      </c>
      <c r="D69" s="193" t="s">
        <v>47</v>
      </c>
      <c r="E69" s="194">
        <f t="shared" si="0"/>
        <v>13215.1</v>
      </c>
      <c r="F69" s="194">
        <v>0</v>
      </c>
      <c r="G69" s="194">
        <v>0</v>
      </c>
      <c r="H69" s="194">
        <v>13215.1</v>
      </c>
      <c r="I69" s="195">
        <f>E69/H69</f>
        <v>1</v>
      </c>
      <c r="J69" s="195">
        <f>F69/H69</f>
        <v>0</v>
      </c>
      <c r="K69" s="195">
        <f>G69/H69</f>
        <v>0</v>
      </c>
    </row>
    <row r="70" spans="2:11" x14ac:dyDescent="0.3">
      <c r="B70" s="232" t="s">
        <v>352</v>
      </c>
      <c r="C70" s="193" t="s">
        <v>103</v>
      </c>
      <c r="D70" s="193" t="s">
        <v>47</v>
      </c>
      <c r="E70" s="194">
        <f t="shared" si="0"/>
        <v>9367.6</v>
      </c>
      <c r="F70" s="194">
        <v>0</v>
      </c>
      <c r="G70" s="194">
        <v>0</v>
      </c>
      <c r="H70" s="194">
        <v>9367.6</v>
      </c>
      <c r="I70" s="195">
        <f>E70/H70</f>
        <v>1</v>
      </c>
      <c r="J70" s="195">
        <f>F70/H70</f>
        <v>0</v>
      </c>
      <c r="K70" s="195">
        <f>G70/H70</f>
        <v>0</v>
      </c>
    </row>
    <row r="71" spans="2:11" x14ac:dyDescent="0.3">
      <c r="B71" s="232" t="s">
        <v>353</v>
      </c>
      <c r="C71" s="193" t="s">
        <v>104</v>
      </c>
      <c r="D71" s="193" t="s">
        <v>39</v>
      </c>
      <c r="E71" s="194">
        <f t="shared" ref="E71:E113" si="4">H71-G71-F71</f>
        <v>19971.7</v>
      </c>
      <c r="F71" s="194">
        <v>0</v>
      </c>
      <c r="G71" s="194">
        <v>0</v>
      </c>
      <c r="H71" s="194">
        <v>19971.7</v>
      </c>
      <c r="I71" s="195">
        <f>E71/H71</f>
        <v>1</v>
      </c>
      <c r="J71" s="195">
        <f>F71/H71</f>
        <v>0</v>
      </c>
      <c r="K71" s="195">
        <f>G71/H71</f>
        <v>0</v>
      </c>
    </row>
    <row r="72" spans="2:11" x14ac:dyDescent="0.3">
      <c r="B72" s="232" t="s">
        <v>354</v>
      </c>
      <c r="C72" s="193" t="s">
        <v>105</v>
      </c>
      <c r="D72" s="193" t="s">
        <v>41</v>
      </c>
      <c r="E72" s="194">
        <f t="shared" si="4"/>
        <v>3241.7</v>
      </c>
      <c r="F72" s="194">
        <v>0</v>
      </c>
      <c r="G72" s="194">
        <v>0</v>
      </c>
      <c r="H72" s="194">
        <v>3241.7</v>
      </c>
      <c r="I72" s="195">
        <f>E72/H72</f>
        <v>1</v>
      </c>
      <c r="J72" s="195">
        <f>F72/H72</f>
        <v>0</v>
      </c>
      <c r="K72" s="195">
        <f>G72/H72</f>
        <v>0</v>
      </c>
    </row>
    <row r="73" spans="2:11" x14ac:dyDescent="0.3">
      <c r="B73" s="232" t="s">
        <v>355</v>
      </c>
      <c r="C73" s="193" t="s">
        <v>106</v>
      </c>
      <c r="D73" s="193" t="s">
        <v>43</v>
      </c>
      <c r="E73" s="194">
        <f t="shared" si="4"/>
        <v>4516.3999999999996</v>
      </c>
      <c r="F73" s="194">
        <v>0</v>
      </c>
      <c r="G73" s="194">
        <v>0</v>
      </c>
      <c r="H73" s="194">
        <v>4516.3999999999996</v>
      </c>
      <c r="I73" s="195">
        <f>E73/H73</f>
        <v>1</v>
      </c>
      <c r="J73" s="195">
        <f>F73/H73</f>
        <v>0</v>
      </c>
      <c r="K73" s="195">
        <f>G73/H73</f>
        <v>0</v>
      </c>
    </row>
    <row r="74" spans="2:11" x14ac:dyDescent="0.3">
      <c r="B74" s="232" t="s">
        <v>356</v>
      </c>
      <c r="C74" s="193" t="s">
        <v>107</v>
      </c>
      <c r="D74" s="193" t="s">
        <v>45</v>
      </c>
      <c r="E74" s="194">
        <f t="shared" si="4"/>
        <v>5984.8</v>
      </c>
      <c r="F74" s="194">
        <v>0</v>
      </c>
      <c r="G74" s="194">
        <v>0</v>
      </c>
      <c r="H74" s="194">
        <v>5984.8</v>
      </c>
      <c r="I74" s="195">
        <f>E74/H74</f>
        <v>1</v>
      </c>
      <c r="J74" s="195">
        <f>F74/H74</f>
        <v>0</v>
      </c>
      <c r="K74" s="195">
        <f>G74/H74</f>
        <v>0</v>
      </c>
    </row>
    <row r="75" spans="2:11" x14ac:dyDescent="0.3">
      <c r="B75" s="232" t="s">
        <v>357</v>
      </c>
      <c r="C75" s="193" t="s">
        <v>108</v>
      </c>
      <c r="D75" s="193"/>
      <c r="E75" s="194">
        <f t="shared" si="4"/>
        <v>91668.9</v>
      </c>
      <c r="F75" s="194">
        <v>-90162.4</v>
      </c>
      <c r="G75" s="194">
        <v>0</v>
      </c>
      <c r="H75" s="194">
        <v>1506.5</v>
      </c>
      <c r="I75" s="195">
        <f>E75/H75</f>
        <v>60.848921340856286</v>
      </c>
      <c r="J75" s="195">
        <f>F75/H75</f>
        <v>-59.848921340856286</v>
      </c>
      <c r="K75" s="195">
        <f>G75/H75</f>
        <v>0</v>
      </c>
    </row>
    <row r="76" spans="2:11" x14ac:dyDescent="0.3">
      <c r="B76" s="232" t="s">
        <v>358</v>
      </c>
      <c r="C76" s="193" t="s">
        <v>109</v>
      </c>
      <c r="D76" s="193" t="s">
        <v>59</v>
      </c>
      <c r="E76" s="194">
        <f t="shared" si="4"/>
        <v>36800.9</v>
      </c>
      <c r="F76" s="194">
        <v>0</v>
      </c>
      <c r="G76" s="194">
        <v>0</v>
      </c>
      <c r="H76" s="194">
        <v>36800.9</v>
      </c>
      <c r="I76" s="195">
        <f>E76/H76</f>
        <v>1</v>
      </c>
      <c r="J76" s="195">
        <f>F76/H76</f>
        <v>0</v>
      </c>
      <c r="K76" s="195">
        <f>G76/H76</f>
        <v>0</v>
      </c>
    </row>
    <row r="77" spans="2:11" x14ac:dyDescent="0.3">
      <c r="B77" s="232" t="s">
        <v>359</v>
      </c>
      <c r="C77" s="193" t="s">
        <v>110</v>
      </c>
      <c r="D77" s="193" t="s">
        <v>64</v>
      </c>
      <c r="E77" s="194">
        <f t="shared" si="4"/>
        <v>23396.3</v>
      </c>
      <c r="F77" s="194">
        <v>0</v>
      </c>
      <c r="G77" s="194">
        <v>0</v>
      </c>
      <c r="H77" s="194">
        <v>23396.3</v>
      </c>
      <c r="I77" s="195">
        <f>E77/H77</f>
        <v>1</v>
      </c>
      <c r="J77" s="195">
        <f>F77/H77</f>
        <v>0</v>
      </c>
      <c r="K77" s="195">
        <f>G77/H77</f>
        <v>0</v>
      </c>
    </row>
    <row r="78" spans="2:11" x14ac:dyDescent="0.3">
      <c r="B78" s="232" t="s">
        <v>360</v>
      </c>
      <c r="C78" s="193" t="s">
        <v>111</v>
      </c>
      <c r="D78" s="193" t="s">
        <v>62</v>
      </c>
      <c r="E78" s="194">
        <f t="shared" si="4"/>
        <v>14902.6</v>
      </c>
      <c r="F78" s="194">
        <v>0</v>
      </c>
      <c r="G78" s="194">
        <v>0</v>
      </c>
      <c r="H78" s="194">
        <v>14902.6</v>
      </c>
      <c r="I78" s="195">
        <f>E78/H78</f>
        <v>1</v>
      </c>
      <c r="J78" s="195">
        <f>F78/H78</f>
        <v>0</v>
      </c>
      <c r="K78" s="195">
        <f>G78/H78</f>
        <v>0</v>
      </c>
    </row>
    <row r="79" spans="2:11" x14ac:dyDescent="0.3">
      <c r="B79" s="232" t="s">
        <v>361</v>
      </c>
      <c r="C79" s="193" t="s">
        <v>112</v>
      </c>
      <c r="D79" s="193" t="s">
        <v>62</v>
      </c>
      <c r="E79" s="194">
        <f t="shared" si="4"/>
        <v>52214.3</v>
      </c>
      <c r="F79" s="194">
        <v>0</v>
      </c>
      <c r="G79" s="194">
        <v>0</v>
      </c>
      <c r="H79" s="194">
        <v>52214.3</v>
      </c>
      <c r="I79" s="195">
        <f>E79/H79</f>
        <v>1</v>
      </c>
      <c r="J79" s="195">
        <f>F79/H79</f>
        <v>0</v>
      </c>
      <c r="K79" s="195">
        <f>G79/H79</f>
        <v>0</v>
      </c>
    </row>
    <row r="80" spans="2:11" x14ac:dyDescent="0.3">
      <c r="B80" s="232" t="s">
        <v>362</v>
      </c>
      <c r="C80" s="193" t="s">
        <v>113</v>
      </c>
      <c r="D80" s="193" t="s">
        <v>53</v>
      </c>
      <c r="E80" s="194">
        <f t="shared" si="4"/>
        <v>4760.7</v>
      </c>
      <c r="F80" s="194">
        <v>0</v>
      </c>
      <c r="G80" s="194">
        <v>-110.4</v>
      </c>
      <c r="H80" s="194">
        <v>4650.3</v>
      </c>
      <c r="I80" s="195">
        <f>E80/H80</f>
        <v>1.0237404038449132</v>
      </c>
      <c r="J80" s="195">
        <f>F80/H80</f>
        <v>0</v>
      </c>
      <c r="K80" s="195">
        <f>G80/H80</f>
        <v>-2.3740403844913233E-2</v>
      </c>
    </row>
    <row r="81" spans="2:11" x14ac:dyDescent="0.3">
      <c r="B81" s="232" t="s">
        <v>363</v>
      </c>
      <c r="C81" s="193" t="s">
        <v>114</v>
      </c>
      <c r="D81" s="193" t="s">
        <v>53</v>
      </c>
      <c r="E81" s="194">
        <f t="shared" si="4"/>
        <v>15989.199999999999</v>
      </c>
      <c r="F81" s="194">
        <v>0</v>
      </c>
      <c r="G81" s="194">
        <v>-10614.3</v>
      </c>
      <c r="H81" s="194">
        <v>5374.9</v>
      </c>
      <c r="I81" s="195">
        <f>E81/H81</f>
        <v>2.9747902286554169</v>
      </c>
      <c r="J81" s="195">
        <f>F81/H81</f>
        <v>0</v>
      </c>
      <c r="K81" s="195">
        <f>G81/H81</f>
        <v>-1.9747902286554169</v>
      </c>
    </row>
    <row r="82" spans="2:11" x14ac:dyDescent="0.3">
      <c r="B82" s="232" t="s">
        <v>364</v>
      </c>
      <c r="C82" s="193" t="s">
        <v>115</v>
      </c>
      <c r="D82" s="193" t="s">
        <v>53</v>
      </c>
      <c r="E82" s="194">
        <f t="shared" si="4"/>
        <v>9849.2000000000007</v>
      </c>
      <c r="F82" s="194">
        <v>0</v>
      </c>
      <c r="G82" s="194">
        <v>0</v>
      </c>
      <c r="H82" s="194">
        <v>9849.2000000000007</v>
      </c>
      <c r="I82" s="195">
        <f>E82/H82</f>
        <v>1</v>
      </c>
      <c r="J82" s="195">
        <f>F82/H82</f>
        <v>0</v>
      </c>
      <c r="K82" s="195">
        <f>G82/H82</f>
        <v>0</v>
      </c>
    </row>
    <row r="83" spans="2:11" x14ac:dyDescent="0.3">
      <c r="B83" s="232" t="s">
        <v>365</v>
      </c>
      <c r="C83" s="193" t="s">
        <v>116</v>
      </c>
      <c r="D83" s="193" t="s">
        <v>53</v>
      </c>
      <c r="E83" s="194">
        <f t="shared" si="4"/>
        <v>3658.5</v>
      </c>
      <c r="F83" s="194">
        <v>0</v>
      </c>
      <c r="G83" s="194">
        <v>-1156.8</v>
      </c>
      <c r="H83" s="194">
        <v>2501.6999999999998</v>
      </c>
      <c r="I83" s="195">
        <f>E83/H83</f>
        <v>1.4624055642163329</v>
      </c>
      <c r="J83" s="195">
        <f>F83/H83</f>
        <v>0</v>
      </c>
      <c r="K83" s="195">
        <f>G83/H83</f>
        <v>-0.46240556421633289</v>
      </c>
    </row>
    <row r="84" spans="2:11" x14ac:dyDescent="0.3">
      <c r="B84" s="232" t="s">
        <v>366</v>
      </c>
      <c r="C84" s="193" t="s">
        <v>117</v>
      </c>
      <c r="D84" s="193" t="s">
        <v>53</v>
      </c>
      <c r="E84" s="194">
        <f t="shared" si="4"/>
        <v>1384.9</v>
      </c>
      <c r="F84" s="194">
        <v>0</v>
      </c>
      <c r="G84" s="194">
        <v>-12</v>
      </c>
      <c r="H84" s="194">
        <v>1372.9</v>
      </c>
      <c r="I84" s="195">
        <f>E84/H84</f>
        <v>1.0087406220409352</v>
      </c>
      <c r="J84" s="195">
        <f>F84/H84</f>
        <v>0</v>
      </c>
      <c r="K84" s="195">
        <f>G84/H84</f>
        <v>-8.7406220409352465E-3</v>
      </c>
    </row>
    <row r="85" spans="2:11" x14ac:dyDescent="0.3">
      <c r="B85" s="232" t="s">
        <v>367</v>
      </c>
      <c r="C85" s="193" t="s">
        <v>118</v>
      </c>
      <c r="D85" s="193" t="s">
        <v>53</v>
      </c>
      <c r="E85" s="194">
        <f t="shared" si="4"/>
        <v>811.8</v>
      </c>
      <c r="F85" s="194">
        <v>0</v>
      </c>
      <c r="G85" s="194">
        <v>-736</v>
      </c>
      <c r="H85" s="194">
        <v>75.8</v>
      </c>
      <c r="I85" s="195">
        <f>E85/H85</f>
        <v>10.70976253298153</v>
      </c>
      <c r="J85" s="195">
        <f>F85/H85</f>
        <v>0</v>
      </c>
      <c r="K85" s="195">
        <f>G85/H85</f>
        <v>-9.7097625329815305</v>
      </c>
    </row>
    <row r="86" spans="2:11" x14ac:dyDescent="0.3">
      <c r="B86" s="232" t="s">
        <v>368</v>
      </c>
      <c r="C86" s="193" t="s">
        <v>119</v>
      </c>
      <c r="D86" s="193" t="s">
        <v>53</v>
      </c>
      <c r="E86" s="194">
        <f t="shared" si="4"/>
        <v>3045.2</v>
      </c>
      <c r="F86" s="194">
        <v>0</v>
      </c>
      <c r="G86" s="194">
        <v>-2816.5</v>
      </c>
      <c r="H86" s="194">
        <v>228.7</v>
      </c>
      <c r="I86" s="195">
        <f>E86/H86</f>
        <v>13.315260166156536</v>
      </c>
      <c r="J86" s="195">
        <f>F86/H86</f>
        <v>0</v>
      </c>
      <c r="K86" s="195">
        <f>G86/H86</f>
        <v>-12.315260166156538</v>
      </c>
    </row>
    <row r="87" spans="2:11" x14ac:dyDescent="0.3">
      <c r="B87" s="232" t="s">
        <v>369</v>
      </c>
      <c r="C87" s="193" t="s">
        <v>120</v>
      </c>
      <c r="D87" s="193" t="s">
        <v>53</v>
      </c>
      <c r="E87" s="194">
        <f t="shared" si="4"/>
        <v>6488.3</v>
      </c>
      <c r="F87" s="194">
        <v>0</v>
      </c>
      <c r="G87" s="194">
        <v>0</v>
      </c>
      <c r="H87" s="194">
        <v>6488.3</v>
      </c>
      <c r="I87" s="195">
        <f>E87/H87</f>
        <v>1</v>
      </c>
      <c r="J87" s="195">
        <f>F87/H87</f>
        <v>0</v>
      </c>
      <c r="K87" s="195">
        <f>G87/H87</f>
        <v>0</v>
      </c>
    </row>
    <row r="88" spans="2:11" x14ac:dyDescent="0.3">
      <c r="B88" s="232" t="s">
        <v>370</v>
      </c>
      <c r="C88" s="193" t="s">
        <v>121</v>
      </c>
      <c r="D88" s="193" t="s">
        <v>53</v>
      </c>
      <c r="E88" s="194">
        <f t="shared" si="4"/>
        <v>1531</v>
      </c>
      <c r="F88" s="194">
        <v>0</v>
      </c>
      <c r="G88" s="194">
        <v>0</v>
      </c>
      <c r="H88" s="194">
        <v>1531</v>
      </c>
      <c r="I88" s="195">
        <f>E88/H88</f>
        <v>1</v>
      </c>
      <c r="J88" s="195">
        <f>F88/H88</f>
        <v>0</v>
      </c>
      <c r="K88" s="195">
        <f>G88/H88</f>
        <v>0</v>
      </c>
    </row>
    <row r="89" spans="2:11" x14ac:dyDescent="0.3">
      <c r="B89" s="232" t="s">
        <v>371</v>
      </c>
      <c r="C89" s="193" t="s">
        <v>122</v>
      </c>
      <c r="D89" s="193" t="s">
        <v>57</v>
      </c>
      <c r="E89" s="194">
        <f t="shared" si="4"/>
        <v>17979.900000000001</v>
      </c>
      <c r="F89" s="194">
        <v>0</v>
      </c>
      <c r="G89" s="194">
        <v>0</v>
      </c>
      <c r="H89" s="194">
        <v>17979.900000000001</v>
      </c>
      <c r="I89" s="195">
        <f>E89/H89</f>
        <v>1</v>
      </c>
      <c r="J89" s="195">
        <f>F89/H89</f>
        <v>0</v>
      </c>
      <c r="K89" s="195">
        <f>G89/H89</f>
        <v>0</v>
      </c>
    </row>
    <row r="90" spans="2:11" x14ac:dyDescent="0.3">
      <c r="B90" s="232" t="s">
        <v>372</v>
      </c>
      <c r="C90" s="193" t="s">
        <v>123</v>
      </c>
      <c r="D90" s="193" t="s">
        <v>57</v>
      </c>
      <c r="E90" s="194">
        <f t="shared" si="4"/>
        <v>4396.2</v>
      </c>
      <c r="F90" s="194">
        <v>0</v>
      </c>
      <c r="G90" s="194">
        <v>0</v>
      </c>
      <c r="H90" s="194">
        <v>4396.2</v>
      </c>
      <c r="I90" s="195">
        <f>E90/H90</f>
        <v>1</v>
      </c>
      <c r="J90" s="195">
        <f>F90/H90</f>
        <v>0</v>
      </c>
      <c r="K90" s="195">
        <f>G90/H90</f>
        <v>0</v>
      </c>
    </row>
    <row r="91" spans="2:11" x14ac:dyDescent="0.3">
      <c r="B91" s="232" t="s">
        <v>373</v>
      </c>
      <c r="C91" s="193" t="s">
        <v>124</v>
      </c>
      <c r="D91" s="193" t="s">
        <v>57</v>
      </c>
      <c r="E91" s="194">
        <f t="shared" si="4"/>
        <v>29466.5</v>
      </c>
      <c r="F91" s="194">
        <v>1041.0999999999999</v>
      </c>
      <c r="G91" s="194">
        <v>134.9</v>
      </c>
      <c r="H91" s="194">
        <v>30642.5</v>
      </c>
      <c r="I91" s="195">
        <f>E91/H91</f>
        <v>0.96162193032552823</v>
      </c>
      <c r="J91" s="195">
        <f>F91/H91</f>
        <v>3.3975687362323564E-2</v>
      </c>
      <c r="K91" s="195">
        <f>G91/H91</f>
        <v>4.4023823121481604E-3</v>
      </c>
    </row>
    <row r="92" spans="2:11" x14ac:dyDescent="0.3">
      <c r="B92" s="232" t="s">
        <v>374</v>
      </c>
      <c r="C92" s="193" t="s">
        <v>125</v>
      </c>
      <c r="D92" s="193" t="s">
        <v>57</v>
      </c>
      <c r="E92" s="194">
        <f t="shared" si="4"/>
        <v>8442.7999999999993</v>
      </c>
      <c r="F92" s="194">
        <v>0</v>
      </c>
      <c r="G92" s="194">
        <v>0</v>
      </c>
      <c r="H92" s="194">
        <v>8442.7999999999993</v>
      </c>
      <c r="I92" s="195">
        <f>E92/H92</f>
        <v>1</v>
      </c>
      <c r="J92" s="195">
        <f>F92/H92</f>
        <v>0</v>
      </c>
      <c r="K92" s="195">
        <f>G92/H92</f>
        <v>0</v>
      </c>
    </row>
    <row r="93" spans="2:11" x14ac:dyDescent="0.3">
      <c r="B93" s="232" t="s">
        <v>375</v>
      </c>
      <c r="C93" s="193" t="s">
        <v>126</v>
      </c>
      <c r="D93" s="193" t="s">
        <v>57</v>
      </c>
      <c r="E93" s="194">
        <f t="shared" si="4"/>
        <v>6977.7</v>
      </c>
      <c r="F93" s="194">
        <v>1452.7</v>
      </c>
      <c r="G93" s="194">
        <v>209.6</v>
      </c>
      <c r="H93" s="194">
        <v>8640</v>
      </c>
      <c r="I93" s="195">
        <f>E93/H93</f>
        <v>0.80760416666666668</v>
      </c>
      <c r="J93" s="195">
        <f>F93/H93</f>
        <v>0.16813657407407409</v>
      </c>
      <c r="K93" s="195">
        <f>G93/H93</f>
        <v>2.4259259259259258E-2</v>
      </c>
    </row>
    <row r="94" spans="2:11" x14ac:dyDescent="0.3">
      <c r="B94" s="232" t="s">
        <v>376</v>
      </c>
      <c r="C94" s="193" t="s">
        <v>68</v>
      </c>
      <c r="D94" s="193" t="s">
        <v>68</v>
      </c>
      <c r="E94" s="194">
        <f t="shared" si="4"/>
        <v>42626.8</v>
      </c>
      <c r="F94" s="194">
        <v>0</v>
      </c>
      <c r="G94" s="194">
        <v>0</v>
      </c>
      <c r="H94" s="194">
        <v>42626.8</v>
      </c>
      <c r="I94" s="195">
        <f>E94/H94</f>
        <v>1</v>
      </c>
      <c r="J94" s="195">
        <f>F94/H94</f>
        <v>0</v>
      </c>
      <c r="K94" s="195">
        <f>G94/H94</f>
        <v>0</v>
      </c>
    </row>
    <row r="95" spans="2:11" x14ac:dyDescent="0.3">
      <c r="B95" s="232" t="s">
        <v>377</v>
      </c>
      <c r="C95" s="193" t="s">
        <v>70</v>
      </c>
      <c r="D95" s="193" t="s">
        <v>70</v>
      </c>
      <c r="E95" s="194">
        <f t="shared" si="4"/>
        <v>25705.3</v>
      </c>
      <c r="F95" s="194">
        <v>0</v>
      </c>
      <c r="G95" s="194">
        <v>0.7</v>
      </c>
      <c r="H95" s="194">
        <v>25706</v>
      </c>
      <c r="I95" s="195">
        <f>E95/H95</f>
        <v>0.99997276900334553</v>
      </c>
      <c r="J95" s="195">
        <f>F95/H95</f>
        <v>0</v>
      </c>
      <c r="K95" s="195">
        <f>G95/H95</f>
        <v>2.7230996654477554E-5</v>
      </c>
    </row>
    <row r="96" spans="2:11" x14ac:dyDescent="0.3">
      <c r="B96" s="232" t="s">
        <v>378</v>
      </c>
      <c r="C96" s="193" t="s">
        <v>127</v>
      </c>
      <c r="D96" s="193" t="s">
        <v>66</v>
      </c>
      <c r="E96" s="194">
        <f t="shared" si="4"/>
        <v>21406.799999999999</v>
      </c>
      <c r="F96" s="194">
        <v>0</v>
      </c>
      <c r="G96" s="194">
        <v>0</v>
      </c>
      <c r="H96" s="194">
        <v>21406.799999999999</v>
      </c>
      <c r="I96" s="195">
        <f>E96/H96</f>
        <v>1</v>
      </c>
      <c r="J96" s="195">
        <f>F96/H96</f>
        <v>0</v>
      </c>
      <c r="K96" s="195">
        <f>G96/H96</f>
        <v>0</v>
      </c>
    </row>
    <row r="97" spans="2:11" x14ac:dyDescent="0.3">
      <c r="B97" s="232" t="s">
        <v>379</v>
      </c>
      <c r="C97" s="193" t="s">
        <v>128</v>
      </c>
      <c r="D97" s="193" t="s">
        <v>72</v>
      </c>
      <c r="E97" s="194">
        <f t="shared" si="4"/>
        <v>46498.5</v>
      </c>
      <c r="F97" s="194">
        <v>0</v>
      </c>
      <c r="G97" s="194">
        <v>0</v>
      </c>
      <c r="H97" s="194">
        <v>46498.5</v>
      </c>
      <c r="I97" s="195">
        <f>E97/H97</f>
        <v>1</v>
      </c>
      <c r="J97" s="195">
        <f>F97/H97</f>
        <v>0</v>
      </c>
      <c r="K97" s="195">
        <f>G97/H97</f>
        <v>0</v>
      </c>
    </row>
    <row r="98" spans="2:11" x14ac:dyDescent="0.3">
      <c r="B98" s="232" t="s">
        <v>380</v>
      </c>
      <c r="C98" s="193" t="s">
        <v>129</v>
      </c>
      <c r="D98" s="193" t="s">
        <v>72</v>
      </c>
      <c r="E98" s="194">
        <f t="shared" si="4"/>
        <v>1989.7</v>
      </c>
      <c r="F98" s="194">
        <v>0</v>
      </c>
      <c r="G98" s="194">
        <v>0</v>
      </c>
      <c r="H98" s="194">
        <v>1989.7</v>
      </c>
      <c r="I98" s="195">
        <f>E98/H98</f>
        <v>1</v>
      </c>
      <c r="J98" s="195">
        <f>F98/H98</f>
        <v>0</v>
      </c>
      <c r="K98" s="195">
        <f>G98/H98</f>
        <v>0</v>
      </c>
    </row>
    <row r="99" spans="2:11" x14ac:dyDescent="0.3">
      <c r="B99" s="232" t="s">
        <v>381</v>
      </c>
      <c r="C99" s="193" t="s">
        <v>130</v>
      </c>
      <c r="D99" s="193" t="s">
        <v>72</v>
      </c>
      <c r="E99" s="194">
        <f t="shared" si="4"/>
        <v>11875.5</v>
      </c>
      <c r="F99" s="194">
        <v>0</v>
      </c>
      <c r="G99" s="194">
        <v>0</v>
      </c>
      <c r="H99" s="194">
        <v>11875.5</v>
      </c>
      <c r="I99" s="195">
        <f>E99/H99</f>
        <v>1</v>
      </c>
      <c r="J99" s="195">
        <f>F99/H99</f>
        <v>0</v>
      </c>
      <c r="K99" s="195">
        <f>G99/H99</f>
        <v>0</v>
      </c>
    </row>
    <row r="100" spans="2:11" x14ac:dyDescent="0.3">
      <c r="B100" s="232" t="s">
        <v>382</v>
      </c>
      <c r="C100" s="193" t="s">
        <v>131</v>
      </c>
      <c r="D100" s="193" t="s">
        <v>72</v>
      </c>
      <c r="E100" s="194">
        <f t="shared" si="4"/>
        <v>11597.2</v>
      </c>
      <c r="F100" s="194">
        <v>0</v>
      </c>
      <c r="G100" s="194">
        <v>0</v>
      </c>
      <c r="H100" s="194">
        <v>11597.2</v>
      </c>
      <c r="I100" s="195">
        <f>E100/H100</f>
        <v>1</v>
      </c>
      <c r="J100" s="195">
        <f>F100/H100</f>
        <v>0</v>
      </c>
      <c r="K100" s="195">
        <f>G100/H100</f>
        <v>0</v>
      </c>
    </row>
    <row r="101" spans="2:11" x14ac:dyDescent="0.3">
      <c r="B101" s="232" t="s">
        <v>383</v>
      </c>
      <c r="C101" s="193" t="s">
        <v>61</v>
      </c>
      <c r="D101" s="193" t="s">
        <v>74</v>
      </c>
      <c r="E101" s="194">
        <f t="shared" si="4"/>
        <v>4857.8999999999996</v>
      </c>
      <c r="F101" s="194">
        <v>0</v>
      </c>
      <c r="G101" s="194">
        <v>0</v>
      </c>
      <c r="H101" s="194">
        <v>4857.8999999999996</v>
      </c>
      <c r="I101" s="195">
        <f>E101/H101</f>
        <v>1</v>
      </c>
      <c r="J101" s="195">
        <f>F101/H101</f>
        <v>0</v>
      </c>
      <c r="K101" s="195">
        <f>G101/H101</f>
        <v>0</v>
      </c>
    </row>
    <row r="102" spans="2:11" x14ac:dyDescent="0.3">
      <c r="B102" s="232" t="s">
        <v>384</v>
      </c>
      <c r="C102" s="193" t="s">
        <v>132</v>
      </c>
      <c r="D102" s="193" t="s">
        <v>66</v>
      </c>
      <c r="E102" s="194">
        <f t="shared" si="4"/>
        <v>7676</v>
      </c>
      <c r="F102" s="194">
        <v>0</v>
      </c>
      <c r="G102" s="194">
        <v>0</v>
      </c>
      <c r="H102" s="194">
        <v>7676</v>
      </c>
      <c r="I102" s="195">
        <f>E102/H102</f>
        <v>1</v>
      </c>
      <c r="J102" s="195">
        <f>F102/H102</f>
        <v>0</v>
      </c>
      <c r="K102" s="195">
        <f>G102/H102</f>
        <v>0</v>
      </c>
    </row>
    <row r="103" spans="2:11" x14ac:dyDescent="0.3">
      <c r="B103" s="232" t="s">
        <v>385</v>
      </c>
      <c r="C103" s="193" t="s">
        <v>133</v>
      </c>
      <c r="D103" s="193" t="s">
        <v>66</v>
      </c>
      <c r="E103" s="194">
        <f t="shared" si="4"/>
        <v>9118.4</v>
      </c>
      <c r="F103" s="194">
        <v>0</v>
      </c>
      <c r="G103" s="194">
        <v>0</v>
      </c>
      <c r="H103" s="194">
        <v>9118.4</v>
      </c>
      <c r="I103" s="195">
        <f>E103/H103</f>
        <v>1</v>
      </c>
      <c r="J103" s="195">
        <f>F103/H103</f>
        <v>0</v>
      </c>
      <c r="K103" s="195">
        <f>G103/H103</f>
        <v>0</v>
      </c>
    </row>
    <row r="104" spans="2:11" x14ac:dyDescent="0.3">
      <c r="B104" s="232" t="s">
        <v>386</v>
      </c>
      <c r="C104" s="193" t="s">
        <v>134</v>
      </c>
      <c r="D104" s="193" t="s">
        <v>74</v>
      </c>
      <c r="E104" s="194">
        <f t="shared" si="4"/>
        <v>13034.2</v>
      </c>
      <c r="F104" s="194">
        <v>0</v>
      </c>
      <c r="G104" s="194">
        <v>0</v>
      </c>
      <c r="H104" s="194">
        <v>13034.2</v>
      </c>
      <c r="I104" s="195">
        <f>E104/H104</f>
        <v>1</v>
      </c>
      <c r="J104" s="195">
        <f>F104/H104</f>
        <v>0</v>
      </c>
      <c r="K104" s="195">
        <f>G104/H104</f>
        <v>0</v>
      </c>
    </row>
    <row r="105" spans="2:11" x14ac:dyDescent="0.3">
      <c r="B105" s="232" t="s">
        <v>387</v>
      </c>
      <c r="C105" s="193" t="s">
        <v>135</v>
      </c>
      <c r="D105" s="193" t="s">
        <v>66</v>
      </c>
      <c r="E105" s="194">
        <f t="shared" si="4"/>
        <v>55102.2</v>
      </c>
      <c r="F105" s="194">
        <v>0</v>
      </c>
      <c r="G105" s="194">
        <v>0</v>
      </c>
      <c r="H105" s="194">
        <v>55102.2</v>
      </c>
      <c r="I105" s="195">
        <f>E105/H105</f>
        <v>1</v>
      </c>
      <c r="J105" s="195">
        <f>F105/H105</f>
        <v>0</v>
      </c>
      <c r="K105" s="195">
        <f>G105/H105</f>
        <v>0</v>
      </c>
    </row>
    <row r="106" spans="2:11" x14ac:dyDescent="0.3">
      <c r="B106" s="232" t="s">
        <v>388</v>
      </c>
      <c r="C106" s="193" t="s">
        <v>136</v>
      </c>
      <c r="D106" s="193" t="s">
        <v>55</v>
      </c>
      <c r="E106" s="194">
        <f t="shared" si="4"/>
        <v>3064.1</v>
      </c>
      <c r="F106" s="194">
        <v>0</v>
      </c>
      <c r="G106" s="194">
        <v>0</v>
      </c>
      <c r="H106" s="194">
        <v>3064.1</v>
      </c>
      <c r="I106" s="195">
        <f>E106/H106</f>
        <v>1</v>
      </c>
      <c r="J106" s="195">
        <f>F106/H106</f>
        <v>0</v>
      </c>
      <c r="K106" s="195">
        <f>G106/H106</f>
        <v>0</v>
      </c>
    </row>
    <row r="107" spans="2:11" x14ac:dyDescent="0.3">
      <c r="B107" s="232" t="s">
        <v>389</v>
      </c>
      <c r="C107" s="193" t="s">
        <v>137</v>
      </c>
      <c r="D107" s="193" t="s">
        <v>55</v>
      </c>
      <c r="E107" s="194">
        <f t="shared" si="4"/>
        <v>16549.5</v>
      </c>
      <c r="F107" s="194">
        <v>0</v>
      </c>
      <c r="G107" s="194">
        <v>0</v>
      </c>
      <c r="H107" s="194">
        <v>16549.5</v>
      </c>
      <c r="I107" s="195">
        <f>E107/H107</f>
        <v>1</v>
      </c>
      <c r="J107" s="195">
        <f>F107/H107</f>
        <v>0</v>
      </c>
      <c r="K107" s="195">
        <f>G107/H107</f>
        <v>0</v>
      </c>
    </row>
    <row r="108" spans="2:11" x14ac:dyDescent="0.3">
      <c r="B108" s="232" t="s">
        <v>390</v>
      </c>
      <c r="C108" s="193" t="s">
        <v>138</v>
      </c>
      <c r="D108" s="193" t="s">
        <v>74</v>
      </c>
      <c r="E108" s="194">
        <f t="shared" si="4"/>
        <v>4358.8</v>
      </c>
      <c r="F108" s="194">
        <v>0</v>
      </c>
      <c r="G108" s="194">
        <v>0</v>
      </c>
      <c r="H108" s="194">
        <v>4358.8</v>
      </c>
      <c r="I108" s="195">
        <f>E108/H108</f>
        <v>1</v>
      </c>
      <c r="J108" s="195">
        <f>F108/H108</f>
        <v>0</v>
      </c>
      <c r="K108" s="195">
        <f>G108/H108</f>
        <v>0</v>
      </c>
    </row>
    <row r="109" spans="2:11" x14ac:dyDescent="0.3">
      <c r="B109" s="232" t="s">
        <v>391</v>
      </c>
      <c r="C109" s="193" t="s">
        <v>139</v>
      </c>
      <c r="D109" s="193" t="s">
        <v>74</v>
      </c>
      <c r="E109" s="194">
        <f t="shared" si="4"/>
        <v>8459.2999999999993</v>
      </c>
      <c r="F109" s="194">
        <v>0</v>
      </c>
      <c r="G109" s="194">
        <v>0</v>
      </c>
      <c r="H109" s="194">
        <v>8459.2999999999993</v>
      </c>
      <c r="I109" s="195">
        <f>E109/H109</f>
        <v>1</v>
      </c>
      <c r="J109" s="195">
        <f>F109/H109</f>
        <v>0</v>
      </c>
      <c r="K109" s="195">
        <f>G109/H109</f>
        <v>0</v>
      </c>
    </row>
    <row r="110" spans="2:11" x14ac:dyDescent="0.3">
      <c r="B110" s="232" t="s">
        <v>392</v>
      </c>
      <c r="C110" s="193" t="s">
        <v>140</v>
      </c>
      <c r="D110" s="193" t="s">
        <v>72</v>
      </c>
      <c r="E110" s="194">
        <f t="shared" si="4"/>
        <v>536.70000000000005</v>
      </c>
      <c r="F110" s="194">
        <v>0</v>
      </c>
      <c r="G110" s="194">
        <v>0</v>
      </c>
      <c r="H110" s="194">
        <v>536.70000000000005</v>
      </c>
      <c r="I110" s="195">
        <f>E110/H110</f>
        <v>1</v>
      </c>
      <c r="J110" s="195">
        <f>F110/H110</f>
        <v>0</v>
      </c>
      <c r="K110" s="195">
        <f>G110/H110</f>
        <v>0</v>
      </c>
    </row>
    <row r="111" spans="2:11" x14ac:dyDescent="0.3">
      <c r="B111" s="232" t="s">
        <v>393</v>
      </c>
      <c r="C111" s="193" t="s">
        <v>141</v>
      </c>
      <c r="D111" s="193" t="s">
        <v>74</v>
      </c>
      <c r="E111" s="194">
        <f t="shared" si="4"/>
        <v>6286.4000000000005</v>
      </c>
      <c r="F111" s="194">
        <v>1</v>
      </c>
      <c r="G111" s="194">
        <v>0.4</v>
      </c>
      <c r="H111" s="194">
        <v>6287.8</v>
      </c>
      <c r="I111" s="195">
        <f>E111/H111</f>
        <v>0.99977734660771655</v>
      </c>
      <c r="J111" s="195">
        <f>F111/H111</f>
        <v>1.590381373453354E-4</v>
      </c>
      <c r="K111" s="195">
        <f>G111/H111</f>
        <v>6.3615254938134168E-5</v>
      </c>
    </row>
    <row r="112" spans="2:11" x14ac:dyDescent="0.3">
      <c r="B112" s="232" t="s">
        <v>394</v>
      </c>
      <c r="C112" s="193" t="s">
        <v>142</v>
      </c>
      <c r="D112" s="193" t="s">
        <v>74</v>
      </c>
      <c r="E112" s="194">
        <f t="shared" si="4"/>
        <v>1482.1</v>
      </c>
      <c r="F112" s="194">
        <v>0</v>
      </c>
      <c r="G112" s="194">
        <v>0</v>
      </c>
      <c r="H112" s="194">
        <v>1482.1</v>
      </c>
      <c r="I112" s="195">
        <f>E112/H112</f>
        <v>1</v>
      </c>
      <c r="J112" s="195">
        <f>F112/H112</f>
        <v>0</v>
      </c>
      <c r="K112" s="195">
        <f>G112/H112</f>
        <v>0</v>
      </c>
    </row>
    <row r="113" spans="2:11" x14ac:dyDescent="0.3">
      <c r="B113" s="233" t="s">
        <v>395</v>
      </c>
      <c r="C113" s="201" t="s">
        <v>143</v>
      </c>
      <c r="D113" s="201" t="s">
        <v>74</v>
      </c>
      <c r="E113" s="202">
        <f t="shared" si="4"/>
        <v>4704.2000000000007</v>
      </c>
      <c r="F113" s="202">
        <v>149.69999999999999</v>
      </c>
      <c r="G113" s="202">
        <v>342.4</v>
      </c>
      <c r="H113" s="202">
        <v>5196.3</v>
      </c>
      <c r="I113" s="203">
        <f>E113/H113</f>
        <v>0.90529800050035614</v>
      </c>
      <c r="J113" s="203">
        <f>F113/H113</f>
        <v>2.8808960221696205E-2</v>
      </c>
      <c r="K113" s="203">
        <f>G113/H113</f>
        <v>6.5893039277947762E-2</v>
      </c>
    </row>
    <row r="117" spans="2:11" x14ac:dyDescent="0.3">
      <c r="B117" s="229" t="s">
        <v>403</v>
      </c>
      <c r="E117" s="187"/>
      <c r="F117" s="187" t="s">
        <v>292</v>
      </c>
      <c r="G117" s="187" t="s">
        <v>292</v>
      </c>
      <c r="H117" s="187" t="s">
        <v>292</v>
      </c>
    </row>
    <row r="118" spans="2:11" x14ac:dyDescent="0.3">
      <c r="E118" s="187"/>
      <c r="F118" s="187" t="s">
        <v>404</v>
      </c>
      <c r="G118" s="187" t="s">
        <v>405</v>
      </c>
      <c r="H118" s="187">
        <v>7900</v>
      </c>
    </row>
    <row r="119" spans="2:11" x14ac:dyDescent="0.3">
      <c r="B119" s="231" t="s">
        <v>144</v>
      </c>
      <c r="C119" s="188" t="s">
        <v>49</v>
      </c>
      <c r="D119" s="188" t="s">
        <v>49</v>
      </c>
      <c r="E119" s="189">
        <f t="shared" ref="E119:E120" si="5">H119-G119-F119</f>
        <v>47917.100000000006</v>
      </c>
      <c r="F119" s="189">
        <v>-47624.800000000003</v>
      </c>
      <c r="G119" s="189">
        <v>0</v>
      </c>
      <c r="H119" s="189">
        <v>292.3</v>
      </c>
      <c r="I119" s="204">
        <f>E119/H119</f>
        <v>163.93123503250087</v>
      </c>
      <c r="J119" s="204">
        <f>F119/H119</f>
        <v>-162.93123503250087</v>
      </c>
      <c r="K119" s="204">
        <f>G119/H119</f>
        <v>0</v>
      </c>
    </row>
    <row r="120" spans="2:11" x14ac:dyDescent="0.3">
      <c r="B120" s="233" t="s">
        <v>145</v>
      </c>
      <c r="C120" s="201" t="s">
        <v>51</v>
      </c>
      <c r="D120" s="201" t="s">
        <v>51</v>
      </c>
      <c r="E120" s="202">
        <f t="shared" si="5"/>
        <v>43751.799999999996</v>
      </c>
      <c r="F120" s="202">
        <v>-42537.599999999999</v>
      </c>
      <c r="G120" s="202">
        <v>0</v>
      </c>
      <c r="H120" s="202">
        <v>1214.2</v>
      </c>
      <c r="I120" s="203">
        <f>E120/H120</f>
        <v>36.033437654422663</v>
      </c>
      <c r="J120" s="203">
        <f>F120/H120</f>
        <v>-35.033437654422663</v>
      </c>
      <c r="K120" s="203">
        <f>G120/H120</f>
        <v>0</v>
      </c>
    </row>
  </sheetData>
  <phoneticPr fontId="8"/>
  <hyperlinks>
    <hyperlink ref="H3" r:id="rId1" xr:uid="{9D908578-22B7-44DC-A92C-66B60B16D226}"/>
    <hyperlink ref="G3" r:id="rId2" xr:uid="{A5FF352A-241F-43E2-B01C-1A258B37C2DC}"/>
    <hyperlink ref="F3" r:id="rId3" xr:uid="{8E25E4CA-2C30-47F0-9DA3-189A398ABCBB}"/>
    <hyperlink ref="F117" r:id="rId4" xr:uid="{13683748-356F-4D02-BECD-406E869B0A76}"/>
    <hyperlink ref="G117" r:id="rId5" xr:uid="{D205B027-30DB-451A-A294-777B1B74CDAE}"/>
    <hyperlink ref="H117" r:id="rId6" xr:uid="{D2937E7A-8823-4AF3-A293-36A4A62E5C3E}"/>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08AE9-FCF1-4F00-ADDB-16B35058120E}">
  <dimension ref="B2:AY50"/>
  <sheetViews>
    <sheetView showGridLines="0" zoomScaleNormal="100" workbookViewId="0">
      <selection activeCell="B2" sqref="B2"/>
    </sheetView>
  </sheetViews>
  <sheetFormatPr defaultColWidth="9.109375" defaultRowHeight="15" customHeight="1" x14ac:dyDescent="0.2"/>
  <cols>
    <col min="1" max="1" width="2.77734375" style="5" customWidth="1"/>
    <col min="2" max="2" width="31.77734375" style="5" customWidth="1"/>
    <col min="3" max="16384" width="9.109375" style="5"/>
  </cols>
  <sheetData>
    <row r="2" spans="2:51" ht="15" customHeight="1" x14ac:dyDescent="0.2">
      <c r="B2" s="62" t="s">
        <v>289</v>
      </c>
    </row>
    <row r="3" spans="2:51" ht="15" customHeight="1" x14ac:dyDescent="0.2">
      <c r="B3" s="6"/>
    </row>
    <row r="4" spans="2:51" ht="15" customHeight="1" x14ac:dyDescent="0.2">
      <c r="B4" s="5" t="s">
        <v>414</v>
      </c>
    </row>
    <row r="6" spans="2:51" ht="52.8" x14ac:dyDescent="0.2">
      <c r="B6" s="7"/>
      <c r="C6" s="8" t="s">
        <v>2</v>
      </c>
      <c r="D6" s="9" t="s">
        <v>3</v>
      </c>
      <c r="E6" s="9" t="s">
        <v>5</v>
      </c>
      <c r="F6" s="9" t="s">
        <v>7</v>
      </c>
      <c r="G6" s="9" t="s">
        <v>9</v>
      </c>
      <c r="H6" s="9" t="s">
        <v>10</v>
      </c>
      <c r="I6" s="9" t="s">
        <v>12</v>
      </c>
      <c r="J6" s="9" t="s">
        <v>14</v>
      </c>
      <c r="K6" s="9" t="s">
        <v>16</v>
      </c>
      <c r="L6" s="9" t="s">
        <v>17</v>
      </c>
      <c r="M6" s="9" t="s">
        <v>19</v>
      </c>
      <c r="N6" s="9" t="s">
        <v>21</v>
      </c>
      <c r="O6" s="9" t="s">
        <v>23</v>
      </c>
      <c r="P6" s="9" t="s">
        <v>25</v>
      </c>
      <c r="Q6" s="9" t="s">
        <v>27</v>
      </c>
      <c r="R6" s="9" t="s">
        <v>30</v>
      </c>
      <c r="S6" s="9" t="s">
        <v>32</v>
      </c>
      <c r="T6" s="9" t="s">
        <v>34</v>
      </c>
      <c r="U6" s="9" t="s">
        <v>36</v>
      </c>
      <c r="V6" s="9" t="s">
        <v>29</v>
      </c>
      <c r="W6" s="9" t="s">
        <v>39</v>
      </c>
      <c r="X6" s="9" t="s">
        <v>41</v>
      </c>
      <c r="Y6" s="9" t="s">
        <v>43</v>
      </c>
      <c r="Z6" s="9" t="s">
        <v>45</v>
      </c>
      <c r="AA6" s="9" t="s">
        <v>47</v>
      </c>
      <c r="AB6" s="9" t="s">
        <v>49</v>
      </c>
      <c r="AC6" s="9" t="s">
        <v>51</v>
      </c>
      <c r="AD6" s="9" t="s">
        <v>53</v>
      </c>
      <c r="AE6" s="9" t="s">
        <v>55</v>
      </c>
      <c r="AF6" s="9" t="s">
        <v>57</v>
      </c>
      <c r="AG6" s="9" t="s">
        <v>59</v>
      </c>
      <c r="AH6" s="9" t="s">
        <v>62</v>
      </c>
      <c r="AI6" s="9" t="s">
        <v>64</v>
      </c>
      <c r="AJ6" s="9" t="s">
        <v>66</v>
      </c>
      <c r="AK6" s="9" t="s">
        <v>68</v>
      </c>
      <c r="AL6" s="9" t="s">
        <v>70</v>
      </c>
      <c r="AM6" s="9" t="s">
        <v>72</v>
      </c>
      <c r="AN6" s="10" t="s">
        <v>74</v>
      </c>
      <c r="AO6" s="11" t="s">
        <v>269</v>
      </c>
      <c r="AP6" s="12" t="s">
        <v>270</v>
      </c>
      <c r="AQ6" s="9" t="s">
        <v>271</v>
      </c>
      <c r="AR6" s="9" t="s">
        <v>272</v>
      </c>
      <c r="AS6" s="9" t="s">
        <v>273</v>
      </c>
      <c r="AT6" s="9" t="s">
        <v>274</v>
      </c>
      <c r="AU6" s="10" t="s">
        <v>282</v>
      </c>
      <c r="AV6" s="13" t="s">
        <v>283</v>
      </c>
      <c r="AW6" s="11" t="s">
        <v>277</v>
      </c>
      <c r="AX6" s="14" t="s">
        <v>278</v>
      </c>
      <c r="AY6" s="11" t="s">
        <v>279</v>
      </c>
    </row>
    <row r="7" spans="2:51" ht="15" customHeight="1" x14ac:dyDescent="0.2">
      <c r="B7" s="15" t="s">
        <v>2</v>
      </c>
      <c r="C7" s="16">
        <v>1704.3998008933731</v>
      </c>
      <c r="D7" s="17">
        <v>2.307384225627938E-2</v>
      </c>
      <c r="E7" s="17">
        <v>0</v>
      </c>
      <c r="F7" s="17">
        <v>0</v>
      </c>
      <c r="G7" s="17">
        <v>366.04247854667568</v>
      </c>
      <c r="H7" s="17">
        <v>0</v>
      </c>
      <c r="I7" s="17">
        <v>0</v>
      </c>
      <c r="J7" s="17">
        <v>0</v>
      </c>
      <c r="K7" s="17">
        <v>0</v>
      </c>
      <c r="L7" s="17">
        <v>6.5871013231680806E-3</v>
      </c>
      <c r="M7" s="17">
        <v>0</v>
      </c>
      <c r="N7" s="17">
        <v>0</v>
      </c>
      <c r="O7" s="17">
        <v>0</v>
      </c>
      <c r="P7" s="17">
        <v>0</v>
      </c>
      <c r="Q7" s="17">
        <v>0</v>
      </c>
      <c r="R7" s="17">
        <v>0</v>
      </c>
      <c r="S7" s="17">
        <v>0</v>
      </c>
      <c r="T7" s="17">
        <v>0</v>
      </c>
      <c r="U7" s="17">
        <v>0</v>
      </c>
      <c r="V7" s="17">
        <v>3.0048726723905697E-2</v>
      </c>
      <c r="W7" s="17">
        <v>7.4866260461966074E-4</v>
      </c>
      <c r="X7" s="17">
        <v>0</v>
      </c>
      <c r="Y7" s="17">
        <v>0</v>
      </c>
      <c r="Z7" s="17">
        <v>0</v>
      </c>
      <c r="AA7" s="17">
        <v>8.5036024627213163</v>
      </c>
      <c r="AB7" s="17">
        <v>0</v>
      </c>
      <c r="AC7" s="17">
        <v>0.25947490546084295</v>
      </c>
      <c r="AD7" s="17">
        <v>0</v>
      </c>
      <c r="AE7" s="17">
        <v>29.518472855338246</v>
      </c>
      <c r="AF7" s="17">
        <v>0</v>
      </c>
      <c r="AG7" s="17">
        <v>0</v>
      </c>
      <c r="AH7" s="17">
        <v>5.5480912840315342E-3</v>
      </c>
      <c r="AI7" s="17">
        <v>2.9038418759302179E-6</v>
      </c>
      <c r="AJ7" s="17">
        <v>2.8123897326898226</v>
      </c>
      <c r="AK7" s="17">
        <v>0</v>
      </c>
      <c r="AL7" s="17">
        <v>0.38248695694051643</v>
      </c>
      <c r="AM7" s="17">
        <v>13.420523459709839</v>
      </c>
      <c r="AN7" s="18">
        <v>2.1774813473524657</v>
      </c>
      <c r="AO7" s="19">
        <v>2127.5827204882962</v>
      </c>
      <c r="AP7" s="20">
        <v>1.8033554027856478</v>
      </c>
      <c r="AQ7" s="17">
        <v>151.85229458575628</v>
      </c>
      <c r="AR7" s="17">
        <v>0</v>
      </c>
      <c r="AS7" s="17">
        <v>0</v>
      </c>
      <c r="AT7" s="17">
        <v>47.695704313468696</v>
      </c>
      <c r="AU7" s="18">
        <v>0.24964088185241814</v>
      </c>
      <c r="AV7" s="21">
        <v>179.25850729949727</v>
      </c>
      <c r="AW7" s="19">
        <v>6980.655252427131</v>
      </c>
      <c r="AX7" s="22">
        <v>-3.8071025364987365E-4</v>
      </c>
      <c r="AY7" s="19">
        <v>9489.0970946885336</v>
      </c>
    </row>
    <row r="8" spans="2:51" ht="15" customHeight="1" x14ac:dyDescent="0.2">
      <c r="B8" s="23" t="s">
        <v>3</v>
      </c>
      <c r="C8" s="24">
        <v>0.69122136909645582</v>
      </c>
      <c r="D8" s="25">
        <v>4.4423555743964549</v>
      </c>
      <c r="E8" s="25">
        <v>0</v>
      </c>
      <c r="F8" s="25">
        <v>6.9401097358415273E-3</v>
      </c>
      <c r="G8" s="25">
        <v>1.3682476944031263</v>
      </c>
      <c r="H8" s="25">
        <v>0</v>
      </c>
      <c r="I8" s="25">
        <v>0</v>
      </c>
      <c r="J8" s="25">
        <v>0</v>
      </c>
      <c r="K8" s="25">
        <v>0</v>
      </c>
      <c r="L8" s="25">
        <v>0</v>
      </c>
      <c r="M8" s="25">
        <v>0</v>
      </c>
      <c r="N8" s="25">
        <v>0</v>
      </c>
      <c r="O8" s="25">
        <v>0</v>
      </c>
      <c r="P8" s="25">
        <v>0</v>
      </c>
      <c r="Q8" s="25">
        <v>0</v>
      </c>
      <c r="R8" s="25">
        <v>0</v>
      </c>
      <c r="S8" s="25">
        <v>0</v>
      </c>
      <c r="T8" s="25">
        <v>0</v>
      </c>
      <c r="U8" s="25">
        <v>0</v>
      </c>
      <c r="V8" s="25">
        <v>95.92907052979281</v>
      </c>
      <c r="W8" s="25">
        <v>0</v>
      </c>
      <c r="X8" s="25">
        <v>0</v>
      </c>
      <c r="Y8" s="25">
        <v>0</v>
      </c>
      <c r="Z8" s="25">
        <v>0</v>
      </c>
      <c r="AA8" s="25">
        <v>0.39451805275941904</v>
      </c>
      <c r="AB8" s="25">
        <v>0</v>
      </c>
      <c r="AC8" s="25">
        <v>0</v>
      </c>
      <c r="AD8" s="25">
        <v>0</v>
      </c>
      <c r="AE8" s="25">
        <v>2.074689743442129</v>
      </c>
      <c r="AF8" s="25">
        <v>0</v>
      </c>
      <c r="AG8" s="25">
        <v>0</v>
      </c>
      <c r="AH8" s="25">
        <v>0</v>
      </c>
      <c r="AI8" s="25">
        <v>0</v>
      </c>
      <c r="AJ8" s="25">
        <v>0</v>
      </c>
      <c r="AK8" s="25">
        <v>0</v>
      </c>
      <c r="AL8" s="25">
        <v>0</v>
      </c>
      <c r="AM8" s="25">
        <v>0.48330130437131597</v>
      </c>
      <c r="AN8" s="26">
        <v>2.6485312950405376E-2</v>
      </c>
      <c r="AO8" s="27">
        <v>105.41682969094795</v>
      </c>
      <c r="AP8" s="28">
        <v>0.11099332111053796</v>
      </c>
      <c r="AQ8" s="25">
        <v>7.8391312920974503</v>
      </c>
      <c r="AR8" s="25">
        <v>0</v>
      </c>
      <c r="AS8" s="25">
        <v>0</v>
      </c>
      <c r="AT8" s="25">
        <v>0</v>
      </c>
      <c r="AU8" s="26">
        <v>-1.8202417122313768</v>
      </c>
      <c r="AV8" s="29">
        <v>11.439128744791176</v>
      </c>
      <c r="AW8" s="27">
        <v>87.331228822687109</v>
      </c>
      <c r="AX8" s="30">
        <v>-7.3330370545115018E-3</v>
      </c>
      <c r="AY8" s="27">
        <v>210.30973712234834</v>
      </c>
    </row>
    <row r="9" spans="2:51" ht="15" customHeight="1" x14ac:dyDescent="0.2">
      <c r="B9" s="23" t="s">
        <v>5</v>
      </c>
      <c r="C9" s="24">
        <v>0</v>
      </c>
      <c r="D9" s="25">
        <v>0</v>
      </c>
      <c r="E9" s="25">
        <v>0</v>
      </c>
      <c r="F9" s="25">
        <v>0</v>
      </c>
      <c r="G9" s="25">
        <v>4.2386805437520367</v>
      </c>
      <c r="H9" s="25">
        <v>0</v>
      </c>
      <c r="I9" s="25">
        <v>0</v>
      </c>
      <c r="J9" s="25">
        <v>0</v>
      </c>
      <c r="K9" s="25">
        <v>0</v>
      </c>
      <c r="L9" s="25">
        <v>0</v>
      </c>
      <c r="M9" s="25">
        <v>0</v>
      </c>
      <c r="N9" s="25">
        <v>0</v>
      </c>
      <c r="O9" s="25">
        <v>0</v>
      </c>
      <c r="P9" s="25">
        <v>0</v>
      </c>
      <c r="Q9" s="25">
        <v>0</v>
      </c>
      <c r="R9" s="25">
        <v>0</v>
      </c>
      <c r="S9" s="25">
        <v>0</v>
      </c>
      <c r="T9" s="25">
        <v>0</v>
      </c>
      <c r="U9" s="25">
        <v>0</v>
      </c>
      <c r="V9" s="25">
        <v>0</v>
      </c>
      <c r="W9" s="25">
        <v>0</v>
      </c>
      <c r="X9" s="25">
        <v>0</v>
      </c>
      <c r="Y9" s="25">
        <v>0</v>
      </c>
      <c r="Z9" s="25">
        <v>0</v>
      </c>
      <c r="AA9" s="25">
        <v>0</v>
      </c>
      <c r="AB9" s="25">
        <v>0</v>
      </c>
      <c r="AC9" s="25">
        <v>0</v>
      </c>
      <c r="AD9" s="25">
        <v>0</v>
      </c>
      <c r="AE9" s="25">
        <v>7.5217029494908934</v>
      </c>
      <c r="AF9" s="25">
        <v>0</v>
      </c>
      <c r="AG9" s="25">
        <v>0</v>
      </c>
      <c r="AH9" s="25">
        <v>0</v>
      </c>
      <c r="AI9" s="25">
        <v>0</v>
      </c>
      <c r="AJ9" s="25">
        <v>0</v>
      </c>
      <c r="AK9" s="25">
        <v>0</v>
      </c>
      <c r="AL9" s="25">
        <v>0</v>
      </c>
      <c r="AM9" s="25">
        <v>3.3379032462756202</v>
      </c>
      <c r="AN9" s="26">
        <v>0.21823782767736619</v>
      </c>
      <c r="AO9" s="27">
        <v>15.316524567195916</v>
      </c>
      <c r="AP9" s="28">
        <v>0.51949451323901275</v>
      </c>
      <c r="AQ9" s="25">
        <v>16.06518387176969</v>
      </c>
      <c r="AR9" s="25">
        <v>0</v>
      </c>
      <c r="AS9" s="25">
        <v>0</v>
      </c>
      <c r="AT9" s="25">
        <v>0</v>
      </c>
      <c r="AU9" s="26">
        <v>-6.0610940896530199E-2</v>
      </c>
      <c r="AV9" s="29">
        <v>-9.7768391604104323</v>
      </c>
      <c r="AW9" s="27">
        <v>0</v>
      </c>
      <c r="AX9" s="30">
        <v>-22.063752850897657</v>
      </c>
      <c r="AY9" s="27">
        <v>0</v>
      </c>
    </row>
    <row r="10" spans="2:51" ht="15" customHeight="1" x14ac:dyDescent="0.2">
      <c r="B10" s="23" t="s">
        <v>7</v>
      </c>
      <c r="C10" s="24">
        <v>0.18078545341097049</v>
      </c>
      <c r="D10" s="25">
        <v>0.1512618547911648</v>
      </c>
      <c r="E10" s="25">
        <v>0</v>
      </c>
      <c r="F10" s="25">
        <v>7.2485590574344769E-2</v>
      </c>
      <c r="G10" s="25">
        <v>0.29294052201118126</v>
      </c>
      <c r="H10" s="25">
        <v>0</v>
      </c>
      <c r="I10" s="25">
        <v>0</v>
      </c>
      <c r="J10" s="25">
        <v>0</v>
      </c>
      <c r="K10" s="25">
        <v>0</v>
      </c>
      <c r="L10" s="25">
        <v>27.013566889452701</v>
      </c>
      <c r="M10" s="25">
        <v>0</v>
      </c>
      <c r="N10" s="25">
        <v>0</v>
      </c>
      <c r="O10" s="25">
        <v>1.4661663737527055E-2</v>
      </c>
      <c r="P10" s="25">
        <v>3.9640793917945661E-3</v>
      </c>
      <c r="Q10" s="25">
        <v>0</v>
      </c>
      <c r="R10" s="25">
        <v>0</v>
      </c>
      <c r="S10" s="25">
        <v>0</v>
      </c>
      <c r="T10" s="25">
        <v>1.237686179391817E-2</v>
      </c>
      <c r="U10" s="25">
        <v>0</v>
      </c>
      <c r="V10" s="25">
        <v>3.5723621202300285E-2</v>
      </c>
      <c r="W10" s="25">
        <v>476.22949469839187</v>
      </c>
      <c r="X10" s="25">
        <v>0</v>
      </c>
      <c r="Y10" s="25">
        <v>0</v>
      </c>
      <c r="Z10" s="25">
        <v>2.196783916100052E-3</v>
      </c>
      <c r="AA10" s="25">
        <v>66.660764369158727</v>
      </c>
      <c r="AB10" s="25">
        <v>1.31165876771574E-3</v>
      </c>
      <c r="AC10" s="25">
        <v>4.1861859913016192E-3</v>
      </c>
      <c r="AD10" s="25">
        <v>4.1440675852828374E-3</v>
      </c>
      <c r="AE10" s="25">
        <v>1.7006766993896867E-2</v>
      </c>
      <c r="AF10" s="25">
        <v>5.1219415920493395E-4</v>
      </c>
      <c r="AG10" s="25">
        <v>3.8312974095296674E-4</v>
      </c>
      <c r="AH10" s="25">
        <v>0</v>
      </c>
      <c r="AI10" s="25">
        <v>4.79133909528486E-5</v>
      </c>
      <c r="AJ10" s="25">
        <v>0.17169368174995148</v>
      </c>
      <c r="AK10" s="25">
        <v>7.2596491074933159E-4</v>
      </c>
      <c r="AL10" s="25">
        <v>4.7369574553236217E-3</v>
      </c>
      <c r="AM10" s="25">
        <v>2.867595667801472E-2</v>
      </c>
      <c r="AN10" s="26">
        <v>0.26568988616393924</v>
      </c>
      <c r="AO10" s="27">
        <v>571.16933675141991</v>
      </c>
      <c r="AP10" s="28">
        <v>-0.19109159407690557</v>
      </c>
      <c r="AQ10" s="25">
        <v>-0.29469621355011377</v>
      </c>
      <c r="AR10" s="25">
        <v>0</v>
      </c>
      <c r="AS10" s="25">
        <v>0</v>
      </c>
      <c r="AT10" s="25">
        <v>-0.10778431112284972</v>
      </c>
      <c r="AU10" s="26">
        <v>1.5954330432235129E-2</v>
      </c>
      <c r="AV10" s="29">
        <v>-215.74527417912509</v>
      </c>
      <c r="AW10" s="27">
        <v>0</v>
      </c>
      <c r="AX10" s="30">
        <v>-291.69684405094699</v>
      </c>
      <c r="AY10" s="27">
        <v>63.149600733030177</v>
      </c>
    </row>
    <row r="11" spans="2:51" ht="15" customHeight="1" x14ac:dyDescent="0.2">
      <c r="B11" s="23" t="s">
        <v>9</v>
      </c>
      <c r="C11" s="24">
        <v>2371.1367165329825</v>
      </c>
      <c r="D11" s="25">
        <v>1.2818801253488544E-2</v>
      </c>
      <c r="E11" s="25">
        <v>0</v>
      </c>
      <c r="F11" s="25">
        <v>0</v>
      </c>
      <c r="G11" s="25">
        <v>311.50392107646866</v>
      </c>
      <c r="H11" s="25">
        <v>0</v>
      </c>
      <c r="I11" s="25">
        <v>0</v>
      </c>
      <c r="J11" s="25">
        <v>0</v>
      </c>
      <c r="K11" s="25">
        <v>0</v>
      </c>
      <c r="L11" s="25">
        <v>0.54919957281913878</v>
      </c>
      <c r="M11" s="25">
        <v>0</v>
      </c>
      <c r="N11" s="25">
        <v>0</v>
      </c>
      <c r="O11" s="25">
        <v>0</v>
      </c>
      <c r="P11" s="25">
        <v>0</v>
      </c>
      <c r="Q11" s="25">
        <v>0</v>
      </c>
      <c r="R11" s="25">
        <v>0</v>
      </c>
      <c r="S11" s="25">
        <v>0</v>
      </c>
      <c r="T11" s="25">
        <v>0</v>
      </c>
      <c r="U11" s="25">
        <v>0</v>
      </c>
      <c r="V11" s="25">
        <v>0.83224241337103133</v>
      </c>
      <c r="W11" s="25">
        <v>2.2649085237121835E-2</v>
      </c>
      <c r="X11" s="25">
        <v>0</v>
      </c>
      <c r="Y11" s="25">
        <v>0</v>
      </c>
      <c r="Z11" s="25">
        <v>0</v>
      </c>
      <c r="AA11" s="25">
        <v>0.34630301421874443</v>
      </c>
      <c r="AB11" s="25">
        <v>0.11126428880215862</v>
      </c>
      <c r="AC11" s="25">
        <v>0.15001643568828427</v>
      </c>
      <c r="AD11" s="25">
        <v>0</v>
      </c>
      <c r="AE11" s="25">
        <v>216.7594023745398</v>
      </c>
      <c r="AF11" s="25">
        <v>7.6030118613768427E-4</v>
      </c>
      <c r="AG11" s="25">
        <v>0</v>
      </c>
      <c r="AH11" s="25">
        <v>0</v>
      </c>
      <c r="AI11" s="25">
        <v>0</v>
      </c>
      <c r="AJ11" s="25">
        <v>3.0336828102584943</v>
      </c>
      <c r="AK11" s="25">
        <v>0.60240568293979546</v>
      </c>
      <c r="AL11" s="25">
        <v>1.3466361064633852</v>
      </c>
      <c r="AM11" s="25">
        <v>50.944911614163168</v>
      </c>
      <c r="AN11" s="26">
        <v>2.0902209527619631</v>
      </c>
      <c r="AO11" s="27">
        <v>2959.4431510631543</v>
      </c>
      <c r="AP11" s="28">
        <v>31.23603793479861</v>
      </c>
      <c r="AQ11" s="25">
        <v>1307.6105619130619</v>
      </c>
      <c r="AR11" s="25">
        <v>0</v>
      </c>
      <c r="AS11" s="25">
        <v>0</v>
      </c>
      <c r="AT11" s="25">
        <v>0</v>
      </c>
      <c r="AU11" s="26">
        <v>0.14823477837578589</v>
      </c>
      <c r="AV11" s="29">
        <v>-35.333239073007491</v>
      </c>
      <c r="AW11" s="27">
        <v>452.84280392550681</v>
      </c>
      <c r="AX11" s="30">
        <v>-3107.7980708338346</v>
      </c>
      <c r="AY11" s="27">
        <v>1608.1494797080554</v>
      </c>
    </row>
    <row r="12" spans="2:51" ht="15" customHeight="1" x14ac:dyDescent="0.2">
      <c r="B12" s="23" t="s">
        <v>10</v>
      </c>
      <c r="C12" s="24">
        <v>21.732604515577929</v>
      </c>
      <c r="D12" s="25">
        <v>3.140606307104693E-2</v>
      </c>
      <c r="E12" s="25">
        <v>0</v>
      </c>
      <c r="F12" s="25">
        <v>0.34777661009605981</v>
      </c>
      <c r="G12" s="25">
        <v>1.7408549531270869</v>
      </c>
      <c r="H12" s="25">
        <v>0</v>
      </c>
      <c r="I12" s="25">
        <v>0</v>
      </c>
      <c r="J12" s="25">
        <v>0</v>
      </c>
      <c r="K12" s="25">
        <v>0</v>
      </c>
      <c r="L12" s="25">
        <v>0.92591163023436851</v>
      </c>
      <c r="M12" s="25">
        <v>0</v>
      </c>
      <c r="N12" s="25">
        <v>0</v>
      </c>
      <c r="O12" s="25">
        <v>0.11354311563810068</v>
      </c>
      <c r="P12" s="25">
        <v>4.3024615155317303E-2</v>
      </c>
      <c r="Q12" s="25">
        <v>0</v>
      </c>
      <c r="R12" s="25">
        <v>0</v>
      </c>
      <c r="S12" s="25">
        <v>0</v>
      </c>
      <c r="T12" s="25">
        <v>0.17220270389644465</v>
      </c>
      <c r="U12" s="25">
        <v>0</v>
      </c>
      <c r="V12" s="25">
        <v>1.7714566482270568</v>
      </c>
      <c r="W12" s="25">
        <v>0.18995552240969463</v>
      </c>
      <c r="X12" s="25">
        <v>0</v>
      </c>
      <c r="Y12" s="25">
        <v>6.7740494760015132E-2</v>
      </c>
      <c r="Z12" s="25">
        <v>1.8690636973436721</v>
      </c>
      <c r="AA12" s="25">
        <v>17.371670110319926</v>
      </c>
      <c r="AB12" s="25">
        <v>3.0058037094246375</v>
      </c>
      <c r="AC12" s="25">
        <v>4.9178306511146834</v>
      </c>
      <c r="AD12" s="25">
        <v>1.4823890026264532</v>
      </c>
      <c r="AE12" s="25">
        <v>9.11846766132693</v>
      </c>
      <c r="AF12" s="25">
        <v>0.55924356412304943</v>
      </c>
      <c r="AG12" s="25">
        <v>0.42192622464033719</v>
      </c>
      <c r="AH12" s="25">
        <v>8.1915936017171488E-3</v>
      </c>
      <c r="AI12" s="25">
        <v>8.4066222308179809E-4</v>
      </c>
      <c r="AJ12" s="25">
        <v>59.355130583368378</v>
      </c>
      <c r="AK12" s="25">
        <v>17.307584244192661</v>
      </c>
      <c r="AL12" s="25">
        <v>0.12055669009039585</v>
      </c>
      <c r="AM12" s="25">
        <v>11.235056668971486</v>
      </c>
      <c r="AN12" s="26">
        <v>4.4509148424841287</v>
      </c>
      <c r="AO12" s="27">
        <v>158.36114677804466</v>
      </c>
      <c r="AP12" s="28">
        <v>3.9602874676656898</v>
      </c>
      <c r="AQ12" s="25">
        <v>202.66407014006421</v>
      </c>
      <c r="AR12" s="25">
        <v>0</v>
      </c>
      <c r="AS12" s="25">
        <v>0.31033667854532543</v>
      </c>
      <c r="AT12" s="25">
        <v>9.8358917107638835</v>
      </c>
      <c r="AU12" s="26">
        <v>-0.99365914382461484</v>
      </c>
      <c r="AV12" s="29">
        <v>-69.652721652508319</v>
      </c>
      <c r="AW12" s="27">
        <v>0</v>
      </c>
      <c r="AX12" s="30">
        <v>-304.48535197875083</v>
      </c>
      <c r="AY12" s="27">
        <v>0</v>
      </c>
    </row>
    <row r="13" spans="2:51" ht="15" customHeight="1" x14ac:dyDescent="0.2">
      <c r="B13" s="23" t="s">
        <v>12</v>
      </c>
      <c r="C13" s="24">
        <v>155.97375285331756</v>
      </c>
      <c r="D13" s="25">
        <v>4.4865804387209905E-3</v>
      </c>
      <c r="E13" s="25">
        <v>0</v>
      </c>
      <c r="F13" s="25">
        <v>0</v>
      </c>
      <c r="G13" s="25">
        <v>22.654733343949907</v>
      </c>
      <c r="H13" s="25">
        <v>0</v>
      </c>
      <c r="I13" s="25">
        <v>0</v>
      </c>
      <c r="J13" s="25">
        <v>0</v>
      </c>
      <c r="K13" s="25">
        <v>0</v>
      </c>
      <c r="L13" s="25">
        <v>1.5974935052950661</v>
      </c>
      <c r="M13" s="25">
        <v>0</v>
      </c>
      <c r="N13" s="25">
        <v>0</v>
      </c>
      <c r="O13" s="25">
        <v>0.11858991961850116</v>
      </c>
      <c r="P13" s="25">
        <v>2.9568733953278116E-2</v>
      </c>
      <c r="Q13" s="25">
        <v>0</v>
      </c>
      <c r="R13" s="25">
        <v>0</v>
      </c>
      <c r="S13" s="25">
        <v>0</v>
      </c>
      <c r="T13" s="25">
        <v>4.8506928834360613E-2</v>
      </c>
      <c r="U13" s="25">
        <v>0</v>
      </c>
      <c r="V13" s="25">
        <v>7.4915646770492215</v>
      </c>
      <c r="W13" s="25">
        <v>2.9977669442048497E-2</v>
      </c>
      <c r="X13" s="25">
        <v>0</v>
      </c>
      <c r="Y13" s="25">
        <v>7.1780854219051565E-3</v>
      </c>
      <c r="Z13" s="25">
        <v>0.7810565359879369</v>
      </c>
      <c r="AA13" s="25">
        <v>12.468208833127578</v>
      </c>
      <c r="AB13" s="25">
        <v>4.9843842839104111</v>
      </c>
      <c r="AC13" s="25">
        <v>6.0961848193328771</v>
      </c>
      <c r="AD13" s="25">
        <v>0.65101822820087829</v>
      </c>
      <c r="AE13" s="25">
        <v>3.2994916407189403</v>
      </c>
      <c r="AF13" s="25">
        <v>7.9094880326343375</v>
      </c>
      <c r="AG13" s="25">
        <v>0.45536147164483404</v>
      </c>
      <c r="AH13" s="25">
        <v>0.13276256084376636</v>
      </c>
      <c r="AI13" s="25">
        <v>8.1017188338453083E-4</v>
      </c>
      <c r="AJ13" s="25">
        <v>18.82919038683367</v>
      </c>
      <c r="AK13" s="25">
        <v>1.2011815413258442</v>
      </c>
      <c r="AL13" s="25">
        <v>3.0754985033386668</v>
      </c>
      <c r="AM13" s="25">
        <v>17.193582556217436</v>
      </c>
      <c r="AN13" s="26">
        <v>1.7394111425949539</v>
      </c>
      <c r="AO13" s="27">
        <v>266.77348300591609</v>
      </c>
      <c r="AP13" s="28">
        <v>1.6374375516410291</v>
      </c>
      <c r="AQ13" s="25">
        <v>7.7585668596161241</v>
      </c>
      <c r="AR13" s="25">
        <v>0</v>
      </c>
      <c r="AS13" s="25">
        <v>0</v>
      </c>
      <c r="AT13" s="25">
        <v>0</v>
      </c>
      <c r="AU13" s="26">
        <v>0.22992853517574519</v>
      </c>
      <c r="AV13" s="29">
        <v>3.384404526291688</v>
      </c>
      <c r="AW13" s="27">
        <v>0</v>
      </c>
      <c r="AX13" s="30">
        <v>-279.78382047864062</v>
      </c>
      <c r="AY13" s="27">
        <v>0</v>
      </c>
    </row>
    <row r="14" spans="2:51" ht="15" customHeight="1" x14ac:dyDescent="0.2">
      <c r="B14" s="23" t="s">
        <v>14</v>
      </c>
      <c r="C14" s="24">
        <v>328.30648903420052</v>
      </c>
      <c r="D14" s="25">
        <v>0.27239952663663153</v>
      </c>
      <c r="E14" s="25">
        <v>0</v>
      </c>
      <c r="F14" s="25">
        <v>1.2746668214828942</v>
      </c>
      <c r="G14" s="25">
        <v>10.272360818167533</v>
      </c>
      <c r="H14" s="25">
        <v>0</v>
      </c>
      <c r="I14" s="25">
        <v>0</v>
      </c>
      <c r="J14" s="25">
        <v>0</v>
      </c>
      <c r="K14" s="25">
        <v>0</v>
      </c>
      <c r="L14" s="25">
        <v>8.3325649286369554</v>
      </c>
      <c r="M14" s="25">
        <v>0</v>
      </c>
      <c r="N14" s="25">
        <v>0</v>
      </c>
      <c r="O14" s="25">
        <v>1.3119296608022848</v>
      </c>
      <c r="P14" s="25">
        <v>0.21720589715193619</v>
      </c>
      <c r="Q14" s="25">
        <v>0</v>
      </c>
      <c r="R14" s="25">
        <v>0</v>
      </c>
      <c r="S14" s="25">
        <v>0</v>
      </c>
      <c r="T14" s="25">
        <v>1.0010989418912823</v>
      </c>
      <c r="U14" s="25">
        <v>0</v>
      </c>
      <c r="V14" s="25">
        <v>24.364789166837316</v>
      </c>
      <c r="W14" s="25">
        <v>0.5184784267673429</v>
      </c>
      <c r="X14" s="25">
        <v>0</v>
      </c>
      <c r="Y14" s="25">
        <v>0.78920255348263824</v>
      </c>
      <c r="Z14" s="25">
        <v>13.845929607921157</v>
      </c>
      <c r="AA14" s="25">
        <v>30.873819509077528</v>
      </c>
      <c r="AB14" s="25">
        <v>4.8741887541041678E-3</v>
      </c>
      <c r="AC14" s="25">
        <v>1.2512807307333257E-2</v>
      </c>
      <c r="AD14" s="25">
        <v>0.4430942776974352</v>
      </c>
      <c r="AE14" s="25">
        <v>4.3388853483806322</v>
      </c>
      <c r="AF14" s="25">
        <v>1.4112705848778024</v>
      </c>
      <c r="AG14" s="25">
        <v>7.3615643083105742E-3</v>
      </c>
      <c r="AH14" s="25">
        <v>8.2111751003666716E-2</v>
      </c>
      <c r="AI14" s="25">
        <v>3.9927825794040496E-4</v>
      </c>
      <c r="AJ14" s="25">
        <v>12.26131822851268</v>
      </c>
      <c r="AK14" s="25">
        <v>3.2147178177801901</v>
      </c>
      <c r="AL14" s="25">
        <v>0.49254490846409499</v>
      </c>
      <c r="AM14" s="25">
        <v>98.66992949827322</v>
      </c>
      <c r="AN14" s="26">
        <v>16.643213864498847</v>
      </c>
      <c r="AO14" s="27">
        <v>558.96316901117223</v>
      </c>
      <c r="AP14" s="28">
        <v>6.1961735444697226</v>
      </c>
      <c r="AQ14" s="25">
        <v>122.13567964169032</v>
      </c>
      <c r="AR14" s="25">
        <v>0</v>
      </c>
      <c r="AS14" s="25">
        <v>0</v>
      </c>
      <c r="AT14" s="25">
        <v>0</v>
      </c>
      <c r="AU14" s="26">
        <v>0.73824332875253307</v>
      </c>
      <c r="AV14" s="29">
        <v>193.5759827796208</v>
      </c>
      <c r="AW14" s="27">
        <v>0</v>
      </c>
      <c r="AX14" s="30">
        <v>-881.60924830570559</v>
      </c>
      <c r="AY14" s="27">
        <v>0</v>
      </c>
    </row>
    <row r="15" spans="2:51" ht="15" customHeight="1" x14ac:dyDescent="0.2">
      <c r="B15" s="23" t="s">
        <v>16</v>
      </c>
      <c r="C15" s="24">
        <v>38.94920295390687</v>
      </c>
      <c r="D15" s="25">
        <v>0.16856723648337435</v>
      </c>
      <c r="E15" s="25">
        <v>0</v>
      </c>
      <c r="F15" s="25">
        <v>3.7245255582349643</v>
      </c>
      <c r="G15" s="25">
        <v>7.1709790082277465</v>
      </c>
      <c r="H15" s="25">
        <v>0</v>
      </c>
      <c r="I15" s="25">
        <v>0</v>
      </c>
      <c r="J15" s="25">
        <v>0</v>
      </c>
      <c r="K15" s="25">
        <v>0</v>
      </c>
      <c r="L15" s="25">
        <v>6.0557773883908821</v>
      </c>
      <c r="M15" s="25">
        <v>0</v>
      </c>
      <c r="N15" s="25">
        <v>0</v>
      </c>
      <c r="O15" s="25">
        <v>0.32094082703819432</v>
      </c>
      <c r="P15" s="25">
        <v>5.0677914813127146E-2</v>
      </c>
      <c r="Q15" s="25">
        <v>0</v>
      </c>
      <c r="R15" s="25">
        <v>0</v>
      </c>
      <c r="S15" s="25">
        <v>0</v>
      </c>
      <c r="T15" s="25">
        <v>0.15879747207291237</v>
      </c>
      <c r="U15" s="25">
        <v>0</v>
      </c>
      <c r="V15" s="25">
        <v>2.261025948615246</v>
      </c>
      <c r="W15" s="25">
        <v>93.163561562562748</v>
      </c>
      <c r="X15" s="25">
        <v>0</v>
      </c>
      <c r="Y15" s="25">
        <v>3.0216730847900154E-2</v>
      </c>
      <c r="Z15" s="25">
        <v>11.257319324240351</v>
      </c>
      <c r="AA15" s="25">
        <v>109.47950814361039</v>
      </c>
      <c r="AB15" s="25">
        <v>0.82012678950285645</v>
      </c>
      <c r="AC15" s="25">
        <v>2.2739682559416399</v>
      </c>
      <c r="AD15" s="25">
        <v>57.749722148691369</v>
      </c>
      <c r="AE15" s="25">
        <v>4.8351059440745656</v>
      </c>
      <c r="AF15" s="25">
        <v>0.37685280725625941</v>
      </c>
      <c r="AG15" s="25">
        <v>9.128835127475407E-2</v>
      </c>
      <c r="AH15" s="25">
        <v>0.35843933277951967</v>
      </c>
      <c r="AI15" s="25">
        <v>3.3931392320244599E-3</v>
      </c>
      <c r="AJ15" s="25">
        <v>19.513313208418634</v>
      </c>
      <c r="AK15" s="25">
        <v>19.121334977208793</v>
      </c>
      <c r="AL15" s="25">
        <v>2.0905200929241778</v>
      </c>
      <c r="AM15" s="25">
        <v>7.3735725979779279</v>
      </c>
      <c r="AN15" s="26">
        <v>8.8418114107287771</v>
      </c>
      <c r="AO15" s="27">
        <v>396.24054912505608</v>
      </c>
      <c r="AP15" s="28">
        <v>0.5675534770188333</v>
      </c>
      <c r="AQ15" s="25">
        <v>350.99061074644032</v>
      </c>
      <c r="AR15" s="25">
        <v>0</v>
      </c>
      <c r="AS15" s="25">
        <v>0</v>
      </c>
      <c r="AT15" s="25">
        <v>0</v>
      </c>
      <c r="AU15" s="26">
        <v>0.25507104293956462</v>
      </c>
      <c r="AV15" s="29">
        <v>329.16829196812961</v>
      </c>
      <c r="AW15" s="27">
        <v>0</v>
      </c>
      <c r="AX15" s="30">
        <v>-1077.2220763595844</v>
      </c>
      <c r="AY15" s="27">
        <v>0</v>
      </c>
    </row>
    <row r="16" spans="2:51" ht="15" customHeight="1" x14ac:dyDescent="0.2">
      <c r="B16" s="23" t="s">
        <v>17</v>
      </c>
      <c r="C16" s="24">
        <v>19.992124915803551</v>
      </c>
      <c r="D16" s="25">
        <v>3.525170344709349E-2</v>
      </c>
      <c r="E16" s="25">
        <v>0</v>
      </c>
      <c r="F16" s="25">
        <v>5.8605371102661903E-2</v>
      </c>
      <c r="G16" s="25">
        <v>3.7722189687944527</v>
      </c>
      <c r="H16" s="25">
        <v>0</v>
      </c>
      <c r="I16" s="25">
        <v>0</v>
      </c>
      <c r="J16" s="25">
        <v>0</v>
      </c>
      <c r="K16" s="25">
        <v>0</v>
      </c>
      <c r="L16" s="25">
        <v>22.478587868305194</v>
      </c>
      <c r="M16" s="25">
        <v>0</v>
      </c>
      <c r="N16" s="25">
        <v>0</v>
      </c>
      <c r="O16" s="25">
        <v>0.40143036878094485</v>
      </c>
      <c r="P16" s="25">
        <v>0.38391711890793145</v>
      </c>
      <c r="Q16" s="25">
        <v>0</v>
      </c>
      <c r="R16" s="25">
        <v>0</v>
      </c>
      <c r="S16" s="25">
        <v>0</v>
      </c>
      <c r="T16" s="25">
        <v>0.58496258209524699</v>
      </c>
      <c r="U16" s="25">
        <v>0</v>
      </c>
      <c r="V16" s="25">
        <v>0.48715665671482833</v>
      </c>
      <c r="W16" s="25">
        <v>9.0292648665972808E-2</v>
      </c>
      <c r="X16" s="25">
        <v>0</v>
      </c>
      <c r="Y16" s="25">
        <v>0.26584705589511015</v>
      </c>
      <c r="Z16" s="25">
        <v>0.47450532587761141</v>
      </c>
      <c r="AA16" s="25">
        <v>380.70770913919949</v>
      </c>
      <c r="AB16" s="25">
        <v>0.10630913345745471</v>
      </c>
      <c r="AC16" s="25">
        <v>0.29017360273038822</v>
      </c>
      <c r="AD16" s="25">
        <v>3.806449243745675E-2</v>
      </c>
      <c r="AE16" s="25">
        <v>2.6711322090075975</v>
      </c>
      <c r="AF16" s="25">
        <v>2.7367930113563813E-2</v>
      </c>
      <c r="AG16" s="25">
        <v>3.1653814312066538E-3</v>
      </c>
      <c r="AH16" s="25">
        <v>0.1860895088326342</v>
      </c>
      <c r="AI16" s="25">
        <v>0</v>
      </c>
      <c r="AJ16" s="25">
        <v>5.7009862786945451</v>
      </c>
      <c r="AK16" s="25">
        <v>0.9482553664207769</v>
      </c>
      <c r="AL16" s="25">
        <v>1.656089022552522</v>
      </c>
      <c r="AM16" s="25">
        <v>3.3677774823940063</v>
      </c>
      <c r="AN16" s="26">
        <v>3.6219065569504614</v>
      </c>
      <c r="AO16" s="27">
        <v>448.34992668861264</v>
      </c>
      <c r="AP16" s="28">
        <v>0.41994380255224156</v>
      </c>
      <c r="AQ16" s="25">
        <v>6.5660012472280735</v>
      </c>
      <c r="AR16" s="25">
        <v>0</v>
      </c>
      <c r="AS16" s="25">
        <v>0</v>
      </c>
      <c r="AT16" s="25">
        <v>0</v>
      </c>
      <c r="AU16" s="26">
        <v>0.50193650912521903</v>
      </c>
      <c r="AV16" s="29">
        <v>-30.093631381689924</v>
      </c>
      <c r="AW16" s="27">
        <v>216.43227032312143</v>
      </c>
      <c r="AX16" s="30">
        <v>-309.68833599191976</v>
      </c>
      <c r="AY16" s="27">
        <v>332.48811119702992</v>
      </c>
    </row>
    <row r="17" spans="2:51" ht="15" customHeight="1" x14ac:dyDescent="0.2">
      <c r="B17" s="23" t="s">
        <v>19</v>
      </c>
      <c r="C17" s="24">
        <v>0.1877335846015554</v>
      </c>
      <c r="D17" s="25">
        <v>0</v>
      </c>
      <c r="E17" s="25">
        <v>0</v>
      </c>
      <c r="F17" s="25">
        <v>0.41255096763058052</v>
      </c>
      <c r="G17" s="25">
        <v>0</v>
      </c>
      <c r="H17" s="25">
        <v>0</v>
      </c>
      <c r="I17" s="25">
        <v>0</v>
      </c>
      <c r="J17" s="25">
        <v>0</v>
      </c>
      <c r="K17" s="25">
        <v>0</v>
      </c>
      <c r="L17" s="25">
        <v>4.1531155381153733</v>
      </c>
      <c r="M17" s="25">
        <v>0</v>
      </c>
      <c r="N17" s="25">
        <v>0</v>
      </c>
      <c r="O17" s="25">
        <v>30.100256018250313</v>
      </c>
      <c r="P17" s="25">
        <v>4.3887917129487164</v>
      </c>
      <c r="Q17" s="25">
        <v>0</v>
      </c>
      <c r="R17" s="25">
        <v>0</v>
      </c>
      <c r="S17" s="25">
        <v>0</v>
      </c>
      <c r="T17" s="25">
        <v>4.7615653384319439</v>
      </c>
      <c r="U17" s="25">
        <v>0</v>
      </c>
      <c r="V17" s="25">
        <v>1.6220829509836308</v>
      </c>
      <c r="W17" s="25">
        <v>0</v>
      </c>
      <c r="X17" s="25">
        <v>0</v>
      </c>
      <c r="Y17" s="25">
        <v>0</v>
      </c>
      <c r="Z17" s="25">
        <v>0</v>
      </c>
      <c r="AA17" s="25">
        <v>183.56724656635137</v>
      </c>
      <c r="AB17" s="25">
        <v>0</v>
      </c>
      <c r="AC17" s="25">
        <v>0</v>
      </c>
      <c r="AD17" s="25">
        <v>0</v>
      </c>
      <c r="AE17" s="25">
        <v>3.3887398091007527E-2</v>
      </c>
      <c r="AF17" s="25">
        <v>0</v>
      </c>
      <c r="AG17" s="25">
        <v>0</v>
      </c>
      <c r="AH17" s="25">
        <v>0</v>
      </c>
      <c r="AI17" s="25">
        <v>0</v>
      </c>
      <c r="AJ17" s="25">
        <v>3.1911981985933958E-3</v>
      </c>
      <c r="AK17" s="25">
        <v>3.0490526251471927E-3</v>
      </c>
      <c r="AL17" s="25">
        <v>0</v>
      </c>
      <c r="AM17" s="25">
        <v>2.1159968778759995E-2</v>
      </c>
      <c r="AN17" s="26">
        <v>0.23797301628663464</v>
      </c>
      <c r="AO17" s="27">
        <v>229.49260331129366</v>
      </c>
      <c r="AP17" s="28">
        <v>0</v>
      </c>
      <c r="AQ17" s="25">
        <v>-1.678072323920252</v>
      </c>
      <c r="AR17" s="25">
        <v>0</v>
      </c>
      <c r="AS17" s="25">
        <v>-7.6451194460689686</v>
      </c>
      <c r="AT17" s="25">
        <v>-5.1621805178198885</v>
      </c>
      <c r="AU17" s="26">
        <v>2.0630130093433894</v>
      </c>
      <c r="AV17" s="29">
        <v>-15.73820733060974</v>
      </c>
      <c r="AW17" s="27">
        <v>0</v>
      </c>
      <c r="AX17" s="30">
        <v>-201.3320367022182</v>
      </c>
      <c r="AY17" s="27">
        <v>0</v>
      </c>
    </row>
    <row r="18" spans="2:51" ht="15" customHeight="1" x14ac:dyDescent="0.2">
      <c r="B18" s="23" t="s">
        <v>21</v>
      </c>
      <c r="C18" s="24">
        <v>0</v>
      </c>
      <c r="D18" s="25">
        <v>0</v>
      </c>
      <c r="E18" s="25">
        <v>0</v>
      </c>
      <c r="F18" s="25">
        <v>6.2460987622573926E-2</v>
      </c>
      <c r="G18" s="25">
        <v>1.6131759505525087</v>
      </c>
      <c r="H18" s="25">
        <v>0</v>
      </c>
      <c r="I18" s="25">
        <v>0</v>
      </c>
      <c r="J18" s="25">
        <v>0</v>
      </c>
      <c r="K18" s="25">
        <v>0</v>
      </c>
      <c r="L18" s="25">
        <v>1.6887515196039891</v>
      </c>
      <c r="M18" s="25">
        <v>0</v>
      </c>
      <c r="N18" s="25">
        <v>0</v>
      </c>
      <c r="O18" s="25">
        <v>6.7691405388025938</v>
      </c>
      <c r="P18" s="25">
        <v>1.4555684183990694</v>
      </c>
      <c r="Q18" s="25">
        <v>0</v>
      </c>
      <c r="R18" s="25">
        <v>0</v>
      </c>
      <c r="S18" s="25">
        <v>0</v>
      </c>
      <c r="T18" s="25">
        <v>2.5724933383304398</v>
      </c>
      <c r="U18" s="25">
        <v>0</v>
      </c>
      <c r="V18" s="25">
        <v>0.96211211712438682</v>
      </c>
      <c r="W18" s="25">
        <v>0.54294115177948177</v>
      </c>
      <c r="X18" s="25">
        <v>0</v>
      </c>
      <c r="Y18" s="25">
        <v>4.9945720121280207E-2</v>
      </c>
      <c r="Z18" s="25">
        <v>3.5947373172546312E-3</v>
      </c>
      <c r="AA18" s="25">
        <v>73.565339593100049</v>
      </c>
      <c r="AB18" s="25">
        <v>1.3035621086557659E-2</v>
      </c>
      <c r="AC18" s="25">
        <v>1.0476902644896948E-2</v>
      </c>
      <c r="AD18" s="25">
        <v>0</v>
      </c>
      <c r="AE18" s="25">
        <v>0.7730534571206803</v>
      </c>
      <c r="AF18" s="25">
        <v>9.687874680089921E-2</v>
      </c>
      <c r="AG18" s="25">
        <v>0</v>
      </c>
      <c r="AH18" s="25">
        <v>0</v>
      </c>
      <c r="AI18" s="25">
        <v>0</v>
      </c>
      <c r="AJ18" s="25">
        <v>0.43917173294438056</v>
      </c>
      <c r="AK18" s="25">
        <v>0.10918512257669945</v>
      </c>
      <c r="AL18" s="25">
        <v>0</v>
      </c>
      <c r="AM18" s="25">
        <v>1.3450955203473962</v>
      </c>
      <c r="AN18" s="26">
        <v>0.87465899032197203</v>
      </c>
      <c r="AO18" s="27">
        <v>92.947080166597118</v>
      </c>
      <c r="AP18" s="28">
        <v>4.6914702737443886E-2</v>
      </c>
      <c r="AQ18" s="25">
        <v>8.1889505383979451</v>
      </c>
      <c r="AR18" s="25">
        <v>0</v>
      </c>
      <c r="AS18" s="25">
        <v>0</v>
      </c>
      <c r="AT18" s="25">
        <v>8.1721147380058508</v>
      </c>
      <c r="AU18" s="26">
        <v>1.0465471889527589</v>
      </c>
      <c r="AV18" s="29">
        <v>32.09551791887386</v>
      </c>
      <c r="AW18" s="27">
        <v>0</v>
      </c>
      <c r="AX18" s="30">
        <v>-142.49712525356497</v>
      </c>
      <c r="AY18" s="27">
        <v>0</v>
      </c>
    </row>
    <row r="19" spans="2:51" ht="15" customHeight="1" x14ac:dyDescent="0.2">
      <c r="B19" s="23" t="s">
        <v>23</v>
      </c>
      <c r="C19" s="24">
        <v>11.42935772189878</v>
      </c>
      <c r="D19" s="25">
        <v>0.18971825855163044</v>
      </c>
      <c r="E19" s="25">
        <v>0</v>
      </c>
      <c r="F19" s="25">
        <v>1.9833291378427156</v>
      </c>
      <c r="G19" s="25">
        <v>13.13032418656563</v>
      </c>
      <c r="H19" s="25">
        <v>0</v>
      </c>
      <c r="I19" s="25">
        <v>0</v>
      </c>
      <c r="J19" s="25">
        <v>0</v>
      </c>
      <c r="K19" s="25">
        <v>0</v>
      </c>
      <c r="L19" s="25">
        <v>4.0234578631767457</v>
      </c>
      <c r="M19" s="25">
        <v>0</v>
      </c>
      <c r="N19" s="25">
        <v>0</v>
      </c>
      <c r="O19" s="25">
        <v>6.5740705936471153</v>
      </c>
      <c r="P19" s="25">
        <v>1.250059304044185</v>
      </c>
      <c r="Q19" s="25">
        <v>0</v>
      </c>
      <c r="R19" s="25">
        <v>0</v>
      </c>
      <c r="S19" s="25">
        <v>0</v>
      </c>
      <c r="T19" s="25">
        <v>0.83108795162045246</v>
      </c>
      <c r="U19" s="25">
        <v>0</v>
      </c>
      <c r="V19" s="25">
        <v>7.2183968523906632</v>
      </c>
      <c r="W19" s="25">
        <v>0.75641728282749665</v>
      </c>
      <c r="X19" s="25">
        <v>0</v>
      </c>
      <c r="Y19" s="25">
        <v>0.10216951525669796</v>
      </c>
      <c r="Z19" s="25">
        <v>0.14878218340859448</v>
      </c>
      <c r="AA19" s="25">
        <v>544.32170493971694</v>
      </c>
      <c r="AB19" s="25">
        <v>3.1376982855116093</v>
      </c>
      <c r="AC19" s="25">
        <v>1.8989957927207866</v>
      </c>
      <c r="AD19" s="25">
        <v>1.3026575396094207</v>
      </c>
      <c r="AE19" s="25">
        <v>2.4615462284609606</v>
      </c>
      <c r="AF19" s="25">
        <v>7.4372483117106494E-2</v>
      </c>
      <c r="AG19" s="25">
        <v>2.7234733541709313E-2</v>
      </c>
      <c r="AH19" s="25">
        <v>0.80633347855627735</v>
      </c>
      <c r="AI19" s="25">
        <v>8.9583521872447223E-4</v>
      </c>
      <c r="AJ19" s="25">
        <v>4.8071206152419066</v>
      </c>
      <c r="AK19" s="25">
        <v>5.9787566189671963</v>
      </c>
      <c r="AL19" s="25">
        <v>0.16931405591264465</v>
      </c>
      <c r="AM19" s="25">
        <v>1.4669795982815035</v>
      </c>
      <c r="AN19" s="26">
        <v>4.0997020258861143</v>
      </c>
      <c r="AO19" s="27">
        <v>618.19048308197375</v>
      </c>
      <c r="AP19" s="28">
        <v>1.0790381629612091</v>
      </c>
      <c r="AQ19" s="25">
        <v>12.984654387681092</v>
      </c>
      <c r="AR19" s="25">
        <v>3.1610375169640346E-2</v>
      </c>
      <c r="AS19" s="25">
        <v>0.43841213318307876</v>
      </c>
      <c r="AT19" s="25">
        <v>10.988266526492223</v>
      </c>
      <c r="AU19" s="26">
        <v>-0.10346611696842271</v>
      </c>
      <c r="AV19" s="29">
        <v>-56.289438652027812</v>
      </c>
      <c r="AW19" s="27">
        <v>0</v>
      </c>
      <c r="AX19" s="30">
        <v>-480.95365581954906</v>
      </c>
      <c r="AY19" s="27">
        <v>106.3659040789157</v>
      </c>
    </row>
    <row r="20" spans="2:51" ht="15" customHeight="1" x14ac:dyDescent="0.2">
      <c r="B20" s="23" t="s">
        <v>25</v>
      </c>
      <c r="C20" s="24">
        <v>0.28814095708375526</v>
      </c>
      <c r="D20" s="25">
        <v>2.5637602506977088E-2</v>
      </c>
      <c r="E20" s="25">
        <v>0</v>
      </c>
      <c r="F20" s="25">
        <v>0.34006537705623574</v>
      </c>
      <c r="G20" s="25">
        <v>0</v>
      </c>
      <c r="H20" s="25">
        <v>0</v>
      </c>
      <c r="I20" s="25">
        <v>0</v>
      </c>
      <c r="J20" s="25">
        <v>0</v>
      </c>
      <c r="K20" s="25">
        <v>0</v>
      </c>
      <c r="L20" s="25">
        <v>0.76590462003199544</v>
      </c>
      <c r="M20" s="25">
        <v>0</v>
      </c>
      <c r="N20" s="25">
        <v>0</v>
      </c>
      <c r="O20" s="25">
        <v>0.10739918035761316</v>
      </c>
      <c r="P20" s="25">
        <v>6.39074953349414</v>
      </c>
      <c r="Q20" s="25">
        <v>0</v>
      </c>
      <c r="R20" s="25">
        <v>0</v>
      </c>
      <c r="S20" s="25">
        <v>0</v>
      </c>
      <c r="T20" s="25">
        <v>0.74666948437694258</v>
      </c>
      <c r="U20" s="25">
        <v>0</v>
      </c>
      <c r="V20" s="25">
        <v>0.23176862377015814</v>
      </c>
      <c r="W20" s="25">
        <v>0.44163589635755529</v>
      </c>
      <c r="X20" s="25">
        <v>0</v>
      </c>
      <c r="Y20" s="25">
        <v>9.1724756229614415E-2</v>
      </c>
      <c r="Z20" s="25">
        <v>2.7160237508146102E-2</v>
      </c>
      <c r="AA20" s="25">
        <v>46.719567214044964</v>
      </c>
      <c r="AB20" s="25">
        <v>1.4743368415487315</v>
      </c>
      <c r="AC20" s="25">
        <v>0.31357506868176283</v>
      </c>
      <c r="AD20" s="25">
        <v>8.5703246305903175E-2</v>
      </c>
      <c r="AE20" s="25">
        <v>3.2524235156518727E-2</v>
      </c>
      <c r="AF20" s="25">
        <v>0.46236449466319707</v>
      </c>
      <c r="AG20" s="25">
        <v>3.7721014435138996E-3</v>
      </c>
      <c r="AH20" s="25">
        <v>0</v>
      </c>
      <c r="AI20" s="25">
        <v>0</v>
      </c>
      <c r="AJ20" s="25">
        <v>0.70448815837573475</v>
      </c>
      <c r="AK20" s="25">
        <v>1.5743275054510004</v>
      </c>
      <c r="AL20" s="25">
        <v>0</v>
      </c>
      <c r="AM20" s="25">
        <v>12.404517768241417</v>
      </c>
      <c r="AN20" s="26">
        <v>16.266991338664198</v>
      </c>
      <c r="AO20" s="27">
        <v>89.499024241350085</v>
      </c>
      <c r="AP20" s="28">
        <v>8.3531056093497633E-2</v>
      </c>
      <c r="AQ20" s="25">
        <v>5.9236059040217102</v>
      </c>
      <c r="AR20" s="25">
        <v>0</v>
      </c>
      <c r="AS20" s="25">
        <v>145.19815772701605</v>
      </c>
      <c r="AT20" s="25">
        <v>388.62206696147314</v>
      </c>
      <c r="AU20" s="26">
        <v>-2.8110220087494731</v>
      </c>
      <c r="AV20" s="29">
        <v>-7.6743504880417728</v>
      </c>
      <c r="AW20" s="27">
        <v>0</v>
      </c>
      <c r="AX20" s="30">
        <v>-579.23664738614616</v>
      </c>
      <c r="AY20" s="27">
        <v>39.604366007017077</v>
      </c>
    </row>
    <row r="21" spans="2:51" ht="15" customHeight="1" x14ac:dyDescent="0.2">
      <c r="B21" s="23" t="s">
        <v>27</v>
      </c>
      <c r="C21" s="24">
        <v>0</v>
      </c>
      <c r="D21" s="25">
        <v>0</v>
      </c>
      <c r="E21" s="25">
        <v>0</v>
      </c>
      <c r="F21" s="25">
        <v>7.7112330398239326E-4</v>
      </c>
      <c r="G21" s="25">
        <v>8.9279869441207069E-4</v>
      </c>
      <c r="H21" s="25">
        <v>0</v>
      </c>
      <c r="I21" s="25">
        <v>0</v>
      </c>
      <c r="J21" s="25">
        <v>0</v>
      </c>
      <c r="K21" s="25">
        <v>0</v>
      </c>
      <c r="L21" s="25">
        <v>1.0973020511651037E-4</v>
      </c>
      <c r="M21" s="25">
        <v>0</v>
      </c>
      <c r="N21" s="25">
        <v>0</v>
      </c>
      <c r="O21" s="25">
        <v>4.5880036185458816E-4</v>
      </c>
      <c r="P21" s="25">
        <v>0.47443739099790916</v>
      </c>
      <c r="Q21" s="25">
        <v>0</v>
      </c>
      <c r="R21" s="25">
        <v>0</v>
      </c>
      <c r="S21" s="25">
        <v>0</v>
      </c>
      <c r="T21" s="25">
        <v>1.2310746170764231</v>
      </c>
      <c r="U21" s="25">
        <v>0</v>
      </c>
      <c r="V21" s="25">
        <v>1.6328428725196202E-3</v>
      </c>
      <c r="W21" s="25">
        <v>1.3432153784258207</v>
      </c>
      <c r="X21" s="25">
        <v>0</v>
      </c>
      <c r="Y21" s="25">
        <v>6.8772075898492521E-4</v>
      </c>
      <c r="Z21" s="25">
        <v>0</v>
      </c>
      <c r="AA21" s="25">
        <v>1.4488607961620148</v>
      </c>
      <c r="AB21" s="25">
        <v>1.0412303551126181E-2</v>
      </c>
      <c r="AC21" s="25">
        <v>3.881944058600463E-2</v>
      </c>
      <c r="AD21" s="25">
        <v>2.3392358246869735E-3</v>
      </c>
      <c r="AE21" s="25">
        <v>6.883436011961635E-4</v>
      </c>
      <c r="AF21" s="25">
        <v>1.5545289923396424</v>
      </c>
      <c r="AG21" s="25">
        <v>1.3230747270846334E-2</v>
      </c>
      <c r="AH21" s="25">
        <v>0</v>
      </c>
      <c r="AI21" s="25">
        <v>0</v>
      </c>
      <c r="AJ21" s="25">
        <v>9.1454228436809532E-2</v>
      </c>
      <c r="AK21" s="25">
        <v>0.78302575273422892</v>
      </c>
      <c r="AL21" s="25">
        <v>3.5768155405382772E-2</v>
      </c>
      <c r="AM21" s="25">
        <v>3.201987949757297E-3</v>
      </c>
      <c r="AN21" s="26">
        <v>7.5229431814529644</v>
      </c>
      <c r="AO21" s="27">
        <v>14.558553568011682</v>
      </c>
      <c r="AP21" s="28">
        <v>1.9452437720403559E-2</v>
      </c>
      <c r="AQ21" s="25">
        <v>7.2666997981511861</v>
      </c>
      <c r="AR21" s="25">
        <v>0</v>
      </c>
      <c r="AS21" s="25">
        <v>0</v>
      </c>
      <c r="AT21" s="25">
        <v>0</v>
      </c>
      <c r="AU21" s="26">
        <v>-0.78804566329464787</v>
      </c>
      <c r="AV21" s="29">
        <v>-9.3996641375973926</v>
      </c>
      <c r="AW21" s="27">
        <v>0</v>
      </c>
      <c r="AX21" s="30">
        <v>-11.656996002991232</v>
      </c>
      <c r="AY21" s="27">
        <v>0</v>
      </c>
    </row>
    <row r="22" spans="2:51" ht="15" customHeight="1" x14ac:dyDescent="0.2">
      <c r="B22" s="23" t="s">
        <v>30</v>
      </c>
      <c r="C22" s="24">
        <v>0.71698352820310429</v>
      </c>
      <c r="D22" s="25">
        <v>0</v>
      </c>
      <c r="E22" s="25">
        <v>0</v>
      </c>
      <c r="F22" s="25">
        <v>5.3978631278767597E-3</v>
      </c>
      <c r="G22" s="25">
        <v>0</v>
      </c>
      <c r="H22" s="25">
        <v>0</v>
      </c>
      <c r="I22" s="25">
        <v>0</v>
      </c>
      <c r="J22" s="25">
        <v>0</v>
      </c>
      <c r="K22" s="25">
        <v>0</v>
      </c>
      <c r="L22" s="25">
        <v>6.7023043343063429E-2</v>
      </c>
      <c r="M22" s="25">
        <v>0</v>
      </c>
      <c r="N22" s="25">
        <v>0</v>
      </c>
      <c r="O22" s="25">
        <v>0.12036527754046021</v>
      </c>
      <c r="P22" s="25">
        <v>0.92525522112051817</v>
      </c>
      <c r="Q22" s="25">
        <v>0</v>
      </c>
      <c r="R22" s="25">
        <v>0</v>
      </c>
      <c r="S22" s="25">
        <v>0</v>
      </c>
      <c r="T22" s="25">
        <v>3.5253767228957513</v>
      </c>
      <c r="U22" s="25">
        <v>0</v>
      </c>
      <c r="V22" s="25">
        <v>3.5256454212288665E-2</v>
      </c>
      <c r="W22" s="25">
        <v>1.4255381451555087</v>
      </c>
      <c r="X22" s="25">
        <v>0</v>
      </c>
      <c r="Y22" s="25">
        <v>2.5789528461934693E-4</v>
      </c>
      <c r="Z22" s="25">
        <v>0</v>
      </c>
      <c r="AA22" s="25">
        <v>48.687432174751919</v>
      </c>
      <c r="AB22" s="25">
        <v>0.20831084429500341</v>
      </c>
      <c r="AC22" s="25">
        <v>0.18032625229197086</v>
      </c>
      <c r="AD22" s="25">
        <v>0.17320381280379316</v>
      </c>
      <c r="AE22" s="25">
        <v>0.11121260891090694</v>
      </c>
      <c r="AF22" s="25">
        <v>0.42789750755828876</v>
      </c>
      <c r="AG22" s="25">
        <v>8.0740701947308569E-4</v>
      </c>
      <c r="AH22" s="25">
        <v>7.8325994598092245E-3</v>
      </c>
      <c r="AI22" s="25">
        <v>1.785862753697084E-4</v>
      </c>
      <c r="AJ22" s="25">
        <v>1.3565534536179493</v>
      </c>
      <c r="AK22" s="25">
        <v>2.5389896788547124</v>
      </c>
      <c r="AL22" s="25">
        <v>0.59036876075893829</v>
      </c>
      <c r="AM22" s="25">
        <v>5.6900965875748569E-2</v>
      </c>
      <c r="AN22" s="26">
        <v>9.6470499124112372</v>
      </c>
      <c r="AO22" s="27">
        <v>70.808518715768315</v>
      </c>
      <c r="AP22" s="28">
        <v>2.3709088798044813</v>
      </c>
      <c r="AQ22" s="25">
        <v>152.22437505682134</v>
      </c>
      <c r="AR22" s="25">
        <v>0</v>
      </c>
      <c r="AS22" s="25">
        <v>81.800807681328152</v>
      </c>
      <c r="AT22" s="25">
        <v>104.19532289078037</v>
      </c>
      <c r="AU22" s="26">
        <v>-0.58307001120983781</v>
      </c>
      <c r="AV22" s="29">
        <v>76.941807467143292</v>
      </c>
      <c r="AW22" s="27">
        <v>0</v>
      </c>
      <c r="AX22" s="30">
        <v>-487.75867068043613</v>
      </c>
      <c r="AY22" s="27">
        <v>0</v>
      </c>
    </row>
    <row r="23" spans="2:51" ht="15" customHeight="1" x14ac:dyDescent="0.2">
      <c r="B23" s="23" t="s">
        <v>32</v>
      </c>
      <c r="C23" s="24">
        <v>6.5669626023092511E-3</v>
      </c>
      <c r="D23" s="25">
        <v>1.2818801253488546E-3</v>
      </c>
      <c r="E23" s="25">
        <v>0</v>
      </c>
      <c r="F23" s="25">
        <v>0</v>
      </c>
      <c r="G23" s="25">
        <v>3.5502586322332212E-2</v>
      </c>
      <c r="H23" s="25">
        <v>0</v>
      </c>
      <c r="I23" s="25">
        <v>0</v>
      </c>
      <c r="J23" s="25">
        <v>0</v>
      </c>
      <c r="K23" s="25">
        <v>0</v>
      </c>
      <c r="L23" s="25">
        <v>2.3597475793678824E-3</v>
      </c>
      <c r="M23" s="25">
        <v>0</v>
      </c>
      <c r="N23" s="25">
        <v>0</v>
      </c>
      <c r="O23" s="25">
        <v>9.9539730680625865E-3</v>
      </c>
      <c r="P23" s="25">
        <v>1.095160916716126E-2</v>
      </c>
      <c r="Q23" s="25">
        <v>0</v>
      </c>
      <c r="R23" s="25">
        <v>0</v>
      </c>
      <c r="S23" s="25">
        <v>0</v>
      </c>
      <c r="T23" s="25">
        <v>0.69530882871040267</v>
      </c>
      <c r="U23" s="25">
        <v>0</v>
      </c>
      <c r="V23" s="25">
        <v>2.045156235779888E-2</v>
      </c>
      <c r="W23" s="25">
        <v>2.6432877362109624E-2</v>
      </c>
      <c r="X23" s="25">
        <v>0</v>
      </c>
      <c r="Y23" s="25">
        <v>2.0631622769547754E-3</v>
      </c>
      <c r="Z23" s="25">
        <v>2.0370178131109577E-2</v>
      </c>
      <c r="AA23" s="25">
        <v>15.544456940673841</v>
      </c>
      <c r="AB23" s="25">
        <v>0.29538231582596064</v>
      </c>
      <c r="AC23" s="25">
        <v>0.26146505945670767</v>
      </c>
      <c r="AD23" s="25">
        <v>0.23794164385041588</v>
      </c>
      <c r="AE23" s="25">
        <v>0.11735757013501096</v>
      </c>
      <c r="AF23" s="25">
        <v>0.10504345715077486</v>
      </c>
      <c r="AG23" s="25">
        <v>4.1175584679669128E-2</v>
      </c>
      <c r="AH23" s="25">
        <v>4.715877591426805E-2</v>
      </c>
      <c r="AI23" s="25">
        <v>3.3887834692105643E-3</v>
      </c>
      <c r="AJ23" s="25">
        <v>1.2989728433036802</v>
      </c>
      <c r="AK23" s="25">
        <v>0.12413999973813569</v>
      </c>
      <c r="AL23" s="25">
        <v>3.6993321756233426E-2</v>
      </c>
      <c r="AM23" s="25">
        <v>2.1062284228727066E-2</v>
      </c>
      <c r="AN23" s="26">
        <v>0.50717938122035811</v>
      </c>
      <c r="AO23" s="27">
        <v>19.472961329105953</v>
      </c>
      <c r="AP23" s="28">
        <v>0</v>
      </c>
      <c r="AQ23" s="25">
        <v>28.785883737242226</v>
      </c>
      <c r="AR23" s="25">
        <v>0</v>
      </c>
      <c r="AS23" s="25">
        <v>36.402984991269122</v>
      </c>
      <c r="AT23" s="25">
        <v>30.54079922082024</v>
      </c>
      <c r="AU23" s="26">
        <v>9.3941786807634056E-2</v>
      </c>
      <c r="AV23" s="29">
        <v>39.770942130397842</v>
      </c>
      <c r="AW23" s="27">
        <v>0</v>
      </c>
      <c r="AX23" s="30">
        <v>-155.06751319564302</v>
      </c>
      <c r="AY23" s="27">
        <v>0</v>
      </c>
    </row>
    <row r="24" spans="2:51" ht="15" customHeight="1" x14ac:dyDescent="0.2">
      <c r="B24" s="23" t="s">
        <v>34</v>
      </c>
      <c r="C24" s="24">
        <v>0</v>
      </c>
      <c r="D24" s="25">
        <v>0</v>
      </c>
      <c r="E24" s="25">
        <v>0</v>
      </c>
      <c r="F24" s="25">
        <v>7.7112330398239326E-4</v>
      </c>
      <c r="G24" s="25">
        <v>0</v>
      </c>
      <c r="H24" s="25">
        <v>0</v>
      </c>
      <c r="I24" s="25">
        <v>0</v>
      </c>
      <c r="J24" s="25">
        <v>0</v>
      </c>
      <c r="K24" s="25">
        <v>0</v>
      </c>
      <c r="L24" s="25">
        <v>0</v>
      </c>
      <c r="M24" s="25">
        <v>0</v>
      </c>
      <c r="N24" s="25">
        <v>0</v>
      </c>
      <c r="O24" s="25">
        <v>0</v>
      </c>
      <c r="P24" s="25">
        <v>0</v>
      </c>
      <c r="Q24" s="25">
        <v>0</v>
      </c>
      <c r="R24" s="25">
        <v>0</v>
      </c>
      <c r="S24" s="25">
        <v>0</v>
      </c>
      <c r="T24" s="25">
        <v>49.24741952880963</v>
      </c>
      <c r="U24" s="25">
        <v>0</v>
      </c>
      <c r="V24" s="25">
        <v>0</v>
      </c>
      <c r="W24" s="25">
        <v>12.063368578478917</v>
      </c>
      <c r="X24" s="25">
        <v>0</v>
      </c>
      <c r="Y24" s="25">
        <v>0</v>
      </c>
      <c r="Z24" s="25">
        <v>0</v>
      </c>
      <c r="AA24" s="25">
        <v>0</v>
      </c>
      <c r="AB24" s="25">
        <v>0</v>
      </c>
      <c r="AC24" s="25">
        <v>0</v>
      </c>
      <c r="AD24" s="25">
        <v>9.98670925040817</v>
      </c>
      <c r="AE24" s="25">
        <v>0</v>
      </c>
      <c r="AF24" s="25">
        <v>0</v>
      </c>
      <c r="AG24" s="25">
        <v>0</v>
      </c>
      <c r="AH24" s="25">
        <v>0</v>
      </c>
      <c r="AI24" s="25">
        <v>0</v>
      </c>
      <c r="AJ24" s="25">
        <v>0.21149179462313947</v>
      </c>
      <c r="AK24" s="25">
        <v>2.4807672930126161</v>
      </c>
      <c r="AL24" s="25">
        <v>1.8577111411747414E-2</v>
      </c>
      <c r="AM24" s="25">
        <v>0</v>
      </c>
      <c r="AN24" s="26">
        <v>103.70852079399522</v>
      </c>
      <c r="AO24" s="27">
        <v>177.71762547404342</v>
      </c>
      <c r="AP24" s="28">
        <v>0</v>
      </c>
      <c r="AQ24" s="25">
        <v>169.62841258943203</v>
      </c>
      <c r="AR24" s="25">
        <v>0</v>
      </c>
      <c r="AS24" s="25">
        <v>190.04427076632786</v>
      </c>
      <c r="AT24" s="25">
        <v>178.49884571069296</v>
      </c>
      <c r="AU24" s="26">
        <v>-1.027705391910692</v>
      </c>
      <c r="AV24" s="29">
        <v>89.853259459682434</v>
      </c>
      <c r="AW24" s="27">
        <v>0</v>
      </c>
      <c r="AX24" s="30">
        <v>-701.46227120922856</v>
      </c>
      <c r="AY24" s="27">
        <v>103.25243739903945</v>
      </c>
    </row>
    <row r="25" spans="2:51" ht="15" customHeight="1" x14ac:dyDescent="0.2">
      <c r="B25" s="23" t="s">
        <v>36</v>
      </c>
      <c r="C25" s="24">
        <v>0.50360646596097614</v>
      </c>
      <c r="D25" s="25">
        <v>7.6912807520931265E-3</v>
      </c>
      <c r="E25" s="25">
        <v>0</v>
      </c>
      <c r="F25" s="25">
        <v>3.0073808855313387E-2</v>
      </c>
      <c r="G25" s="25">
        <v>14.465701192739179</v>
      </c>
      <c r="H25" s="25">
        <v>0</v>
      </c>
      <c r="I25" s="25">
        <v>0</v>
      </c>
      <c r="J25" s="25">
        <v>0</v>
      </c>
      <c r="K25" s="25">
        <v>0</v>
      </c>
      <c r="L25" s="25">
        <v>3.0623086810290769E-2</v>
      </c>
      <c r="M25" s="25">
        <v>0</v>
      </c>
      <c r="N25" s="25">
        <v>0</v>
      </c>
      <c r="O25" s="25">
        <v>6.9837394210996218E-2</v>
      </c>
      <c r="P25" s="25">
        <v>2.7766879684280585E-2</v>
      </c>
      <c r="Q25" s="25">
        <v>0</v>
      </c>
      <c r="R25" s="25">
        <v>0</v>
      </c>
      <c r="S25" s="25">
        <v>0</v>
      </c>
      <c r="T25" s="25">
        <v>7.5703031242530458E-2</v>
      </c>
      <c r="U25" s="25">
        <v>0</v>
      </c>
      <c r="V25" s="25">
        <v>1.0351298204860477</v>
      </c>
      <c r="W25" s="25">
        <v>9.1534339310031321</v>
      </c>
      <c r="X25" s="25">
        <v>0</v>
      </c>
      <c r="Y25" s="25">
        <v>0.23606015052157558</v>
      </c>
      <c r="Z25" s="25">
        <v>3.139603631364448</v>
      </c>
      <c r="AA25" s="25">
        <v>3.7487959211223107</v>
      </c>
      <c r="AB25" s="25">
        <v>3.1444347058495072</v>
      </c>
      <c r="AC25" s="25">
        <v>8.0089973133582877</v>
      </c>
      <c r="AD25" s="25">
        <v>1.6434851713496494</v>
      </c>
      <c r="AE25" s="25">
        <v>0.73096678964449435</v>
      </c>
      <c r="AF25" s="25">
        <v>4.3123176244719703</v>
      </c>
      <c r="AG25" s="25">
        <v>3.6388796423828902</v>
      </c>
      <c r="AH25" s="25">
        <v>1.4653488156059758E-2</v>
      </c>
      <c r="AI25" s="25">
        <v>6.462500094882701E-3</v>
      </c>
      <c r="AJ25" s="25">
        <v>50.487899997972718</v>
      </c>
      <c r="AK25" s="25">
        <v>26.667740224448096</v>
      </c>
      <c r="AL25" s="25">
        <v>8.858215538761014</v>
      </c>
      <c r="AM25" s="25">
        <v>8.964827322880037</v>
      </c>
      <c r="AN25" s="26">
        <v>4.5141112320271608</v>
      </c>
      <c r="AO25" s="27">
        <v>153.51701814614992</v>
      </c>
      <c r="AP25" s="28">
        <v>0.60416983037488714</v>
      </c>
      <c r="AQ25" s="25">
        <v>2.0830146029711276</v>
      </c>
      <c r="AR25" s="25">
        <v>0</v>
      </c>
      <c r="AS25" s="25">
        <v>0</v>
      </c>
      <c r="AT25" s="25">
        <v>0</v>
      </c>
      <c r="AU25" s="26">
        <v>5.9447334949284544E-2</v>
      </c>
      <c r="AV25" s="29">
        <v>-14.126370575381214</v>
      </c>
      <c r="AW25" s="27">
        <v>0</v>
      </c>
      <c r="AX25" s="30">
        <v>-142.13727933906401</v>
      </c>
      <c r="AY25" s="27">
        <v>0</v>
      </c>
    </row>
    <row r="26" spans="2:51" ht="15" customHeight="1" x14ac:dyDescent="0.2">
      <c r="B26" s="23" t="s">
        <v>29</v>
      </c>
      <c r="C26" s="24">
        <v>92.644705801421239</v>
      </c>
      <c r="D26" s="25">
        <v>0.81078917928315042</v>
      </c>
      <c r="E26" s="25">
        <v>0</v>
      </c>
      <c r="F26" s="25">
        <v>0.89218966270762656</v>
      </c>
      <c r="G26" s="25">
        <v>26.926969268589726</v>
      </c>
      <c r="H26" s="25">
        <v>0</v>
      </c>
      <c r="I26" s="25">
        <v>0</v>
      </c>
      <c r="J26" s="25">
        <v>0</v>
      </c>
      <c r="K26" s="25">
        <v>0</v>
      </c>
      <c r="L26" s="25">
        <v>3.3830747714593121</v>
      </c>
      <c r="M26" s="25">
        <v>0</v>
      </c>
      <c r="N26" s="25">
        <v>0</v>
      </c>
      <c r="O26" s="25">
        <v>0.75243259344152458</v>
      </c>
      <c r="P26" s="25">
        <v>0.34929097704031448</v>
      </c>
      <c r="Q26" s="25">
        <v>0</v>
      </c>
      <c r="R26" s="25">
        <v>0</v>
      </c>
      <c r="S26" s="25">
        <v>0</v>
      </c>
      <c r="T26" s="25">
        <v>4.1959875313949233</v>
      </c>
      <c r="U26" s="25">
        <v>0</v>
      </c>
      <c r="V26" s="25">
        <v>128.98677519802058</v>
      </c>
      <c r="W26" s="25">
        <v>27.1776778812579</v>
      </c>
      <c r="X26" s="25">
        <v>0</v>
      </c>
      <c r="Y26" s="25">
        <v>3.0744986355895443</v>
      </c>
      <c r="Z26" s="25">
        <v>16.502440485372333</v>
      </c>
      <c r="AA26" s="25">
        <v>317.42460731869187</v>
      </c>
      <c r="AB26" s="25">
        <v>3.3684530687208598</v>
      </c>
      <c r="AC26" s="25">
        <v>11.607172862548387</v>
      </c>
      <c r="AD26" s="25">
        <v>3.2353249208088593</v>
      </c>
      <c r="AE26" s="25">
        <v>12.167698017461872</v>
      </c>
      <c r="AF26" s="25">
        <v>4.4543099990937787</v>
      </c>
      <c r="AG26" s="25">
        <v>1.2134274918315591</v>
      </c>
      <c r="AH26" s="25">
        <v>2.0444063665034555</v>
      </c>
      <c r="AI26" s="25">
        <v>1.4189623326733009E-2</v>
      </c>
      <c r="AJ26" s="25">
        <v>64.529116398600593</v>
      </c>
      <c r="AK26" s="25">
        <v>15.318150002775196</v>
      </c>
      <c r="AL26" s="25">
        <v>6.9462805136497483</v>
      </c>
      <c r="AM26" s="25">
        <v>25.498732887115366</v>
      </c>
      <c r="AN26" s="26">
        <v>49.544247083512225</v>
      </c>
      <c r="AO26" s="27">
        <v>823.06294854021871</v>
      </c>
      <c r="AP26" s="28">
        <v>9.1071736362759967</v>
      </c>
      <c r="AQ26" s="25">
        <v>187.43951251773782</v>
      </c>
      <c r="AR26" s="25">
        <v>0.18966225101784207</v>
      </c>
      <c r="AS26" s="25">
        <v>41.998897163134032</v>
      </c>
      <c r="AT26" s="25">
        <v>39.790757070054589</v>
      </c>
      <c r="AU26" s="26">
        <v>0.21534467397026605</v>
      </c>
      <c r="AV26" s="29">
        <v>-38.327610186422469</v>
      </c>
      <c r="AW26" s="27">
        <v>485.29009771461983</v>
      </c>
      <c r="AX26" s="30">
        <v>-776.36892782286407</v>
      </c>
      <c r="AY26" s="27">
        <v>772.39785555774256</v>
      </c>
    </row>
    <row r="27" spans="2:51" ht="15" customHeight="1" x14ac:dyDescent="0.2">
      <c r="B27" s="23" t="s">
        <v>39</v>
      </c>
      <c r="C27" s="24">
        <v>98.408124413679872</v>
      </c>
      <c r="D27" s="25">
        <v>0.35161231475975796</v>
      </c>
      <c r="E27" s="25">
        <v>0</v>
      </c>
      <c r="F27" s="25">
        <v>3.1670034094556891</v>
      </c>
      <c r="G27" s="25">
        <v>16.404673762294536</v>
      </c>
      <c r="H27" s="25">
        <v>0</v>
      </c>
      <c r="I27" s="25">
        <v>0</v>
      </c>
      <c r="J27" s="25">
        <v>0</v>
      </c>
      <c r="K27" s="25">
        <v>0</v>
      </c>
      <c r="L27" s="25">
        <v>9.3250872993165057</v>
      </c>
      <c r="M27" s="25">
        <v>0</v>
      </c>
      <c r="N27" s="25">
        <v>0</v>
      </c>
      <c r="O27" s="25">
        <v>1.0782783095406077</v>
      </c>
      <c r="P27" s="25">
        <v>0.35351099619534482</v>
      </c>
      <c r="Q27" s="25">
        <v>0</v>
      </c>
      <c r="R27" s="25">
        <v>0</v>
      </c>
      <c r="S27" s="25">
        <v>0</v>
      </c>
      <c r="T27" s="25">
        <v>0.8004249465834703</v>
      </c>
      <c r="U27" s="25">
        <v>0</v>
      </c>
      <c r="V27" s="25">
        <v>12.556399046487858</v>
      </c>
      <c r="W27" s="25">
        <v>181.31353950119205</v>
      </c>
      <c r="X27" s="25">
        <v>0</v>
      </c>
      <c r="Y27" s="25">
        <v>1.3655618728561767</v>
      </c>
      <c r="Z27" s="25">
        <v>46.034539370619086</v>
      </c>
      <c r="AA27" s="25">
        <v>21.406425120395777</v>
      </c>
      <c r="AB27" s="25">
        <v>4.0727548036668786</v>
      </c>
      <c r="AC27" s="25">
        <v>32.151667564856453</v>
      </c>
      <c r="AD27" s="25">
        <v>11.09277261789774</v>
      </c>
      <c r="AE27" s="25">
        <v>40.153875908810896</v>
      </c>
      <c r="AF27" s="25">
        <v>1.2859257835258837</v>
      </c>
      <c r="AG27" s="25">
        <v>1.3091878134802426</v>
      </c>
      <c r="AH27" s="25">
        <v>9.3358662503105219</v>
      </c>
      <c r="AI27" s="25">
        <v>7.0647486554024544E-2</v>
      </c>
      <c r="AJ27" s="25">
        <v>27.331164424538827</v>
      </c>
      <c r="AK27" s="25">
        <v>31.905434919744188</v>
      </c>
      <c r="AL27" s="25">
        <v>25.647312035940793</v>
      </c>
      <c r="AM27" s="25">
        <v>30.809804527568826</v>
      </c>
      <c r="AN27" s="26">
        <v>21.83622722377546</v>
      </c>
      <c r="AO27" s="27">
        <v>629.56782172404758</v>
      </c>
      <c r="AP27" s="28">
        <v>0.19109159407690557</v>
      </c>
      <c r="AQ27" s="25">
        <v>220.85361088936779</v>
      </c>
      <c r="AR27" s="25">
        <v>0</v>
      </c>
      <c r="AS27" s="25">
        <v>0</v>
      </c>
      <c r="AT27" s="25">
        <v>0</v>
      </c>
      <c r="AU27" s="26">
        <v>0</v>
      </c>
      <c r="AV27" s="29">
        <v>-14.51105947652152</v>
      </c>
      <c r="AW27" s="27">
        <v>4052.058114078769</v>
      </c>
      <c r="AX27" s="30">
        <v>-654.78792522977847</v>
      </c>
      <c r="AY27" s="27">
        <v>4233.3716535799613</v>
      </c>
    </row>
    <row r="28" spans="2:51" ht="15" customHeight="1" x14ac:dyDescent="0.2">
      <c r="B28" s="23" t="s">
        <v>41</v>
      </c>
      <c r="C28" s="24">
        <v>6.822666197127264E-3</v>
      </c>
      <c r="D28" s="25">
        <v>0</v>
      </c>
      <c r="E28" s="25">
        <v>0</v>
      </c>
      <c r="F28" s="25">
        <v>8.4823563438063375E-3</v>
      </c>
      <c r="G28" s="25">
        <v>4.7596637847442551</v>
      </c>
      <c r="H28" s="25">
        <v>0</v>
      </c>
      <c r="I28" s="25">
        <v>0</v>
      </c>
      <c r="J28" s="25">
        <v>0</v>
      </c>
      <c r="K28" s="25">
        <v>0</v>
      </c>
      <c r="L28" s="25">
        <v>0.29962192888129668</v>
      </c>
      <c r="M28" s="25">
        <v>0</v>
      </c>
      <c r="N28" s="25">
        <v>0</v>
      </c>
      <c r="O28" s="25">
        <v>0.32540914360582157</v>
      </c>
      <c r="P28" s="25">
        <v>5.9503946740928612E-2</v>
      </c>
      <c r="Q28" s="25">
        <v>0</v>
      </c>
      <c r="R28" s="25">
        <v>0</v>
      </c>
      <c r="S28" s="25">
        <v>0</v>
      </c>
      <c r="T28" s="25">
        <v>0.31594740966088042</v>
      </c>
      <c r="U28" s="25">
        <v>0</v>
      </c>
      <c r="V28" s="25">
        <v>0.49961631984021065</v>
      </c>
      <c r="W28" s="25">
        <v>4.8470028626044863</v>
      </c>
      <c r="X28" s="25">
        <v>0</v>
      </c>
      <c r="Y28" s="25">
        <v>0.32335770436522454</v>
      </c>
      <c r="Z28" s="25">
        <v>3.6256919997087684</v>
      </c>
      <c r="AA28" s="25">
        <v>4.678972089764609</v>
      </c>
      <c r="AB28" s="25">
        <v>0.73618062836904896</v>
      </c>
      <c r="AC28" s="25">
        <v>8.2156759495955001</v>
      </c>
      <c r="AD28" s="25">
        <v>0.7079249317332712</v>
      </c>
      <c r="AE28" s="25">
        <v>26.5401872420004</v>
      </c>
      <c r="AF28" s="25">
        <v>0.12782537040938469</v>
      </c>
      <c r="AG28" s="25">
        <v>0.16986006399033765</v>
      </c>
      <c r="AH28" s="25">
        <v>8.3156097598307957E-2</v>
      </c>
      <c r="AI28" s="25">
        <v>1.4956237581978588E-2</v>
      </c>
      <c r="AJ28" s="25">
        <v>10.956103765794325</v>
      </c>
      <c r="AK28" s="25">
        <v>13.829341163810469</v>
      </c>
      <c r="AL28" s="25">
        <v>5.381910925894088</v>
      </c>
      <c r="AM28" s="25">
        <v>13.948910840084162</v>
      </c>
      <c r="AN28" s="26">
        <v>5.0801973872170967</v>
      </c>
      <c r="AO28" s="27">
        <v>105.54232281653579</v>
      </c>
      <c r="AP28" s="28">
        <v>4.9203224822197238E-2</v>
      </c>
      <c r="AQ28" s="25">
        <v>51.590918421068118</v>
      </c>
      <c r="AR28" s="25">
        <v>0</v>
      </c>
      <c r="AS28" s="25">
        <v>0</v>
      </c>
      <c r="AT28" s="25">
        <v>0</v>
      </c>
      <c r="AU28" s="26">
        <v>0</v>
      </c>
      <c r="AV28" s="29">
        <v>-14.466461915771074</v>
      </c>
      <c r="AW28" s="27">
        <v>0</v>
      </c>
      <c r="AX28" s="30">
        <v>-142.71598254665503</v>
      </c>
      <c r="AY28" s="27">
        <v>0</v>
      </c>
    </row>
    <row r="29" spans="2:51" ht="15" customHeight="1" x14ac:dyDescent="0.2">
      <c r="B29" s="23" t="s">
        <v>43</v>
      </c>
      <c r="C29" s="24">
        <v>9.5654277812400501</v>
      </c>
      <c r="D29" s="25">
        <v>9.614100940116407E-3</v>
      </c>
      <c r="E29" s="25">
        <v>0</v>
      </c>
      <c r="F29" s="25">
        <v>0.2722065263057849</v>
      </c>
      <c r="G29" s="25">
        <v>3.5339543638989617</v>
      </c>
      <c r="H29" s="25">
        <v>0</v>
      </c>
      <c r="I29" s="25">
        <v>0</v>
      </c>
      <c r="J29" s="25">
        <v>0</v>
      </c>
      <c r="K29" s="25">
        <v>0</v>
      </c>
      <c r="L29" s="25">
        <v>0.32449121724861496</v>
      </c>
      <c r="M29" s="25">
        <v>0</v>
      </c>
      <c r="N29" s="25">
        <v>0</v>
      </c>
      <c r="O29" s="25">
        <v>5.6332705299015511E-2</v>
      </c>
      <c r="P29" s="25">
        <v>3.4467334372722244E-2</v>
      </c>
      <c r="Q29" s="25">
        <v>0</v>
      </c>
      <c r="R29" s="25">
        <v>0</v>
      </c>
      <c r="S29" s="25">
        <v>0</v>
      </c>
      <c r="T29" s="25">
        <v>3.240436812065299E-2</v>
      </c>
      <c r="U29" s="25">
        <v>0</v>
      </c>
      <c r="V29" s="25">
        <v>0.73717527007531902</v>
      </c>
      <c r="W29" s="25">
        <v>4.1499101333275616</v>
      </c>
      <c r="X29" s="25">
        <v>0</v>
      </c>
      <c r="Y29" s="25">
        <v>17.077481887113663</v>
      </c>
      <c r="Z29" s="25">
        <v>8.8486456140510104</v>
      </c>
      <c r="AA29" s="25">
        <v>4.5805422911910867</v>
      </c>
      <c r="AB29" s="25">
        <v>0.48728932886545728</v>
      </c>
      <c r="AC29" s="25">
        <v>4.2248453045546244</v>
      </c>
      <c r="AD29" s="25">
        <v>2.3086149981996678</v>
      </c>
      <c r="AE29" s="25">
        <v>15.844764037184719</v>
      </c>
      <c r="AF29" s="25">
        <v>0.20131823914863464</v>
      </c>
      <c r="AG29" s="25">
        <v>0.28723298571383532</v>
      </c>
      <c r="AH29" s="25">
        <v>0.11451913126862737</v>
      </c>
      <c r="AI29" s="25">
        <v>7.2567008479496155E-3</v>
      </c>
      <c r="AJ29" s="25">
        <v>17.669557882001556</v>
      </c>
      <c r="AK29" s="25">
        <v>17.247909928529069</v>
      </c>
      <c r="AL29" s="25">
        <v>10.40234541937634</v>
      </c>
      <c r="AM29" s="25">
        <v>18.256625490912498</v>
      </c>
      <c r="AN29" s="26">
        <v>6.3836131898685151</v>
      </c>
      <c r="AO29" s="27">
        <v>142.65854622965605</v>
      </c>
      <c r="AP29" s="28">
        <v>9.6117927559641117E-2</v>
      </c>
      <c r="AQ29" s="25">
        <v>113.7241168556466</v>
      </c>
      <c r="AR29" s="25">
        <v>-7.2032142417817946</v>
      </c>
      <c r="AS29" s="25">
        <v>0</v>
      </c>
      <c r="AT29" s="25">
        <v>0</v>
      </c>
      <c r="AU29" s="26">
        <v>0</v>
      </c>
      <c r="AV29" s="29">
        <v>-10.234537626582771</v>
      </c>
      <c r="AW29" s="27">
        <v>0</v>
      </c>
      <c r="AX29" s="30">
        <v>-120.49024359992251</v>
      </c>
      <c r="AY29" s="27">
        <v>118.55078554457522</v>
      </c>
    </row>
    <row r="30" spans="2:51" ht="15" customHeight="1" x14ac:dyDescent="0.2">
      <c r="B30" s="23" t="s">
        <v>45</v>
      </c>
      <c r="C30" s="24">
        <v>6.8091868150249875</v>
      </c>
      <c r="D30" s="25">
        <v>1.2818801253488546E-3</v>
      </c>
      <c r="E30" s="25">
        <v>0</v>
      </c>
      <c r="F30" s="25">
        <v>0.17041825018010898</v>
      </c>
      <c r="G30" s="25">
        <v>1.0174981592581862</v>
      </c>
      <c r="H30" s="25">
        <v>0</v>
      </c>
      <c r="I30" s="25">
        <v>0</v>
      </c>
      <c r="J30" s="25">
        <v>0</v>
      </c>
      <c r="K30" s="25">
        <v>0</v>
      </c>
      <c r="L30" s="25">
        <v>1.5834204935296667</v>
      </c>
      <c r="M30" s="25">
        <v>0</v>
      </c>
      <c r="N30" s="25">
        <v>0</v>
      </c>
      <c r="O30" s="25">
        <v>1.0811730266312467E-2</v>
      </c>
      <c r="P30" s="25">
        <v>4.1900746729908664E-3</v>
      </c>
      <c r="Q30" s="25">
        <v>0</v>
      </c>
      <c r="R30" s="25">
        <v>0</v>
      </c>
      <c r="S30" s="25">
        <v>0</v>
      </c>
      <c r="T30" s="25">
        <v>4.6962231352377752E-3</v>
      </c>
      <c r="U30" s="25">
        <v>0</v>
      </c>
      <c r="V30" s="25">
        <v>0.21458381770403639</v>
      </c>
      <c r="W30" s="25">
        <v>34.811831359531418</v>
      </c>
      <c r="X30" s="25">
        <v>0</v>
      </c>
      <c r="Y30" s="25">
        <v>0.38520959012643124</v>
      </c>
      <c r="Z30" s="25">
        <v>0</v>
      </c>
      <c r="AA30" s="25">
        <v>21.300369450108839</v>
      </c>
      <c r="AB30" s="25">
        <v>0.89212228186414244</v>
      </c>
      <c r="AC30" s="25">
        <v>1.6319262766090574</v>
      </c>
      <c r="AD30" s="25">
        <v>7.1253687177677216</v>
      </c>
      <c r="AE30" s="25">
        <v>50.876019183704784</v>
      </c>
      <c r="AF30" s="25">
        <v>0.3441999678451641</v>
      </c>
      <c r="AG30" s="25">
        <v>0.7187457243767541</v>
      </c>
      <c r="AH30" s="25">
        <v>0</v>
      </c>
      <c r="AI30" s="25">
        <v>8.3049877651604237E-4</v>
      </c>
      <c r="AJ30" s="25">
        <v>4.3289469161175003</v>
      </c>
      <c r="AK30" s="25">
        <v>154.93151104160432</v>
      </c>
      <c r="AL30" s="25">
        <v>6.2062998799692801</v>
      </c>
      <c r="AM30" s="25">
        <v>10.236146953373012</v>
      </c>
      <c r="AN30" s="26">
        <v>18.558118067082216</v>
      </c>
      <c r="AO30" s="27">
        <v>322.16373335275398</v>
      </c>
      <c r="AP30" s="28">
        <v>0</v>
      </c>
      <c r="AQ30" s="25">
        <v>32.636015563191911</v>
      </c>
      <c r="AR30" s="25">
        <v>88.698712726010811</v>
      </c>
      <c r="AS30" s="25">
        <v>0</v>
      </c>
      <c r="AT30" s="25">
        <v>0</v>
      </c>
      <c r="AU30" s="26">
        <v>0</v>
      </c>
      <c r="AV30" s="29">
        <v>328.9026120283205</v>
      </c>
      <c r="AW30" s="27">
        <v>89.957436693056422</v>
      </c>
      <c r="AX30" s="30">
        <v>0</v>
      </c>
      <c r="AY30" s="27">
        <v>862.35851036333361</v>
      </c>
    </row>
    <row r="31" spans="2:51" ht="15" customHeight="1" x14ac:dyDescent="0.2">
      <c r="B31" s="23" t="s">
        <v>47</v>
      </c>
      <c r="C31" s="24">
        <v>20.474797769626253</v>
      </c>
      <c r="D31" s="25">
        <v>6.1530246016745012E-2</v>
      </c>
      <c r="E31" s="25">
        <v>0</v>
      </c>
      <c r="F31" s="25">
        <v>0.17273162009205628</v>
      </c>
      <c r="G31" s="25">
        <v>0.99437892707046982</v>
      </c>
      <c r="H31" s="25">
        <v>0</v>
      </c>
      <c r="I31" s="25">
        <v>0</v>
      </c>
      <c r="J31" s="25">
        <v>0</v>
      </c>
      <c r="K31" s="25">
        <v>0</v>
      </c>
      <c r="L31" s="25">
        <v>1.9956664589345006</v>
      </c>
      <c r="M31" s="25">
        <v>0</v>
      </c>
      <c r="N31" s="25">
        <v>0</v>
      </c>
      <c r="O31" s="25">
        <v>0.46280987806036089</v>
      </c>
      <c r="P31" s="25">
        <v>7.4670062503372242E-2</v>
      </c>
      <c r="Q31" s="25">
        <v>0</v>
      </c>
      <c r="R31" s="25">
        <v>0</v>
      </c>
      <c r="S31" s="25">
        <v>0</v>
      </c>
      <c r="T31" s="25">
        <v>4.7092920043641212E-2</v>
      </c>
      <c r="U31" s="25">
        <v>0</v>
      </c>
      <c r="V31" s="25">
        <v>0.66713734347612286</v>
      </c>
      <c r="W31" s="25">
        <v>52.59834875566667</v>
      </c>
      <c r="X31" s="25">
        <v>0</v>
      </c>
      <c r="Y31" s="25">
        <v>3.4459967930837143</v>
      </c>
      <c r="Z31" s="25">
        <v>2.7833252216987665</v>
      </c>
      <c r="AA31" s="25">
        <v>3.4778541018390312</v>
      </c>
      <c r="AB31" s="25">
        <v>1.9590352395149973</v>
      </c>
      <c r="AC31" s="25">
        <v>3.561529265266246</v>
      </c>
      <c r="AD31" s="25">
        <v>3.7231708089643267</v>
      </c>
      <c r="AE31" s="25">
        <v>2.31070623685466</v>
      </c>
      <c r="AF31" s="25">
        <v>0.82778548598781765</v>
      </c>
      <c r="AG31" s="25">
        <v>0.54026869481166007</v>
      </c>
      <c r="AH31" s="25">
        <v>21.603321020917399</v>
      </c>
      <c r="AI31" s="25">
        <v>5.43555641545998E-2</v>
      </c>
      <c r="AJ31" s="25">
        <v>9.0414861200208065</v>
      </c>
      <c r="AK31" s="25">
        <v>45.5689626407177</v>
      </c>
      <c r="AL31" s="25">
        <v>8.4024779040646003</v>
      </c>
      <c r="AM31" s="25">
        <v>8.6196827980378963</v>
      </c>
      <c r="AN31" s="26">
        <v>3.9387602190619946</v>
      </c>
      <c r="AO31" s="27">
        <v>197.40788209648642</v>
      </c>
      <c r="AP31" s="28">
        <v>0</v>
      </c>
      <c r="AQ31" s="25">
        <v>0</v>
      </c>
      <c r="AR31" s="25">
        <v>0</v>
      </c>
      <c r="AS31" s="25">
        <v>6723.5377342859401</v>
      </c>
      <c r="AT31" s="25">
        <v>1561.1319093208476</v>
      </c>
      <c r="AU31" s="26">
        <v>0</v>
      </c>
      <c r="AV31" s="29">
        <v>300.0584669781224</v>
      </c>
      <c r="AW31" s="27">
        <v>4211.6593371405106</v>
      </c>
      <c r="AX31" s="30">
        <v>-6340.8996082221029</v>
      </c>
      <c r="AY31" s="27">
        <v>6652.8957215998116</v>
      </c>
    </row>
    <row r="32" spans="2:51" ht="15" customHeight="1" x14ac:dyDescent="0.2">
      <c r="B32" s="23" t="s">
        <v>49</v>
      </c>
      <c r="C32" s="24">
        <v>309.87847007208563</v>
      </c>
      <c r="D32" s="25">
        <v>0.51787957064093726</v>
      </c>
      <c r="E32" s="25">
        <v>0</v>
      </c>
      <c r="F32" s="25">
        <v>1.4100278966644408</v>
      </c>
      <c r="G32" s="25">
        <v>150.77592743478388</v>
      </c>
      <c r="H32" s="25">
        <v>0</v>
      </c>
      <c r="I32" s="25">
        <v>0</v>
      </c>
      <c r="J32" s="25">
        <v>0</v>
      </c>
      <c r="K32" s="25">
        <v>0</v>
      </c>
      <c r="L32" s="25">
        <v>10.239841059408329</v>
      </c>
      <c r="M32" s="25">
        <v>0</v>
      </c>
      <c r="N32" s="25">
        <v>0</v>
      </c>
      <c r="O32" s="25">
        <v>4.9349763791588686</v>
      </c>
      <c r="P32" s="25">
        <v>1.5120122668729885</v>
      </c>
      <c r="Q32" s="25">
        <v>0</v>
      </c>
      <c r="R32" s="25">
        <v>0</v>
      </c>
      <c r="S32" s="25">
        <v>0</v>
      </c>
      <c r="T32" s="25">
        <v>3.7957780524325355</v>
      </c>
      <c r="U32" s="25">
        <v>0</v>
      </c>
      <c r="V32" s="25">
        <v>40.474493586766492</v>
      </c>
      <c r="W32" s="25">
        <v>54.440635263768613</v>
      </c>
      <c r="X32" s="25">
        <v>0</v>
      </c>
      <c r="Y32" s="25">
        <v>0.90706069855367999</v>
      </c>
      <c r="Z32" s="25">
        <v>10.251192290666527</v>
      </c>
      <c r="AA32" s="25">
        <v>312.76445299367458</v>
      </c>
      <c r="AB32" s="25">
        <v>6.5515412249226816</v>
      </c>
      <c r="AC32" s="25">
        <v>7.0142176947586492</v>
      </c>
      <c r="AD32" s="25">
        <v>8.2198883878939135</v>
      </c>
      <c r="AE32" s="25">
        <v>78.067920475880342</v>
      </c>
      <c r="AF32" s="25">
        <v>4.4955254441817134</v>
      </c>
      <c r="AG32" s="25">
        <v>0.81928816380056013</v>
      </c>
      <c r="AH32" s="25">
        <v>0.90309871771600359</v>
      </c>
      <c r="AI32" s="25">
        <v>9.447649543338963E-3</v>
      </c>
      <c r="AJ32" s="25">
        <v>52.546562778406134</v>
      </c>
      <c r="AK32" s="25">
        <v>17.334735331854688</v>
      </c>
      <c r="AL32" s="25">
        <v>6.0161406607228747</v>
      </c>
      <c r="AM32" s="25">
        <v>68.334754772741093</v>
      </c>
      <c r="AN32" s="26">
        <v>37.622743777509228</v>
      </c>
      <c r="AO32" s="27">
        <v>1189.8386126454084</v>
      </c>
      <c r="AP32" s="28">
        <v>14.489144338307375</v>
      </c>
      <c r="AQ32" s="25">
        <v>649.39119882905516</v>
      </c>
      <c r="AR32" s="25">
        <v>0.23363124037300556</v>
      </c>
      <c r="AS32" s="25">
        <v>113.5086041919247</v>
      </c>
      <c r="AT32" s="25">
        <v>138.64627820992146</v>
      </c>
      <c r="AU32" s="26">
        <v>-1.5654292483912002</v>
      </c>
      <c r="AV32" s="29">
        <v>246.5965898716982</v>
      </c>
      <c r="AW32" s="27">
        <v>0</v>
      </c>
      <c r="AX32" s="30">
        <v>-1565.3140101572292</v>
      </c>
      <c r="AY32" s="27">
        <v>785.82461992106789</v>
      </c>
    </row>
    <row r="33" spans="2:51" ht="15" customHeight="1" x14ac:dyDescent="0.2">
      <c r="B33" s="23" t="s">
        <v>51</v>
      </c>
      <c r="C33" s="24">
        <v>289.45797991886394</v>
      </c>
      <c r="D33" s="25">
        <v>0.26150354557116628</v>
      </c>
      <c r="E33" s="25">
        <v>0</v>
      </c>
      <c r="F33" s="25">
        <v>0.36895356562294301</v>
      </c>
      <c r="G33" s="25">
        <v>10.372779533998557</v>
      </c>
      <c r="H33" s="25">
        <v>0</v>
      </c>
      <c r="I33" s="25">
        <v>0</v>
      </c>
      <c r="J33" s="25">
        <v>0</v>
      </c>
      <c r="K33" s="25">
        <v>0</v>
      </c>
      <c r="L33" s="25">
        <v>0.57370047646165945</v>
      </c>
      <c r="M33" s="25">
        <v>0</v>
      </c>
      <c r="N33" s="25">
        <v>0</v>
      </c>
      <c r="O33" s="25">
        <v>0.10267154184632896</v>
      </c>
      <c r="P33" s="25">
        <v>0.13670271320147026</v>
      </c>
      <c r="Q33" s="25">
        <v>0</v>
      </c>
      <c r="R33" s="25">
        <v>0</v>
      </c>
      <c r="S33" s="25">
        <v>0</v>
      </c>
      <c r="T33" s="25">
        <v>0.1358048321607902</v>
      </c>
      <c r="U33" s="25">
        <v>0</v>
      </c>
      <c r="V33" s="25">
        <v>1.5655713028038201</v>
      </c>
      <c r="W33" s="25">
        <v>1.74007272421923</v>
      </c>
      <c r="X33" s="25">
        <v>0</v>
      </c>
      <c r="Y33" s="25">
        <v>9.1638791134741285E-2</v>
      </c>
      <c r="Z33" s="25">
        <v>4.1575134150337183</v>
      </c>
      <c r="AA33" s="25">
        <v>27.774963491082357</v>
      </c>
      <c r="AB33" s="25">
        <v>2.7489614907241511</v>
      </c>
      <c r="AC33" s="25">
        <v>3.4474042275033843</v>
      </c>
      <c r="AD33" s="25">
        <v>4.5472874186113259</v>
      </c>
      <c r="AE33" s="25">
        <v>44.500592278979994</v>
      </c>
      <c r="AF33" s="25">
        <v>0.74949924494943565</v>
      </c>
      <c r="AG33" s="25">
        <v>0.41988335954359512</v>
      </c>
      <c r="AH33" s="25">
        <v>1.6881862702375483</v>
      </c>
      <c r="AI33" s="25">
        <v>9.0294963132050137E-3</v>
      </c>
      <c r="AJ33" s="25">
        <v>39.980989942545726</v>
      </c>
      <c r="AK33" s="25">
        <v>16.981335613301916</v>
      </c>
      <c r="AL33" s="25">
        <v>4.5391253319988198</v>
      </c>
      <c r="AM33" s="25">
        <v>22.800637054046767</v>
      </c>
      <c r="AN33" s="26">
        <v>17.388838850121903</v>
      </c>
      <c r="AO33" s="27">
        <v>496.54162643087841</v>
      </c>
      <c r="AP33" s="28">
        <v>45.043324913424158</v>
      </c>
      <c r="AQ33" s="25">
        <v>1830.0915769658991</v>
      </c>
      <c r="AR33" s="25">
        <v>0.5744089749009258</v>
      </c>
      <c r="AS33" s="25">
        <v>31.083658115074282</v>
      </c>
      <c r="AT33" s="25">
        <v>54.872425919901417</v>
      </c>
      <c r="AU33" s="26">
        <v>0</v>
      </c>
      <c r="AV33" s="29">
        <v>389.84242233956593</v>
      </c>
      <c r="AW33" s="27">
        <v>0</v>
      </c>
      <c r="AX33" s="30">
        <v>-1872.5014548142851</v>
      </c>
      <c r="AY33" s="27">
        <v>975.5479888453591</v>
      </c>
    </row>
    <row r="34" spans="2:51" ht="15" customHeight="1" x14ac:dyDescent="0.2">
      <c r="B34" s="23" t="s">
        <v>53</v>
      </c>
      <c r="C34" s="24">
        <v>423.39521233454064</v>
      </c>
      <c r="D34" s="25">
        <v>4.9192149810262293</v>
      </c>
      <c r="E34" s="25">
        <v>0</v>
      </c>
      <c r="F34" s="25">
        <v>1.6170455684510805</v>
      </c>
      <c r="G34" s="25">
        <v>40.021690631489676</v>
      </c>
      <c r="H34" s="25">
        <v>0</v>
      </c>
      <c r="I34" s="25">
        <v>0</v>
      </c>
      <c r="J34" s="25">
        <v>0</v>
      </c>
      <c r="K34" s="25">
        <v>0</v>
      </c>
      <c r="L34" s="25">
        <v>19.615155341595223</v>
      </c>
      <c r="M34" s="25">
        <v>0</v>
      </c>
      <c r="N34" s="25">
        <v>0</v>
      </c>
      <c r="O34" s="25">
        <v>2.4987464577110061</v>
      </c>
      <c r="P34" s="25">
        <v>0.69616319377377112</v>
      </c>
      <c r="Q34" s="25">
        <v>0</v>
      </c>
      <c r="R34" s="25">
        <v>0</v>
      </c>
      <c r="S34" s="25">
        <v>0</v>
      </c>
      <c r="T34" s="25">
        <v>1.5583490941259903</v>
      </c>
      <c r="U34" s="25">
        <v>0</v>
      </c>
      <c r="V34" s="25">
        <v>87.065892807449586</v>
      </c>
      <c r="W34" s="25">
        <v>168.42463644603339</v>
      </c>
      <c r="X34" s="25">
        <v>0</v>
      </c>
      <c r="Y34" s="25">
        <v>0.5825424654076683</v>
      </c>
      <c r="Z34" s="25">
        <v>41.140570350206836</v>
      </c>
      <c r="AA34" s="25">
        <v>181.4160055784165</v>
      </c>
      <c r="AB34" s="25">
        <v>23.936509431998896</v>
      </c>
      <c r="AC34" s="25">
        <v>10.682551891136303</v>
      </c>
      <c r="AD34" s="25">
        <v>48.18048646565758</v>
      </c>
      <c r="AE34" s="25">
        <v>84.561322190490742</v>
      </c>
      <c r="AF34" s="25">
        <v>6.700204025658663</v>
      </c>
      <c r="AG34" s="25">
        <v>6.2445290320151079</v>
      </c>
      <c r="AH34" s="25">
        <v>0.89539666158052456</v>
      </c>
      <c r="AI34" s="25">
        <v>4.8341707629548314E-2</v>
      </c>
      <c r="AJ34" s="25">
        <v>90.322925262366098</v>
      </c>
      <c r="AK34" s="25">
        <v>63.289620919126726</v>
      </c>
      <c r="AL34" s="25">
        <v>15.195569575885443</v>
      </c>
      <c r="AM34" s="25">
        <v>21.989304242011297</v>
      </c>
      <c r="AN34" s="26">
        <v>21.213381554514498</v>
      </c>
      <c r="AO34" s="27">
        <v>1366.2113682102988</v>
      </c>
      <c r="AP34" s="28">
        <v>14.88912468340536</v>
      </c>
      <c r="AQ34" s="25">
        <v>629.13295353828585</v>
      </c>
      <c r="AR34" s="25">
        <v>5.9921417430949484</v>
      </c>
      <c r="AS34" s="25">
        <v>25.073233234852481</v>
      </c>
      <c r="AT34" s="25">
        <v>27.112340813827469</v>
      </c>
      <c r="AU34" s="26">
        <v>-0.43450769930816047</v>
      </c>
      <c r="AV34" s="29">
        <v>-312.73850667620798</v>
      </c>
      <c r="AW34" s="27">
        <v>83.634308493431945</v>
      </c>
      <c r="AX34" s="30">
        <v>-703.45870823741996</v>
      </c>
      <c r="AY34" s="27">
        <v>1135.4137481042608</v>
      </c>
    </row>
    <row r="35" spans="2:51" ht="15" customHeight="1" x14ac:dyDescent="0.2">
      <c r="B35" s="23" t="s">
        <v>55</v>
      </c>
      <c r="C35" s="24">
        <v>0</v>
      </c>
      <c r="D35" s="25">
        <v>0</v>
      </c>
      <c r="E35" s="25">
        <v>0</v>
      </c>
      <c r="F35" s="25">
        <v>0</v>
      </c>
      <c r="G35" s="25">
        <v>5.5005440975008888</v>
      </c>
      <c r="H35" s="25">
        <v>0</v>
      </c>
      <c r="I35" s="25">
        <v>0</v>
      </c>
      <c r="J35" s="25">
        <v>0</v>
      </c>
      <c r="K35" s="25">
        <v>0</v>
      </c>
      <c r="L35" s="25">
        <v>0</v>
      </c>
      <c r="M35" s="25">
        <v>0</v>
      </c>
      <c r="N35" s="25">
        <v>0</v>
      </c>
      <c r="O35" s="25">
        <v>0</v>
      </c>
      <c r="P35" s="25">
        <v>0</v>
      </c>
      <c r="Q35" s="25">
        <v>0</v>
      </c>
      <c r="R35" s="25">
        <v>0</v>
      </c>
      <c r="S35" s="25">
        <v>0</v>
      </c>
      <c r="T35" s="25">
        <v>0</v>
      </c>
      <c r="U35" s="25">
        <v>0</v>
      </c>
      <c r="V35" s="25">
        <v>0</v>
      </c>
      <c r="W35" s="25">
        <v>0.13713230397248827</v>
      </c>
      <c r="X35" s="25">
        <v>0</v>
      </c>
      <c r="Y35" s="25">
        <v>0</v>
      </c>
      <c r="Z35" s="25">
        <v>0</v>
      </c>
      <c r="AA35" s="25">
        <v>0</v>
      </c>
      <c r="AB35" s="25">
        <v>0</v>
      </c>
      <c r="AC35" s="25">
        <v>0</v>
      </c>
      <c r="AD35" s="25">
        <v>0</v>
      </c>
      <c r="AE35" s="25">
        <v>17.262165401535238</v>
      </c>
      <c r="AF35" s="25">
        <v>0</v>
      </c>
      <c r="AG35" s="25">
        <v>0</v>
      </c>
      <c r="AH35" s="25">
        <v>0</v>
      </c>
      <c r="AI35" s="25">
        <v>0</v>
      </c>
      <c r="AJ35" s="25">
        <v>0</v>
      </c>
      <c r="AK35" s="25">
        <v>0</v>
      </c>
      <c r="AL35" s="25">
        <v>0</v>
      </c>
      <c r="AM35" s="25">
        <v>9.6356266854189769</v>
      </c>
      <c r="AN35" s="26">
        <v>0</v>
      </c>
      <c r="AO35" s="27">
        <v>32.535468488427597</v>
      </c>
      <c r="AP35" s="28">
        <v>333.76950345085379</v>
      </c>
      <c r="AQ35" s="25">
        <v>625.08989109770982</v>
      </c>
      <c r="AR35" s="25">
        <v>0</v>
      </c>
      <c r="AS35" s="25">
        <v>0</v>
      </c>
      <c r="AT35" s="25">
        <v>0</v>
      </c>
      <c r="AU35" s="26">
        <v>0</v>
      </c>
      <c r="AV35" s="29">
        <v>-266.45098818077599</v>
      </c>
      <c r="AW35" s="27">
        <v>885.44612234556928</v>
      </c>
      <c r="AX35" s="30">
        <v>-153.07334303205937</v>
      </c>
      <c r="AY35" s="27">
        <v>1457.3166541697251</v>
      </c>
    </row>
    <row r="36" spans="2:51" ht="15" customHeight="1" x14ac:dyDescent="0.2">
      <c r="B36" s="23" t="s">
        <v>57</v>
      </c>
      <c r="C36" s="24">
        <v>34.780915761026051</v>
      </c>
      <c r="D36" s="25">
        <v>0.32752037202663231</v>
      </c>
      <c r="E36" s="25">
        <v>0</v>
      </c>
      <c r="F36" s="25">
        <v>0.63154998596158052</v>
      </c>
      <c r="G36" s="25">
        <v>7.4745341181407206</v>
      </c>
      <c r="H36" s="25">
        <v>0</v>
      </c>
      <c r="I36" s="25">
        <v>0</v>
      </c>
      <c r="J36" s="25">
        <v>0</v>
      </c>
      <c r="K36" s="25">
        <v>0</v>
      </c>
      <c r="L36" s="25">
        <v>2.6139989314097352</v>
      </c>
      <c r="M36" s="25">
        <v>0</v>
      </c>
      <c r="N36" s="25">
        <v>0</v>
      </c>
      <c r="O36" s="25">
        <v>0.70643287020514722</v>
      </c>
      <c r="P36" s="25">
        <v>0.27763214895936855</v>
      </c>
      <c r="Q36" s="25">
        <v>0</v>
      </c>
      <c r="R36" s="25">
        <v>0</v>
      </c>
      <c r="S36" s="25">
        <v>0</v>
      </c>
      <c r="T36" s="25">
        <v>0.27679650565844649</v>
      </c>
      <c r="U36" s="25">
        <v>0</v>
      </c>
      <c r="V36" s="25">
        <v>3.0400603733245757</v>
      </c>
      <c r="W36" s="25">
        <v>145.24783956891392</v>
      </c>
      <c r="X36" s="25">
        <v>0</v>
      </c>
      <c r="Y36" s="25">
        <v>2.3164584289984109</v>
      </c>
      <c r="Z36" s="25">
        <v>9.4919038862108529</v>
      </c>
      <c r="AA36" s="25">
        <v>62.345331794736531</v>
      </c>
      <c r="AB36" s="25">
        <v>26.350285430958259</v>
      </c>
      <c r="AC36" s="25">
        <v>44.300965199948038</v>
      </c>
      <c r="AD36" s="25">
        <v>11.089640141993327</v>
      </c>
      <c r="AE36" s="25">
        <v>32.4863106613046</v>
      </c>
      <c r="AF36" s="25">
        <v>32.977210583917831</v>
      </c>
      <c r="AG36" s="25">
        <v>13.637636365679844</v>
      </c>
      <c r="AH36" s="25">
        <v>4.1842725389233362</v>
      </c>
      <c r="AI36" s="25">
        <v>0.12627211205388755</v>
      </c>
      <c r="AJ36" s="25">
        <v>180.71570795709169</v>
      </c>
      <c r="AK36" s="25">
        <v>104.22852455206734</v>
      </c>
      <c r="AL36" s="25">
        <v>12.456011526239708</v>
      </c>
      <c r="AM36" s="25">
        <v>25.11068855282446</v>
      </c>
      <c r="AN36" s="26">
        <v>23.010436344689019</v>
      </c>
      <c r="AO36" s="27">
        <v>780.20493671326324</v>
      </c>
      <c r="AP36" s="28">
        <v>6.4639306283858655</v>
      </c>
      <c r="AQ36" s="25">
        <v>605.81697074319686</v>
      </c>
      <c r="AR36" s="25">
        <v>1.3750513198793552</v>
      </c>
      <c r="AS36" s="25">
        <v>86.514969607802385</v>
      </c>
      <c r="AT36" s="25">
        <v>129.82046953943404</v>
      </c>
      <c r="AU36" s="26">
        <v>0.23275566666238648</v>
      </c>
      <c r="AV36" s="29">
        <v>364.06473306307572</v>
      </c>
      <c r="AW36" s="27">
        <v>0</v>
      </c>
      <c r="AX36" s="30">
        <v>-1767.5761517802343</v>
      </c>
      <c r="AY36" s="27">
        <v>206.91766550146551</v>
      </c>
    </row>
    <row r="37" spans="2:51" ht="15" customHeight="1" x14ac:dyDescent="0.2">
      <c r="B37" s="23" t="s">
        <v>59</v>
      </c>
      <c r="C37" s="24">
        <v>46.551662508793839</v>
      </c>
      <c r="D37" s="25">
        <v>2.6823341622924777</v>
      </c>
      <c r="E37" s="25">
        <v>0</v>
      </c>
      <c r="F37" s="25">
        <v>2.4444608736241884</v>
      </c>
      <c r="G37" s="25">
        <v>9.7618526201655147</v>
      </c>
      <c r="H37" s="25">
        <v>0</v>
      </c>
      <c r="I37" s="25">
        <v>0</v>
      </c>
      <c r="J37" s="25">
        <v>0</v>
      </c>
      <c r="K37" s="25">
        <v>0</v>
      </c>
      <c r="L37" s="25">
        <v>3.8377246979007147</v>
      </c>
      <c r="M37" s="25">
        <v>0</v>
      </c>
      <c r="N37" s="25">
        <v>0</v>
      </c>
      <c r="O37" s="25">
        <v>1.4111502260137949</v>
      </c>
      <c r="P37" s="25">
        <v>0.32442538812814853</v>
      </c>
      <c r="Q37" s="25">
        <v>0</v>
      </c>
      <c r="R37" s="25">
        <v>0</v>
      </c>
      <c r="S37" s="25">
        <v>0</v>
      </c>
      <c r="T37" s="25">
        <v>0.35213960739061212</v>
      </c>
      <c r="U37" s="25">
        <v>0</v>
      </c>
      <c r="V37" s="25">
        <v>5.585819373197622</v>
      </c>
      <c r="W37" s="25">
        <v>73.643398323088505</v>
      </c>
      <c r="X37" s="25">
        <v>0</v>
      </c>
      <c r="Y37" s="25">
        <v>0.97033100838029285</v>
      </c>
      <c r="Z37" s="25">
        <v>26.448080104072215</v>
      </c>
      <c r="AA37" s="25">
        <v>94.950266131180072</v>
      </c>
      <c r="AB37" s="25">
        <v>15.972506034063805</v>
      </c>
      <c r="AC37" s="25">
        <v>14.813791331885426</v>
      </c>
      <c r="AD37" s="25">
        <v>20.189836896523854</v>
      </c>
      <c r="AE37" s="25">
        <v>20.875990104456697</v>
      </c>
      <c r="AF37" s="25">
        <v>0.95411400391558598</v>
      </c>
      <c r="AG37" s="25">
        <v>14.006810199192026</v>
      </c>
      <c r="AH37" s="25">
        <v>155.74484363541427</v>
      </c>
      <c r="AI37" s="25">
        <v>1.0728243810624192</v>
      </c>
      <c r="AJ37" s="25">
        <v>29.620148286842809</v>
      </c>
      <c r="AK37" s="25">
        <v>65.525012072306083</v>
      </c>
      <c r="AL37" s="25">
        <v>15.639588739273572</v>
      </c>
      <c r="AM37" s="25">
        <v>37.878171716103147</v>
      </c>
      <c r="AN37" s="26">
        <v>11.109711346949723</v>
      </c>
      <c r="AO37" s="27">
        <v>672.36699377221748</v>
      </c>
      <c r="AP37" s="28">
        <v>1.0298349381390121E-2</v>
      </c>
      <c r="AQ37" s="25">
        <v>684.88248075704132</v>
      </c>
      <c r="AR37" s="25">
        <v>0</v>
      </c>
      <c r="AS37" s="25">
        <v>0</v>
      </c>
      <c r="AT37" s="25">
        <v>0</v>
      </c>
      <c r="AU37" s="26">
        <v>0</v>
      </c>
      <c r="AV37" s="29">
        <v>33.369497305384201</v>
      </c>
      <c r="AW37" s="27">
        <v>0</v>
      </c>
      <c r="AX37" s="30">
        <v>-1151.9857336569123</v>
      </c>
      <c r="AY37" s="27">
        <v>238.64353652711208</v>
      </c>
    </row>
    <row r="38" spans="2:51" ht="15" customHeight="1" x14ac:dyDescent="0.2">
      <c r="B38" s="23" t="s">
        <v>62</v>
      </c>
      <c r="C38" s="24">
        <v>0</v>
      </c>
      <c r="D38" s="25">
        <v>0</v>
      </c>
      <c r="E38" s="25">
        <v>0</v>
      </c>
      <c r="F38" s="25">
        <v>0</v>
      </c>
      <c r="G38" s="25">
        <v>0</v>
      </c>
      <c r="H38" s="25">
        <v>0</v>
      </c>
      <c r="I38" s="25">
        <v>0</v>
      </c>
      <c r="J38" s="25">
        <v>0</v>
      </c>
      <c r="K38" s="25">
        <v>0</v>
      </c>
      <c r="L38" s="25">
        <v>0</v>
      </c>
      <c r="M38" s="25">
        <v>0</v>
      </c>
      <c r="N38" s="25">
        <v>0</v>
      </c>
      <c r="O38" s="25">
        <v>0</v>
      </c>
      <c r="P38" s="25">
        <v>0</v>
      </c>
      <c r="Q38" s="25">
        <v>0</v>
      </c>
      <c r="R38" s="25">
        <v>0</v>
      </c>
      <c r="S38" s="25">
        <v>0</v>
      </c>
      <c r="T38" s="25">
        <v>0</v>
      </c>
      <c r="U38" s="25">
        <v>0</v>
      </c>
      <c r="V38" s="25">
        <v>0</v>
      </c>
      <c r="W38" s="25">
        <v>95.300598603168311</v>
      </c>
      <c r="X38" s="25">
        <v>0</v>
      </c>
      <c r="Y38" s="25">
        <v>0</v>
      </c>
      <c r="Z38" s="25">
        <v>0</v>
      </c>
      <c r="AA38" s="25">
        <v>0</v>
      </c>
      <c r="AB38" s="25">
        <v>0</v>
      </c>
      <c r="AC38" s="25">
        <v>0</v>
      </c>
      <c r="AD38" s="25">
        <v>0</v>
      </c>
      <c r="AE38" s="25">
        <v>0</v>
      </c>
      <c r="AF38" s="25">
        <v>0</v>
      </c>
      <c r="AG38" s="25">
        <v>0</v>
      </c>
      <c r="AH38" s="25">
        <v>0</v>
      </c>
      <c r="AI38" s="25">
        <v>0</v>
      </c>
      <c r="AJ38" s="25">
        <v>0</v>
      </c>
      <c r="AK38" s="25">
        <v>0</v>
      </c>
      <c r="AL38" s="25">
        <v>0</v>
      </c>
      <c r="AM38" s="25">
        <v>0</v>
      </c>
      <c r="AN38" s="26">
        <v>0</v>
      </c>
      <c r="AO38" s="27">
        <v>95.300598603168311</v>
      </c>
      <c r="AP38" s="28">
        <v>0</v>
      </c>
      <c r="AQ38" s="25">
        <v>2476.9396958801826</v>
      </c>
      <c r="AR38" s="25">
        <v>1.2683663036818189</v>
      </c>
      <c r="AS38" s="25">
        <v>0</v>
      </c>
      <c r="AT38" s="25">
        <v>0</v>
      </c>
      <c r="AU38" s="26">
        <v>0</v>
      </c>
      <c r="AV38" s="29">
        <v>-70.955495514582779</v>
      </c>
      <c r="AW38" s="27">
        <v>703.74961241791777</v>
      </c>
      <c r="AX38" s="30">
        <v>-1021.2290912271274</v>
      </c>
      <c r="AY38" s="27">
        <v>2185.0736864632404</v>
      </c>
    </row>
    <row r="39" spans="2:51" ht="15" customHeight="1" x14ac:dyDescent="0.2">
      <c r="B39" s="23" t="s">
        <v>64</v>
      </c>
      <c r="C39" s="24">
        <v>2.5603391548927625</v>
      </c>
      <c r="D39" s="25">
        <v>4.1661104073837767E-2</v>
      </c>
      <c r="E39" s="25">
        <v>0</v>
      </c>
      <c r="F39" s="25">
        <v>0.78500352345407942</v>
      </c>
      <c r="G39" s="25">
        <v>3.6004630032598768</v>
      </c>
      <c r="H39" s="25">
        <v>0</v>
      </c>
      <c r="I39" s="25">
        <v>0</v>
      </c>
      <c r="J39" s="25">
        <v>0</v>
      </c>
      <c r="K39" s="25">
        <v>0</v>
      </c>
      <c r="L39" s="25">
        <v>0.89362578976214924</v>
      </c>
      <c r="M39" s="25">
        <v>0</v>
      </c>
      <c r="N39" s="25">
        <v>0</v>
      </c>
      <c r="O39" s="25">
        <v>0.63071086265732035</v>
      </c>
      <c r="P39" s="25">
        <v>0.17314903327980335</v>
      </c>
      <c r="Q39" s="25">
        <v>0</v>
      </c>
      <c r="R39" s="25">
        <v>0</v>
      </c>
      <c r="S39" s="25">
        <v>0</v>
      </c>
      <c r="T39" s="25">
        <v>6.9303570245744309E-2</v>
      </c>
      <c r="U39" s="25">
        <v>0</v>
      </c>
      <c r="V39" s="25">
        <v>1.2726084645331841</v>
      </c>
      <c r="W39" s="25">
        <v>8.4691305718498953</v>
      </c>
      <c r="X39" s="25">
        <v>0</v>
      </c>
      <c r="Y39" s="25">
        <v>0.23747857458698196</v>
      </c>
      <c r="Z39" s="25">
        <v>1.7965698281123699</v>
      </c>
      <c r="AA39" s="25">
        <v>25.220926914129087</v>
      </c>
      <c r="AB39" s="25">
        <v>28.382271568603617</v>
      </c>
      <c r="AC39" s="25">
        <v>20.671752430379968</v>
      </c>
      <c r="AD39" s="25">
        <v>11.189904352157535</v>
      </c>
      <c r="AE39" s="25">
        <v>15.52272848420365</v>
      </c>
      <c r="AF39" s="25">
        <v>5.6815109607223837</v>
      </c>
      <c r="AG39" s="25">
        <v>3.7959999084261873</v>
      </c>
      <c r="AH39" s="25">
        <v>59.52077182669845</v>
      </c>
      <c r="AI39" s="25">
        <v>0.65231032748333628</v>
      </c>
      <c r="AJ39" s="25">
        <v>36.983636575001654</v>
      </c>
      <c r="AK39" s="25">
        <v>2.1732485568191988</v>
      </c>
      <c r="AL39" s="25">
        <v>1.8014769106616682</v>
      </c>
      <c r="AM39" s="25">
        <v>26.765054104843863</v>
      </c>
      <c r="AN39" s="26">
        <v>17.258752350460831</v>
      </c>
      <c r="AO39" s="27">
        <v>276.15038875129943</v>
      </c>
      <c r="AP39" s="28">
        <v>0</v>
      </c>
      <c r="AQ39" s="25">
        <v>27.069649313725559</v>
      </c>
      <c r="AR39" s="25">
        <v>0</v>
      </c>
      <c r="AS39" s="25">
        <v>0</v>
      </c>
      <c r="AT39" s="25">
        <v>0</v>
      </c>
      <c r="AU39" s="26">
        <v>0</v>
      </c>
      <c r="AV39" s="29">
        <v>91.824957717767219</v>
      </c>
      <c r="AW39" s="27">
        <v>0</v>
      </c>
      <c r="AX39" s="30">
        <v>-386.12085039699122</v>
      </c>
      <c r="AY39" s="27">
        <v>8.9241453858009923</v>
      </c>
    </row>
    <row r="40" spans="2:51" ht="15" customHeight="1" x14ac:dyDescent="0.2">
      <c r="B40" s="23" t="s">
        <v>66</v>
      </c>
      <c r="C40" s="24">
        <v>59.631009403026454</v>
      </c>
      <c r="D40" s="25">
        <v>0.37623181678988882</v>
      </c>
      <c r="E40" s="25">
        <v>0</v>
      </c>
      <c r="F40" s="25">
        <v>2.0766350576245891</v>
      </c>
      <c r="G40" s="25">
        <v>42.058751709550904</v>
      </c>
      <c r="H40" s="25">
        <v>0</v>
      </c>
      <c r="I40" s="25">
        <v>0</v>
      </c>
      <c r="J40" s="25">
        <v>0</v>
      </c>
      <c r="K40" s="25">
        <v>0</v>
      </c>
      <c r="L40" s="25">
        <v>16.729019567966084</v>
      </c>
      <c r="M40" s="25">
        <v>0</v>
      </c>
      <c r="N40" s="25">
        <v>0</v>
      </c>
      <c r="O40" s="25">
        <v>2.0500397038172182</v>
      </c>
      <c r="P40" s="25">
        <v>1.2519955338857858</v>
      </c>
      <c r="Q40" s="25">
        <v>0</v>
      </c>
      <c r="R40" s="25">
        <v>0</v>
      </c>
      <c r="S40" s="25">
        <v>0</v>
      </c>
      <c r="T40" s="25">
        <v>2.335649008322501</v>
      </c>
      <c r="U40" s="25">
        <v>0</v>
      </c>
      <c r="V40" s="25">
        <v>20.141943582705991</v>
      </c>
      <c r="W40" s="25">
        <v>307.26456470491649</v>
      </c>
      <c r="X40" s="25">
        <v>0</v>
      </c>
      <c r="Y40" s="25">
        <v>6.7442625706279795</v>
      </c>
      <c r="Z40" s="25">
        <v>44.081065475721132</v>
      </c>
      <c r="AA40" s="25">
        <v>690.12452241434573</v>
      </c>
      <c r="AB40" s="25">
        <v>54.242077587026778</v>
      </c>
      <c r="AC40" s="25">
        <v>108.585020921707</v>
      </c>
      <c r="AD40" s="25">
        <v>33.291025119821292</v>
      </c>
      <c r="AE40" s="25">
        <v>40.000239297233804</v>
      </c>
      <c r="AF40" s="25">
        <v>20.356999428367416</v>
      </c>
      <c r="AG40" s="25">
        <v>27.625415437507581</v>
      </c>
      <c r="AH40" s="25">
        <v>26.865718239652395</v>
      </c>
      <c r="AI40" s="25">
        <v>0.89608785296767812</v>
      </c>
      <c r="AJ40" s="25">
        <v>465.45871184044495</v>
      </c>
      <c r="AK40" s="25">
        <v>260.89741481807692</v>
      </c>
      <c r="AL40" s="25">
        <v>67.210622899319262</v>
      </c>
      <c r="AM40" s="25">
        <v>123.78213334122523</v>
      </c>
      <c r="AN40" s="26">
        <v>64.067805877554946</v>
      </c>
      <c r="AO40" s="27">
        <v>2488.1449632102058</v>
      </c>
      <c r="AP40" s="28">
        <v>2.6947347547970817</v>
      </c>
      <c r="AQ40" s="25">
        <v>74.836937366897061</v>
      </c>
      <c r="AR40" s="25">
        <v>66.901383398095689</v>
      </c>
      <c r="AS40" s="25">
        <v>642.57918581273111</v>
      </c>
      <c r="AT40" s="25">
        <v>197.16043787584593</v>
      </c>
      <c r="AU40" s="26">
        <v>0</v>
      </c>
      <c r="AV40" s="29">
        <v>-700.89229641692032</v>
      </c>
      <c r="AW40" s="27">
        <v>1599.1520309979082</v>
      </c>
      <c r="AX40" s="30">
        <v>-802.72043483448556</v>
      </c>
      <c r="AY40" s="27">
        <v>3567.856942165075</v>
      </c>
    </row>
    <row r="41" spans="2:51" ht="15" customHeight="1" x14ac:dyDescent="0.2">
      <c r="B41" s="23" t="s">
        <v>68</v>
      </c>
      <c r="C41" s="24">
        <v>0</v>
      </c>
      <c r="D41" s="25">
        <v>0</v>
      </c>
      <c r="E41" s="25">
        <v>0</v>
      </c>
      <c r="F41" s="25">
        <v>0</v>
      </c>
      <c r="G41" s="25">
        <v>0</v>
      </c>
      <c r="H41" s="25">
        <v>0</v>
      </c>
      <c r="I41" s="25">
        <v>0</v>
      </c>
      <c r="J41" s="25">
        <v>0</v>
      </c>
      <c r="K41" s="25">
        <v>0</v>
      </c>
      <c r="L41" s="25">
        <v>0</v>
      </c>
      <c r="M41" s="25">
        <v>0</v>
      </c>
      <c r="N41" s="25">
        <v>0</v>
      </c>
      <c r="O41" s="25">
        <v>0</v>
      </c>
      <c r="P41" s="25">
        <v>0</v>
      </c>
      <c r="Q41" s="25">
        <v>0</v>
      </c>
      <c r="R41" s="25">
        <v>0</v>
      </c>
      <c r="S41" s="25">
        <v>0</v>
      </c>
      <c r="T41" s="25">
        <v>0</v>
      </c>
      <c r="U41" s="25">
        <v>0</v>
      </c>
      <c r="V41" s="25">
        <v>0</v>
      </c>
      <c r="W41" s="25">
        <v>0</v>
      </c>
      <c r="X41" s="25">
        <v>0</v>
      </c>
      <c r="Y41" s="25">
        <v>0</v>
      </c>
      <c r="Z41" s="25">
        <v>0</v>
      </c>
      <c r="AA41" s="25">
        <v>0</v>
      </c>
      <c r="AB41" s="25">
        <v>0</v>
      </c>
      <c r="AC41" s="25">
        <v>0</v>
      </c>
      <c r="AD41" s="25">
        <v>0</v>
      </c>
      <c r="AE41" s="25">
        <v>0</v>
      </c>
      <c r="AF41" s="25">
        <v>0</v>
      </c>
      <c r="AG41" s="25">
        <v>0</v>
      </c>
      <c r="AH41" s="25">
        <v>0</v>
      </c>
      <c r="AI41" s="25">
        <v>0</v>
      </c>
      <c r="AJ41" s="25">
        <v>0</v>
      </c>
      <c r="AK41" s="25">
        <v>0</v>
      </c>
      <c r="AL41" s="25">
        <v>0</v>
      </c>
      <c r="AM41" s="25">
        <v>0</v>
      </c>
      <c r="AN41" s="26">
        <v>0</v>
      </c>
      <c r="AO41" s="27">
        <v>0</v>
      </c>
      <c r="AP41" s="28">
        <v>0</v>
      </c>
      <c r="AQ41" s="25">
        <v>58.845957577675954</v>
      </c>
      <c r="AR41" s="25">
        <v>5100.4723290128377</v>
      </c>
      <c r="AS41" s="25">
        <v>0</v>
      </c>
      <c r="AT41" s="25">
        <v>0</v>
      </c>
      <c r="AU41" s="26">
        <v>0</v>
      </c>
      <c r="AV41" s="29">
        <v>40.791199979064977</v>
      </c>
      <c r="AW41" s="27">
        <v>0</v>
      </c>
      <c r="AX41" s="30">
        <v>-1443.4571415918772</v>
      </c>
      <c r="AY41" s="27">
        <v>3756.6523449777014</v>
      </c>
    </row>
    <row r="42" spans="2:51" ht="15" customHeight="1" x14ac:dyDescent="0.2">
      <c r="B42" s="23" t="s">
        <v>70</v>
      </c>
      <c r="C42" s="24">
        <v>0</v>
      </c>
      <c r="D42" s="25">
        <v>7.6912807520931265E-3</v>
      </c>
      <c r="E42" s="25">
        <v>0</v>
      </c>
      <c r="F42" s="25">
        <v>3.855616519911966E-3</v>
      </c>
      <c r="G42" s="25">
        <v>1.1268898434207846</v>
      </c>
      <c r="H42" s="25">
        <v>0</v>
      </c>
      <c r="I42" s="25">
        <v>0</v>
      </c>
      <c r="J42" s="25">
        <v>0</v>
      </c>
      <c r="K42" s="25">
        <v>0</v>
      </c>
      <c r="L42" s="25">
        <v>6.507960459794157E-2</v>
      </c>
      <c r="M42" s="25">
        <v>0</v>
      </c>
      <c r="N42" s="25">
        <v>0</v>
      </c>
      <c r="O42" s="25">
        <v>6.7543392401723287E-2</v>
      </c>
      <c r="P42" s="25">
        <v>1.6577059274777279E-2</v>
      </c>
      <c r="Q42" s="25">
        <v>0</v>
      </c>
      <c r="R42" s="25">
        <v>0</v>
      </c>
      <c r="S42" s="25">
        <v>0</v>
      </c>
      <c r="T42" s="25">
        <v>1.8206434399293165E-2</v>
      </c>
      <c r="U42" s="25">
        <v>0</v>
      </c>
      <c r="V42" s="25">
        <v>6.2816800215934096E-2</v>
      </c>
      <c r="W42" s="25">
        <v>5.1657473517536516</v>
      </c>
      <c r="X42" s="25">
        <v>0</v>
      </c>
      <c r="Y42" s="25">
        <v>2.0631622769547758E-2</v>
      </c>
      <c r="Z42" s="25">
        <v>0.14179241640282156</v>
      </c>
      <c r="AA42" s="25">
        <v>1.0062176335793285</v>
      </c>
      <c r="AB42" s="25">
        <v>0.13858241647050989</v>
      </c>
      <c r="AC42" s="25">
        <v>0.26153368545656513</v>
      </c>
      <c r="AD42" s="25">
        <v>1.6926212109905119</v>
      </c>
      <c r="AE42" s="25">
        <v>0.4634209818385866</v>
      </c>
      <c r="AF42" s="25">
        <v>0.44444914898579807</v>
      </c>
      <c r="AG42" s="25">
        <v>4.9388645551049097E-2</v>
      </c>
      <c r="AH42" s="25">
        <v>3.2635831082538437E-4</v>
      </c>
      <c r="AI42" s="25">
        <v>8.1307572526046103E-5</v>
      </c>
      <c r="AJ42" s="25">
        <v>0.90051628114117277</v>
      </c>
      <c r="AK42" s="25">
        <v>4.35578946449599E-3</v>
      </c>
      <c r="AL42" s="25">
        <v>1.5652555069765013E-3</v>
      </c>
      <c r="AM42" s="25">
        <v>7.0640609755424605E-2</v>
      </c>
      <c r="AN42" s="26">
        <v>0.50979607386318149</v>
      </c>
      <c r="AO42" s="27">
        <v>12.240326820995431</v>
      </c>
      <c r="AP42" s="28">
        <v>0</v>
      </c>
      <c r="AQ42" s="25">
        <v>252.54935472083687</v>
      </c>
      <c r="AR42" s="25">
        <v>1428.7494446987816</v>
      </c>
      <c r="AS42" s="25">
        <v>0</v>
      </c>
      <c r="AT42" s="25">
        <v>0</v>
      </c>
      <c r="AU42" s="26">
        <v>0</v>
      </c>
      <c r="AV42" s="29">
        <v>-206.67167543013005</v>
      </c>
      <c r="AW42" s="27">
        <v>106.94502240015299</v>
      </c>
      <c r="AX42" s="30">
        <v>-459.59065552036168</v>
      </c>
      <c r="AY42" s="27">
        <v>1134.2218176902752</v>
      </c>
    </row>
    <row r="43" spans="2:51" ht="15" customHeight="1" x14ac:dyDescent="0.2">
      <c r="B43" s="23" t="s">
        <v>72</v>
      </c>
      <c r="C43" s="24">
        <v>0</v>
      </c>
      <c r="D43" s="25">
        <v>0</v>
      </c>
      <c r="E43" s="25">
        <v>0</v>
      </c>
      <c r="F43" s="25">
        <v>0</v>
      </c>
      <c r="G43" s="25">
        <v>0</v>
      </c>
      <c r="H43" s="25">
        <v>0</v>
      </c>
      <c r="I43" s="25">
        <v>0</v>
      </c>
      <c r="J43" s="25">
        <v>0</v>
      </c>
      <c r="K43" s="25">
        <v>0</v>
      </c>
      <c r="L43" s="25">
        <v>0</v>
      </c>
      <c r="M43" s="25">
        <v>0</v>
      </c>
      <c r="N43" s="25">
        <v>0</v>
      </c>
      <c r="O43" s="25">
        <v>0</v>
      </c>
      <c r="P43" s="25">
        <v>0</v>
      </c>
      <c r="Q43" s="25">
        <v>0</v>
      </c>
      <c r="R43" s="25">
        <v>0</v>
      </c>
      <c r="S43" s="25">
        <v>0</v>
      </c>
      <c r="T43" s="25">
        <v>0</v>
      </c>
      <c r="U43" s="25">
        <v>0</v>
      </c>
      <c r="V43" s="25">
        <v>0</v>
      </c>
      <c r="W43" s="25">
        <v>2.1142575822357927</v>
      </c>
      <c r="X43" s="25">
        <v>0</v>
      </c>
      <c r="Y43" s="25">
        <v>5.7424683375241252E-2</v>
      </c>
      <c r="Z43" s="25">
        <v>0</v>
      </c>
      <c r="AA43" s="25">
        <v>1.1046866796999368E-2</v>
      </c>
      <c r="AB43" s="25">
        <v>1.679247089038546E-2</v>
      </c>
      <c r="AC43" s="25">
        <v>3.2986230598125332E-2</v>
      </c>
      <c r="AD43" s="25">
        <v>2.3431551921742622E-2</v>
      </c>
      <c r="AE43" s="25">
        <v>6.5556993788008139E-2</v>
      </c>
      <c r="AF43" s="25">
        <v>0.11251254892995556</v>
      </c>
      <c r="AG43" s="25">
        <v>3.6150475192086223E-2</v>
      </c>
      <c r="AH43" s="25">
        <v>8.420044419294918E-3</v>
      </c>
      <c r="AI43" s="25">
        <v>1.4374017285854579E-4</v>
      </c>
      <c r="AJ43" s="25">
        <v>0.11735128973394826</v>
      </c>
      <c r="AK43" s="25">
        <v>6.5627227931739571E-2</v>
      </c>
      <c r="AL43" s="25">
        <v>0.10351343702705224</v>
      </c>
      <c r="AM43" s="25">
        <v>15.736045215445014</v>
      </c>
      <c r="AN43" s="26">
        <v>4.883490862340216E-2</v>
      </c>
      <c r="AO43" s="27">
        <v>18.550095267081645</v>
      </c>
      <c r="AP43" s="28">
        <v>28.662594850493459</v>
      </c>
      <c r="AQ43" s="25">
        <v>733.63880322475336</v>
      </c>
      <c r="AR43" s="25">
        <v>4764.7187778516063</v>
      </c>
      <c r="AS43" s="25">
        <v>0</v>
      </c>
      <c r="AT43" s="25">
        <v>0</v>
      </c>
      <c r="AU43" s="26">
        <v>0</v>
      </c>
      <c r="AV43" s="29">
        <v>-273.9940626898665</v>
      </c>
      <c r="AW43" s="27">
        <v>0</v>
      </c>
      <c r="AX43" s="30">
        <v>-2472.4894726723692</v>
      </c>
      <c r="AY43" s="27">
        <v>2799.0867358316991</v>
      </c>
    </row>
    <row r="44" spans="2:51" ht="15" customHeight="1" x14ac:dyDescent="0.2">
      <c r="B44" s="31" t="s">
        <v>74</v>
      </c>
      <c r="C44" s="32">
        <v>145.07971023937623</v>
      </c>
      <c r="D44" s="33">
        <v>1.4235278791999031</v>
      </c>
      <c r="E44" s="33">
        <v>0</v>
      </c>
      <c r="F44" s="33">
        <v>1.2037234775165178</v>
      </c>
      <c r="G44" s="33">
        <v>7.1855209889045426</v>
      </c>
      <c r="H44" s="33">
        <v>0</v>
      </c>
      <c r="I44" s="33">
        <v>0</v>
      </c>
      <c r="J44" s="33">
        <v>0</v>
      </c>
      <c r="K44" s="33">
        <v>0</v>
      </c>
      <c r="L44" s="33">
        <v>4.7524319245295548</v>
      </c>
      <c r="M44" s="33">
        <v>0</v>
      </c>
      <c r="N44" s="33">
        <v>0</v>
      </c>
      <c r="O44" s="33">
        <v>0.8048754695856859</v>
      </c>
      <c r="P44" s="33">
        <v>0.15683461716965963</v>
      </c>
      <c r="Q44" s="33">
        <v>0</v>
      </c>
      <c r="R44" s="33">
        <v>0</v>
      </c>
      <c r="S44" s="33">
        <v>0</v>
      </c>
      <c r="T44" s="33">
        <v>0.3744123882820044</v>
      </c>
      <c r="U44" s="33">
        <v>0</v>
      </c>
      <c r="V44" s="33">
        <v>6.9166410947373382</v>
      </c>
      <c r="W44" s="33">
        <v>70.79907893500372</v>
      </c>
      <c r="X44" s="33">
        <v>0</v>
      </c>
      <c r="Y44" s="33">
        <v>1.0150328577143133</v>
      </c>
      <c r="Z44" s="33">
        <v>18.407850971146022</v>
      </c>
      <c r="AA44" s="33">
        <v>47.689570279725409</v>
      </c>
      <c r="AB44" s="33">
        <v>1.131831969993724</v>
      </c>
      <c r="AC44" s="33">
        <v>1.417492902387957</v>
      </c>
      <c r="AD44" s="33">
        <v>33.991079775273036</v>
      </c>
      <c r="AE44" s="33">
        <v>20.523147734803562</v>
      </c>
      <c r="AF44" s="33">
        <v>13.661401671156378</v>
      </c>
      <c r="AG44" s="33">
        <v>0.70408647203499919</v>
      </c>
      <c r="AH44" s="33">
        <v>1.4018721241504386</v>
      </c>
      <c r="AI44" s="33">
        <v>2.6822787407967424E-2</v>
      </c>
      <c r="AJ44" s="33">
        <v>38.043477190190636</v>
      </c>
      <c r="AK44" s="33">
        <v>65.46388582682097</v>
      </c>
      <c r="AL44" s="33">
        <v>6.0813629503615338</v>
      </c>
      <c r="AM44" s="33">
        <v>38.695871995119035</v>
      </c>
      <c r="AN44" s="34">
        <v>21.944395588377759</v>
      </c>
      <c r="AO44" s="35">
        <v>548.89594011096892</v>
      </c>
      <c r="AP44" s="36">
        <v>31.479765536824843</v>
      </c>
      <c r="AQ44" s="33">
        <v>1026.6389234594708</v>
      </c>
      <c r="AR44" s="33">
        <v>0</v>
      </c>
      <c r="AS44" s="33">
        <v>0</v>
      </c>
      <c r="AT44" s="33">
        <v>0</v>
      </c>
      <c r="AU44" s="34">
        <v>0</v>
      </c>
      <c r="AV44" s="37">
        <v>-279.51542863415125</v>
      </c>
      <c r="AW44" s="35">
        <v>589.5137381850227</v>
      </c>
      <c r="AX44" s="38">
        <v>-344.65317442668407</v>
      </c>
      <c r="AY44" s="35">
        <v>1572.3597642314519</v>
      </c>
    </row>
    <row r="45" spans="2:51" ht="15" customHeight="1" x14ac:dyDescent="0.2">
      <c r="B45" s="39" t="s">
        <v>269</v>
      </c>
      <c r="C45" s="40">
        <v>6193.739452381813</v>
      </c>
      <c r="D45" s="41">
        <v>17.158342638208588</v>
      </c>
      <c r="E45" s="41">
        <v>0</v>
      </c>
      <c r="F45" s="41">
        <v>23.544707840494429</v>
      </c>
      <c r="G45" s="41">
        <v>1089.8191044375228</v>
      </c>
      <c r="H45" s="41">
        <v>0</v>
      </c>
      <c r="I45" s="41">
        <v>0</v>
      </c>
      <c r="J45" s="41">
        <v>0</v>
      </c>
      <c r="K45" s="41">
        <v>0</v>
      </c>
      <c r="L45" s="41">
        <v>153.92297359632468</v>
      </c>
      <c r="M45" s="41">
        <v>0</v>
      </c>
      <c r="N45" s="41">
        <v>0</v>
      </c>
      <c r="O45" s="41">
        <v>61.925798595465309</v>
      </c>
      <c r="P45" s="41">
        <v>21.07306377530081</v>
      </c>
      <c r="Q45" s="41">
        <v>0</v>
      </c>
      <c r="R45" s="41">
        <v>0</v>
      </c>
      <c r="S45" s="41">
        <v>0</v>
      </c>
      <c r="T45" s="41">
        <v>79.977637224035419</v>
      </c>
      <c r="U45" s="41">
        <v>0</v>
      </c>
      <c r="V45" s="41">
        <v>454.11744399406984</v>
      </c>
      <c r="W45" s="41">
        <v>1833.6435443899757</v>
      </c>
      <c r="X45" s="41">
        <v>0</v>
      </c>
      <c r="Y45" s="41">
        <v>40.258062025540902</v>
      </c>
      <c r="Z45" s="41">
        <v>265.2807636720388</v>
      </c>
      <c r="AA45" s="41">
        <v>3360.5815822497739</v>
      </c>
      <c r="AB45" s="41">
        <v>188.30487994694201</v>
      </c>
      <c r="AC45" s="41">
        <v>297.33753723249947</v>
      </c>
      <c r="AD45" s="41">
        <v>274.40885043360663</v>
      </c>
      <c r="AE45" s="41">
        <v>786.63823935496714</v>
      </c>
      <c r="AF45" s="41">
        <v>110.69369062724806</v>
      </c>
      <c r="AG45" s="41">
        <v>76.282497172525922</v>
      </c>
      <c r="AH45" s="41">
        <v>286.04329646413311</v>
      </c>
      <c r="AI45" s="41">
        <v>3.0200172473360145</v>
      </c>
      <c r="AJ45" s="41">
        <v>1249.6244518440794</v>
      </c>
      <c r="AK45" s="41">
        <v>957.42125724813775</v>
      </c>
      <c r="AL45" s="41">
        <v>210.90991014812678</v>
      </c>
      <c r="AM45" s="41">
        <v>728.50781158824134</v>
      </c>
      <c r="AN45" s="42">
        <v>506.9703628596111</v>
      </c>
      <c r="AO45" s="43">
        <v>19271.205278988022</v>
      </c>
      <c r="AP45" s="44">
        <v>537.41020837950441</v>
      </c>
      <c r="AQ45" s="41">
        <v>12839.763496096719</v>
      </c>
      <c r="AR45" s="41">
        <v>11452.002305653667</v>
      </c>
      <c r="AS45" s="41">
        <v>8110.8461329430602</v>
      </c>
      <c r="AT45" s="41">
        <v>2921.8136659933875</v>
      </c>
      <c r="AU45" s="42">
        <v>-4.3376988694457363</v>
      </c>
      <c r="AV45" s="45">
        <v>98.350462199095318</v>
      </c>
      <c r="AW45" s="43">
        <v>20544.6673759654</v>
      </c>
      <c r="AX45" s="46">
        <v>-31355.890319955783</v>
      </c>
      <c r="AY45" s="43">
        <v>44415.830907393625</v>
      </c>
    </row>
    <row r="46" spans="2:51" ht="15" customHeight="1" x14ac:dyDescent="0.2">
      <c r="B46" s="15" t="s">
        <v>251</v>
      </c>
      <c r="C46" s="16">
        <v>14.557630949216767</v>
      </c>
      <c r="D46" s="17">
        <v>2.9383656709296813</v>
      </c>
      <c r="E46" s="17">
        <v>0</v>
      </c>
      <c r="F46" s="17">
        <v>2.9252892594158135</v>
      </c>
      <c r="G46" s="17">
        <v>12.861363463761935</v>
      </c>
      <c r="H46" s="17">
        <v>0</v>
      </c>
      <c r="I46" s="17">
        <v>0</v>
      </c>
      <c r="J46" s="17">
        <v>0</v>
      </c>
      <c r="K46" s="17">
        <v>0</v>
      </c>
      <c r="L46" s="17">
        <v>5.2887343075041748</v>
      </c>
      <c r="M46" s="17">
        <v>0</v>
      </c>
      <c r="N46" s="17">
        <v>0</v>
      </c>
      <c r="O46" s="17">
        <v>1.6891658563355714</v>
      </c>
      <c r="P46" s="17">
        <v>0.50114896711029666</v>
      </c>
      <c r="Q46" s="17">
        <v>0</v>
      </c>
      <c r="R46" s="17">
        <v>0</v>
      </c>
      <c r="S46" s="17">
        <v>0</v>
      </c>
      <c r="T46" s="17">
        <v>0.57410912994887919</v>
      </c>
      <c r="U46" s="17">
        <v>0</v>
      </c>
      <c r="V46" s="17">
        <v>10.360741059606962</v>
      </c>
      <c r="W46" s="17">
        <v>76.159933813186512</v>
      </c>
      <c r="X46" s="17">
        <v>0</v>
      </c>
      <c r="Y46" s="17">
        <v>1.626222396682639</v>
      </c>
      <c r="Z46" s="17">
        <v>19.58789759211755</v>
      </c>
      <c r="AA46" s="17">
        <v>118.06974982713302</v>
      </c>
      <c r="AB46" s="17">
        <v>21.744525845379972</v>
      </c>
      <c r="AC46" s="17">
        <v>14.885371218530731</v>
      </c>
      <c r="AD46" s="17">
        <v>25.124157470240771</v>
      </c>
      <c r="AE46" s="17">
        <v>26.920449757110504</v>
      </c>
      <c r="AF46" s="17">
        <v>2.9334317740339291</v>
      </c>
      <c r="AG46" s="17">
        <v>5.8983128304325527</v>
      </c>
      <c r="AH46" s="17">
        <v>4.6419512583946387</v>
      </c>
      <c r="AI46" s="17">
        <v>8.5767001001833487E-2</v>
      </c>
      <c r="AJ46" s="17">
        <v>51.585554625499356</v>
      </c>
      <c r="AK46" s="17">
        <v>39.831997843061856</v>
      </c>
      <c r="AL46" s="17">
        <v>4.9882228324342899</v>
      </c>
      <c r="AM46" s="17">
        <v>30.017766134256249</v>
      </c>
      <c r="AN46" s="18">
        <v>41.612347496177904</v>
      </c>
      <c r="AO46" s="19">
        <v>537.41020837950441</v>
      </c>
    </row>
    <row r="47" spans="2:51" ht="15" customHeight="1" x14ac:dyDescent="0.2">
      <c r="B47" s="23" t="s">
        <v>253</v>
      </c>
      <c r="C47" s="24">
        <v>707.75840130423967</v>
      </c>
      <c r="D47" s="25">
        <v>63.193916912040372</v>
      </c>
      <c r="E47" s="25">
        <v>0</v>
      </c>
      <c r="F47" s="25">
        <v>15.806594211393298</v>
      </c>
      <c r="G47" s="25">
        <v>284.26536400370884</v>
      </c>
      <c r="H47" s="25">
        <v>0</v>
      </c>
      <c r="I47" s="25">
        <v>0</v>
      </c>
      <c r="J47" s="25">
        <v>0</v>
      </c>
      <c r="K47" s="25">
        <v>0</v>
      </c>
      <c r="L47" s="25">
        <v>80.780082175010037</v>
      </c>
      <c r="M47" s="25">
        <v>0</v>
      </c>
      <c r="N47" s="25">
        <v>0</v>
      </c>
      <c r="O47" s="25">
        <v>28.3214203402291</v>
      </c>
      <c r="P47" s="25">
        <v>12.24789135906393</v>
      </c>
      <c r="Q47" s="25">
        <v>0</v>
      </c>
      <c r="R47" s="25">
        <v>0</v>
      </c>
      <c r="S47" s="25">
        <v>0</v>
      </c>
      <c r="T47" s="25">
        <v>12.460650230067984</v>
      </c>
      <c r="U47" s="25">
        <v>0</v>
      </c>
      <c r="V47" s="25">
        <v>142.55484656811356</v>
      </c>
      <c r="W47" s="25">
        <v>1256.3023143555315</v>
      </c>
      <c r="X47" s="25">
        <v>0</v>
      </c>
      <c r="Y47" s="25">
        <v>20.248726726435578</v>
      </c>
      <c r="Z47" s="25">
        <v>435.27372159351233</v>
      </c>
      <c r="AA47" s="25">
        <v>2499.5436684629321</v>
      </c>
      <c r="AB47" s="25">
        <v>287.74317789952426</v>
      </c>
      <c r="AC47" s="25">
        <v>445.49843978427839</v>
      </c>
      <c r="AD47" s="25">
        <v>547.41335695266082</v>
      </c>
      <c r="AE47" s="25">
        <v>394.92792817660762</v>
      </c>
      <c r="AF47" s="25">
        <v>53.05369359259101</v>
      </c>
      <c r="AG47" s="25">
        <v>71.640783879958391</v>
      </c>
      <c r="AH47" s="25">
        <v>73.724604391682149</v>
      </c>
      <c r="AI47" s="25">
        <v>2.3640969145004744</v>
      </c>
      <c r="AJ47" s="25">
        <v>1542.1894598612314</v>
      </c>
      <c r="AK47" s="25">
        <v>1507.1889678441801</v>
      </c>
      <c r="AL47" s="25">
        <v>649.40359056883858</v>
      </c>
      <c r="AM47" s="25">
        <v>1771.2585987052214</v>
      </c>
      <c r="AN47" s="26">
        <v>515.23195328025713</v>
      </c>
      <c r="AO47" s="27">
        <v>13420.396250093811</v>
      </c>
    </row>
    <row r="48" spans="2:51" ht="15" customHeight="1" x14ac:dyDescent="0.2">
      <c r="B48" s="31" t="s">
        <v>255</v>
      </c>
      <c r="C48" s="32">
        <v>2573.0416100532634</v>
      </c>
      <c r="D48" s="33">
        <v>127.01911190116969</v>
      </c>
      <c r="E48" s="33">
        <v>0</v>
      </c>
      <c r="F48" s="33">
        <v>20.873009421726636</v>
      </c>
      <c r="G48" s="33">
        <v>221.20364780306139</v>
      </c>
      <c r="H48" s="33">
        <v>0</v>
      </c>
      <c r="I48" s="33">
        <v>0</v>
      </c>
      <c r="J48" s="33">
        <v>0</v>
      </c>
      <c r="K48" s="33">
        <v>0</v>
      </c>
      <c r="L48" s="33">
        <v>92.496321118190977</v>
      </c>
      <c r="M48" s="33">
        <v>0</v>
      </c>
      <c r="N48" s="33">
        <v>0</v>
      </c>
      <c r="O48" s="33">
        <v>14.429519286885725</v>
      </c>
      <c r="P48" s="33">
        <v>5.782261905542037</v>
      </c>
      <c r="Q48" s="33">
        <v>0</v>
      </c>
      <c r="R48" s="33">
        <v>0</v>
      </c>
      <c r="S48" s="33">
        <v>0</v>
      </c>
      <c r="T48" s="33">
        <v>10.240040814987157</v>
      </c>
      <c r="U48" s="33">
        <v>0</v>
      </c>
      <c r="V48" s="33">
        <v>165.3648239359521</v>
      </c>
      <c r="W48" s="33">
        <v>1067.2658610212675</v>
      </c>
      <c r="X48" s="33">
        <v>0</v>
      </c>
      <c r="Y48" s="33">
        <v>56.417774395916105</v>
      </c>
      <c r="Z48" s="33">
        <v>142.21612750566484</v>
      </c>
      <c r="AA48" s="33">
        <v>674.70072105997212</v>
      </c>
      <c r="AB48" s="33">
        <v>288.03203622922166</v>
      </c>
      <c r="AC48" s="33">
        <v>217.82664061005053</v>
      </c>
      <c r="AD48" s="33">
        <v>288.46738324775259</v>
      </c>
      <c r="AE48" s="33">
        <v>248.83003688104006</v>
      </c>
      <c r="AF48" s="33">
        <v>40.236849507592488</v>
      </c>
      <c r="AG48" s="33">
        <v>84.821942644195204</v>
      </c>
      <c r="AH48" s="33">
        <v>1820.6638343490304</v>
      </c>
      <c r="AI48" s="33">
        <v>3.454264222962669</v>
      </c>
      <c r="AJ48" s="33">
        <v>724.45747583426441</v>
      </c>
      <c r="AK48" s="33">
        <v>1252.2101220423217</v>
      </c>
      <c r="AL48" s="33">
        <v>268.92009414087545</v>
      </c>
      <c r="AM48" s="33">
        <v>269.30255940397996</v>
      </c>
      <c r="AN48" s="34">
        <v>508.54510059540581</v>
      </c>
      <c r="AO48" s="35">
        <v>11186.819169932292</v>
      </c>
    </row>
    <row r="49" spans="2:41" ht="15" customHeight="1" x14ac:dyDescent="0.2">
      <c r="B49" s="39" t="s">
        <v>257</v>
      </c>
      <c r="C49" s="40">
        <v>3295.3576423067198</v>
      </c>
      <c r="D49" s="41">
        <v>193.15139448413976</v>
      </c>
      <c r="E49" s="41">
        <v>0</v>
      </c>
      <c r="F49" s="41">
        <v>39.604892892535744</v>
      </c>
      <c r="G49" s="41">
        <v>518.33037527053216</v>
      </c>
      <c r="H49" s="41">
        <v>0</v>
      </c>
      <c r="I49" s="41">
        <v>0</v>
      </c>
      <c r="J49" s="41">
        <v>0</v>
      </c>
      <c r="K49" s="41">
        <v>0</v>
      </c>
      <c r="L49" s="41">
        <v>178.56513760070519</v>
      </c>
      <c r="M49" s="41">
        <v>0</v>
      </c>
      <c r="N49" s="41">
        <v>0</v>
      </c>
      <c r="O49" s="41">
        <v>44.440105483450395</v>
      </c>
      <c r="P49" s="41">
        <v>18.531302231716264</v>
      </c>
      <c r="Q49" s="41">
        <v>0</v>
      </c>
      <c r="R49" s="41">
        <v>0</v>
      </c>
      <c r="S49" s="41">
        <v>0</v>
      </c>
      <c r="T49" s="41">
        <v>23.274800175004021</v>
      </c>
      <c r="U49" s="41">
        <v>0</v>
      </c>
      <c r="V49" s="41">
        <v>318.2804115636726</v>
      </c>
      <c r="W49" s="41">
        <v>2399.7281091899854</v>
      </c>
      <c r="X49" s="41">
        <v>0</v>
      </c>
      <c r="Y49" s="41">
        <v>78.292723519034325</v>
      </c>
      <c r="Z49" s="41">
        <v>597.07774669129469</v>
      </c>
      <c r="AA49" s="41">
        <v>3292.3141393500373</v>
      </c>
      <c r="AB49" s="41">
        <v>597.51973997412586</v>
      </c>
      <c r="AC49" s="41">
        <v>678.21045161285963</v>
      </c>
      <c r="AD49" s="41">
        <v>861.00489767065415</v>
      </c>
      <c r="AE49" s="41">
        <v>670.67841481475818</v>
      </c>
      <c r="AF49" s="41">
        <v>96.223974874217433</v>
      </c>
      <c r="AG49" s="41">
        <v>162.36103935458615</v>
      </c>
      <c r="AH49" s="41">
        <v>1899.0303899991072</v>
      </c>
      <c r="AI49" s="41">
        <v>5.9041281384649773</v>
      </c>
      <c r="AJ49" s="41">
        <v>2318.2324903209951</v>
      </c>
      <c r="AK49" s="41">
        <v>2799.2310877295636</v>
      </c>
      <c r="AL49" s="41">
        <v>923.31190754214833</v>
      </c>
      <c r="AM49" s="41">
        <v>2070.5789242434575</v>
      </c>
      <c r="AN49" s="42">
        <v>1065.3894013718409</v>
      </c>
      <c r="AO49" s="43">
        <v>25144.625628405607</v>
      </c>
    </row>
    <row r="50" spans="2:41" ht="15" customHeight="1" x14ac:dyDescent="0.2">
      <c r="B50" s="39" t="s">
        <v>259</v>
      </c>
      <c r="C50" s="40">
        <v>9489.0970946885336</v>
      </c>
      <c r="D50" s="41">
        <v>210.30973712234834</v>
      </c>
      <c r="E50" s="41">
        <v>0</v>
      </c>
      <c r="F50" s="41">
        <v>63.149600733030177</v>
      </c>
      <c r="G50" s="41">
        <v>1608.1494797080554</v>
      </c>
      <c r="H50" s="41">
        <v>0</v>
      </c>
      <c r="I50" s="41">
        <v>0</v>
      </c>
      <c r="J50" s="41">
        <v>0</v>
      </c>
      <c r="K50" s="41">
        <v>0</v>
      </c>
      <c r="L50" s="41">
        <v>332.48811119702992</v>
      </c>
      <c r="M50" s="41">
        <v>0</v>
      </c>
      <c r="N50" s="41">
        <v>0</v>
      </c>
      <c r="O50" s="41">
        <v>106.3659040789157</v>
      </c>
      <c r="P50" s="41">
        <v>39.604366007017077</v>
      </c>
      <c r="Q50" s="41">
        <v>0</v>
      </c>
      <c r="R50" s="41">
        <v>0</v>
      </c>
      <c r="S50" s="41">
        <v>0</v>
      </c>
      <c r="T50" s="41">
        <v>103.25243739903945</v>
      </c>
      <c r="U50" s="41">
        <v>0</v>
      </c>
      <c r="V50" s="41">
        <v>772.39785555774256</v>
      </c>
      <c r="W50" s="41">
        <v>4233.3716535799613</v>
      </c>
      <c r="X50" s="41">
        <v>0</v>
      </c>
      <c r="Y50" s="41">
        <v>118.55078554457522</v>
      </c>
      <c r="Z50" s="41">
        <v>862.35851036333361</v>
      </c>
      <c r="AA50" s="41">
        <v>6652.8957215998116</v>
      </c>
      <c r="AB50" s="41">
        <v>785.82461992106789</v>
      </c>
      <c r="AC50" s="41">
        <v>975.5479888453591</v>
      </c>
      <c r="AD50" s="41">
        <v>1135.4137481042608</v>
      </c>
      <c r="AE50" s="41">
        <v>1457.3166541697251</v>
      </c>
      <c r="AF50" s="41">
        <v>206.91766550146551</v>
      </c>
      <c r="AG50" s="41">
        <v>238.64353652711208</v>
      </c>
      <c r="AH50" s="41">
        <v>2185.0736864632404</v>
      </c>
      <c r="AI50" s="41">
        <v>8.9241453858009923</v>
      </c>
      <c r="AJ50" s="41">
        <v>3567.856942165075</v>
      </c>
      <c r="AK50" s="41">
        <v>3756.6523449777014</v>
      </c>
      <c r="AL50" s="41">
        <v>1134.2218176902752</v>
      </c>
      <c r="AM50" s="41">
        <v>2799.0867358316991</v>
      </c>
      <c r="AN50" s="42">
        <v>1572.3597642314519</v>
      </c>
      <c r="AO50" s="43">
        <v>44415.830907393625</v>
      </c>
    </row>
  </sheetData>
  <phoneticPr fontId="8"/>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CC6F7-43AD-4BB3-994C-E33878C5251E}">
  <dimension ref="B2:D45"/>
  <sheetViews>
    <sheetView showGridLines="0" workbookViewId="0">
      <selection activeCell="B2" sqref="B2"/>
    </sheetView>
  </sheetViews>
  <sheetFormatPr defaultColWidth="9.109375" defaultRowHeight="15" customHeight="1" x14ac:dyDescent="0.2"/>
  <cols>
    <col min="1" max="2" width="2.77734375" style="5" customWidth="1"/>
    <col min="3" max="3" width="31.77734375" style="5" customWidth="1"/>
    <col min="4" max="16384" width="9.109375" style="5"/>
  </cols>
  <sheetData>
    <row r="2" spans="2:4" ht="15" customHeight="1" x14ac:dyDescent="0.2">
      <c r="B2" s="62" t="s">
        <v>431</v>
      </c>
    </row>
    <row r="3" spans="2:4" ht="15" customHeight="1" x14ac:dyDescent="0.2">
      <c r="B3" s="6"/>
    </row>
    <row r="4" spans="2:4" ht="15" customHeight="1" x14ac:dyDescent="0.2">
      <c r="B4" s="5" t="s">
        <v>432</v>
      </c>
    </row>
    <row r="5" spans="2:4" ht="15" customHeight="1" x14ac:dyDescent="0.2">
      <c r="D5" s="47"/>
    </row>
    <row r="6" spans="2:4" ht="15" customHeight="1" x14ac:dyDescent="0.2">
      <c r="B6" s="48"/>
      <c r="C6" s="49"/>
      <c r="D6" s="50" t="s">
        <v>280</v>
      </c>
    </row>
    <row r="7" spans="2:4" ht="15" customHeight="1" x14ac:dyDescent="0.2">
      <c r="B7" s="51">
        <v>1</v>
      </c>
      <c r="C7" s="52" t="s">
        <v>2</v>
      </c>
      <c r="D7" s="53">
        <v>543.74498950181339</v>
      </c>
    </row>
    <row r="8" spans="2:4" ht="15" customHeight="1" x14ac:dyDescent="0.2">
      <c r="B8" s="54">
        <v>2</v>
      </c>
      <c r="C8" s="55" t="s">
        <v>3</v>
      </c>
      <c r="D8" s="27">
        <v>86.426799007444174</v>
      </c>
    </row>
    <row r="9" spans="2:4" ht="15" customHeight="1" x14ac:dyDescent="0.2">
      <c r="B9" s="54">
        <v>3</v>
      </c>
      <c r="C9" s="55" t="s">
        <v>5</v>
      </c>
      <c r="D9" s="27">
        <v>0</v>
      </c>
    </row>
    <row r="10" spans="2:4" ht="15" customHeight="1" x14ac:dyDescent="0.2">
      <c r="B10" s="54">
        <v>4</v>
      </c>
      <c r="C10" s="55" t="s">
        <v>7</v>
      </c>
      <c r="D10" s="27">
        <v>3.0148883374689825</v>
      </c>
    </row>
    <row r="11" spans="2:4" ht="15" customHeight="1" x14ac:dyDescent="0.2">
      <c r="B11" s="54">
        <v>5</v>
      </c>
      <c r="C11" s="55" t="s">
        <v>9</v>
      </c>
      <c r="D11" s="27">
        <v>115.00438698709952</v>
      </c>
    </row>
    <row r="12" spans="2:4" ht="15" customHeight="1" x14ac:dyDescent="0.2">
      <c r="B12" s="54">
        <v>6</v>
      </c>
      <c r="C12" s="55" t="s">
        <v>10</v>
      </c>
      <c r="D12" s="27">
        <v>0</v>
      </c>
    </row>
    <row r="13" spans="2:4" ht="15" customHeight="1" x14ac:dyDescent="0.2">
      <c r="B13" s="54">
        <v>7</v>
      </c>
      <c r="C13" s="55" t="s">
        <v>12</v>
      </c>
      <c r="D13" s="27">
        <v>0</v>
      </c>
    </row>
    <row r="14" spans="2:4" ht="15" customHeight="1" x14ac:dyDescent="0.2">
      <c r="B14" s="54">
        <v>8</v>
      </c>
      <c r="C14" s="55" t="s">
        <v>14</v>
      </c>
      <c r="D14" s="27">
        <v>0</v>
      </c>
    </row>
    <row r="15" spans="2:4" ht="15" customHeight="1" x14ac:dyDescent="0.2">
      <c r="B15" s="54">
        <v>9</v>
      </c>
      <c r="C15" s="55" t="s">
        <v>16</v>
      </c>
      <c r="D15" s="27">
        <v>0</v>
      </c>
    </row>
    <row r="16" spans="2:4" ht="15" customHeight="1" x14ac:dyDescent="0.2">
      <c r="B16" s="54">
        <v>10</v>
      </c>
      <c r="C16" s="55" t="s">
        <v>17</v>
      </c>
      <c r="D16" s="27">
        <v>32.858396282028437</v>
      </c>
    </row>
    <row r="17" spans="2:4" ht="15" customHeight="1" x14ac:dyDescent="0.2">
      <c r="B17" s="54">
        <v>11</v>
      </c>
      <c r="C17" s="55" t="s">
        <v>19</v>
      </c>
      <c r="D17" s="27">
        <v>0</v>
      </c>
    </row>
    <row r="18" spans="2:4" ht="15" customHeight="1" x14ac:dyDescent="0.2">
      <c r="B18" s="54">
        <v>12</v>
      </c>
      <c r="C18" s="55" t="s">
        <v>21</v>
      </c>
      <c r="D18" s="27">
        <v>0</v>
      </c>
    </row>
    <row r="19" spans="2:4" ht="15" customHeight="1" x14ac:dyDescent="0.2">
      <c r="B19" s="54">
        <v>13</v>
      </c>
      <c r="C19" s="55" t="s">
        <v>23</v>
      </c>
      <c r="D19" s="27">
        <v>14.935634673649288</v>
      </c>
    </row>
    <row r="20" spans="2:4" ht="15" customHeight="1" x14ac:dyDescent="0.2">
      <c r="B20" s="54">
        <v>14</v>
      </c>
      <c r="C20" s="55" t="s">
        <v>25</v>
      </c>
      <c r="D20" s="27">
        <v>4.4806904020947869</v>
      </c>
    </row>
    <row r="21" spans="2:4" ht="15" customHeight="1" x14ac:dyDescent="0.2">
      <c r="B21" s="54">
        <v>15</v>
      </c>
      <c r="C21" s="55" t="s">
        <v>27</v>
      </c>
      <c r="D21" s="27">
        <v>0</v>
      </c>
    </row>
    <row r="22" spans="2:4" ht="15" customHeight="1" x14ac:dyDescent="0.2">
      <c r="B22" s="54">
        <v>16</v>
      </c>
      <c r="C22" s="55" t="s">
        <v>30</v>
      </c>
      <c r="D22" s="27">
        <v>0</v>
      </c>
    </row>
    <row r="23" spans="2:4" ht="15" customHeight="1" x14ac:dyDescent="0.2">
      <c r="B23" s="54">
        <v>17</v>
      </c>
      <c r="C23" s="55" t="s">
        <v>32</v>
      </c>
      <c r="D23" s="27">
        <v>0</v>
      </c>
    </row>
    <row r="24" spans="2:4" ht="15" customHeight="1" x14ac:dyDescent="0.2">
      <c r="B24" s="54">
        <v>18</v>
      </c>
      <c r="C24" s="55" t="s">
        <v>34</v>
      </c>
      <c r="D24" s="27">
        <v>4.4806904020947869</v>
      </c>
    </row>
    <row r="25" spans="2:4" ht="15" customHeight="1" x14ac:dyDescent="0.2">
      <c r="B25" s="54">
        <v>19</v>
      </c>
      <c r="C25" s="55" t="s">
        <v>36</v>
      </c>
      <c r="D25" s="27">
        <v>0</v>
      </c>
    </row>
    <row r="26" spans="2:4" ht="15" customHeight="1" x14ac:dyDescent="0.2">
      <c r="B26" s="54">
        <v>20</v>
      </c>
      <c r="C26" s="55" t="s">
        <v>29</v>
      </c>
      <c r="D26" s="27">
        <v>98.575188846085311</v>
      </c>
    </row>
    <row r="27" spans="2:4" ht="15" customHeight="1" x14ac:dyDescent="0.2">
      <c r="B27" s="54">
        <v>21</v>
      </c>
      <c r="C27" s="55" t="s">
        <v>39</v>
      </c>
      <c r="D27" s="27">
        <v>32.378283562933177</v>
      </c>
    </row>
    <row r="28" spans="2:4" ht="15" customHeight="1" x14ac:dyDescent="0.2">
      <c r="B28" s="54">
        <v>22</v>
      </c>
      <c r="C28" s="55" t="s">
        <v>41</v>
      </c>
      <c r="D28" s="27">
        <v>0</v>
      </c>
    </row>
    <row r="29" spans="2:4" ht="15" customHeight="1" x14ac:dyDescent="0.2">
      <c r="B29" s="54">
        <v>23</v>
      </c>
      <c r="C29" s="55" t="s">
        <v>43</v>
      </c>
      <c r="D29" s="27">
        <v>3.237828356293317</v>
      </c>
    </row>
    <row r="30" spans="2:4" ht="15" customHeight="1" x14ac:dyDescent="0.2">
      <c r="B30" s="54">
        <v>24</v>
      </c>
      <c r="C30" s="55" t="s">
        <v>45</v>
      </c>
      <c r="D30" s="27">
        <v>22.664798494053223</v>
      </c>
    </row>
    <row r="31" spans="2:4" ht="15" customHeight="1" x14ac:dyDescent="0.2">
      <c r="B31" s="54">
        <v>25</v>
      </c>
      <c r="C31" s="55" t="s">
        <v>47</v>
      </c>
      <c r="D31" s="27">
        <v>197.97766749379653</v>
      </c>
    </row>
    <row r="32" spans="2:4" ht="15" customHeight="1" x14ac:dyDescent="0.2">
      <c r="B32" s="54">
        <v>26</v>
      </c>
      <c r="C32" s="55" t="s">
        <v>49</v>
      </c>
      <c r="D32" s="27">
        <v>69.715792546612477</v>
      </c>
    </row>
    <row r="33" spans="2:4" ht="15" customHeight="1" x14ac:dyDescent="0.2">
      <c r="B33" s="54">
        <v>27</v>
      </c>
      <c r="C33" s="55" t="s">
        <v>51</v>
      </c>
      <c r="D33" s="27">
        <v>162.43060943849918</v>
      </c>
    </row>
    <row r="34" spans="2:4" ht="15" customHeight="1" x14ac:dyDescent="0.2">
      <c r="B34" s="54">
        <v>28</v>
      </c>
      <c r="C34" s="55" t="s">
        <v>53</v>
      </c>
      <c r="D34" s="27">
        <v>103.51116625310173</v>
      </c>
    </row>
    <row r="35" spans="2:4" ht="15" customHeight="1" x14ac:dyDescent="0.2">
      <c r="B35" s="54">
        <v>29</v>
      </c>
      <c r="C35" s="55" t="s">
        <v>55</v>
      </c>
      <c r="D35" s="27">
        <v>280.38461538461536</v>
      </c>
    </row>
    <row r="36" spans="2:4" ht="15" customHeight="1" x14ac:dyDescent="0.2">
      <c r="B36" s="54">
        <v>30</v>
      </c>
      <c r="C36" s="55" t="s">
        <v>57</v>
      </c>
      <c r="D36" s="27">
        <v>11.102445941155619</v>
      </c>
    </row>
    <row r="37" spans="2:4" ht="15" customHeight="1" x14ac:dyDescent="0.2">
      <c r="B37" s="54">
        <v>31</v>
      </c>
      <c r="C37" s="55" t="s">
        <v>59</v>
      </c>
      <c r="D37" s="27">
        <v>14.069478908188586</v>
      </c>
    </row>
    <row r="38" spans="2:4" ht="15" customHeight="1" x14ac:dyDescent="0.2">
      <c r="B38" s="54">
        <v>32</v>
      </c>
      <c r="C38" s="55" t="s">
        <v>62</v>
      </c>
      <c r="D38" s="27">
        <v>4.0198511166253104</v>
      </c>
    </row>
    <row r="39" spans="2:4" ht="15" customHeight="1" x14ac:dyDescent="0.2">
      <c r="B39" s="54">
        <v>33</v>
      </c>
      <c r="C39" s="55" t="s">
        <v>64</v>
      </c>
      <c r="D39" s="27">
        <v>0.5024813895781638</v>
      </c>
    </row>
    <row r="40" spans="2:4" ht="15" customHeight="1" x14ac:dyDescent="0.2">
      <c r="B40" s="54">
        <v>34</v>
      </c>
      <c r="C40" s="55" t="s">
        <v>66</v>
      </c>
      <c r="D40" s="27">
        <v>151.79466579311097</v>
      </c>
    </row>
    <row r="41" spans="2:4" ht="15" customHeight="1" x14ac:dyDescent="0.2">
      <c r="B41" s="54">
        <v>35</v>
      </c>
      <c r="C41" s="55" t="s">
        <v>68</v>
      </c>
      <c r="D41" s="27">
        <v>226.1166253101737</v>
      </c>
    </row>
    <row r="42" spans="2:4" ht="15" customHeight="1" x14ac:dyDescent="0.2">
      <c r="B42" s="54">
        <v>36</v>
      </c>
      <c r="C42" s="55" t="s">
        <v>70</v>
      </c>
      <c r="D42" s="27">
        <v>128.77628313961083</v>
      </c>
    </row>
    <row r="43" spans="2:4" ht="15" customHeight="1" x14ac:dyDescent="0.2">
      <c r="B43" s="54">
        <v>37</v>
      </c>
      <c r="C43" s="55" t="s">
        <v>72</v>
      </c>
      <c r="D43" s="27">
        <v>446.20347394540943</v>
      </c>
    </row>
    <row r="44" spans="2:4" ht="15" customHeight="1" x14ac:dyDescent="0.2">
      <c r="B44" s="56">
        <v>38</v>
      </c>
      <c r="C44" s="57" t="s">
        <v>74</v>
      </c>
      <c r="D44" s="58">
        <v>481.59226848646381</v>
      </c>
    </row>
    <row r="45" spans="2:4" ht="15" customHeight="1" x14ac:dyDescent="0.2">
      <c r="B45" s="59" t="s">
        <v>281</v>
      </c>
      <c r="C45" s="60"/>
      <c r="D45" s="61">
        <f>SUM(D7:D44)</f>
        <v>3239.9999999999991</v>
      </c>
    </row>
  </sheetData>
  <mergeCells count="1">
    <mergeCell ref="B45:C45"/>
  </mergeCells>
  <phoneticPr fontId="8"/>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26682-E927-479C-ABB0-AA8AD8246032}">
  <dimension ref="B2:D6"/>
  <sheetViews>
    <sheetView showGridLines="0" workbookViewId="0">
      <selection activeCell="B2" sqref="B2"/>
    </sheetView>
  </sheetViews>
  <sheetFormatPr defaultColWidth="9.109375" defaultRowHeight="15" customHeight="1" x14ac:dyDescent="0.2"/>
  <cols>
    <col min="1" max="1" width="2.77734375" style="5" customWidth="1"/>
    <col min="2" max="16384" width="9.109375" style="5"/>
  </cols>
  <sheetData>
    <row r="2" spans="2:4" ht="15" customHeight="1" x14ac:dyDescent="0.2">
      <c r="B2" s="62" t="s">
        <v>446</v>
      </c>
    </row>
    <row r="4" spans="2:4" ht="15" customHeight="1" x14ac:dyDescent="0.2">
      <c r="B4" s="5" t="s">
        <v>447</v>
      </c>
    </row>
    <row r="5" spans="2:4" ht="15" customHeight="1" x14ac:dyDescent="0.2">
      <c r="B5" s="47"/>
      <c r="C5" s="47"/>
      <c r="D5" s="47"/>
    </row>
    <row r="6" spans="2:4" ht="15" customHeight="1" x14ac:dyDescent="0.2">
      <c r="B6" s="63" t="s">
        <v>448</v>
      </c>
      <c r="C6" s="64"/>
      <c r="D6" s="267">
        <v>24607.215420026103</v>
      </c>
    </row>
  </sheetData>
  <phoneticPr fontId="8"/>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897A3-C6C4-42DB-8D2C-8F5ABE05AA0D}">
  <dimension ref="B2:D7"/>
  <sheetViews>
    <sheetView showGridLines="0" workbookViewId="0">
      <selection activeCell="B2" sqref="B2"/>
    </sheetView>
  </sheetViews>
  <sheetFormatPr defaultColWidth="9.109375" defaultRowHeight="15" customHeight="1" x14ac:dyDescent="0.2"/>
  <cols>
    <col min="1" max="1" width="2.77734375" style="5" customWidth="1"/>
    <col min="2" max="16384" width="9.109375" style="5"/>
  </cols>
  <sheetData>
    <row r="2" spans="2:4" ht="15" customHeight="1" x14ac:dyDescent="0.2">
      <c r="B2" s="62" t="s">
        <v>290</v>
      </c>
    </row>
    <row r="4" spans="2:4" ht="15" customHeight="1" x14ac:dyDescent="0.2">
      <c r="B4" s="5" t="s">
        <v>415</v>
      </c>
    </row>
    <row r="5" spans="2:4" ht="15" customHeight="1" x14ac:dyDescent="0.2">
      <c r="B5" s="5" t="s">
        <v>416</v>
      </c>
    </row>
    <row r="6" spans="2:4" ht="15" customHeight="1" x14ac:dyDescent="0.2">
      <c r="B6" s="47"/>
      <c r="C6" s="47"/>
      <c r="D6" s="47"/>
    </row>
    <row r="7" spans="2:4" ht="15" customHeight="1" x14ac:dyDescent="0.2">
      <c r="B7" s="63" t="s">
        <v>291</v>
      </c>
      <c r="C7" s="64"/>
      <c r="D7" s="65">
        <v>0.65100000000000002</v>
      </c>
    </row>
  </sheetData>
  <phoneticPr fontId="8"/>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EF359-F6EE-44AB-B122-C679A8FD6927}">
  <dimension ref="B2:D45"/>
  <sheetViews>
    <sheetView showGridLines="0" workbookViewId="0">
      <selection activeCell="B2" sqref="B2"/>
    </sheetView>
  </sheetViews>
  <sheetFormatPr defaultColWidth="9.109375" defaultRowHeight="15" customHeight="1" x14ac:dyDescent="0.2"/>
  <cols>
    <col min="1" max="2" width="2.77734375" style="5" customWidth="1"/>
    <col min="3" max="3" width="31.77734375" style="5" customWidth="1"/>
    <col min="4" max="4" width="16.5546875" style="5" customWidth="1"/>
    <col min="5" max="16384" width="9.109375" style="5"/>
  </cols>
  <sheetData>
    <row r="2" spans="2:4" ht="15" customHeight="1" x14ac:dyDescent="0.2">
      <c r="B2" s="62" t="s">
        <v>417</v>
      </c>
    </row>
    <row r="3" spans="2:4" ht="15" customHeight="1" x14ac:dyDescent="0.2">
      <c r="B3" s="6"/>
    </row>
    <row r="4" spans="2:4" ht="15" customHeight="1" x14ac:dyDescent="0.2">
      <c r="B4" s="5" t="s">
        <v>433</v>
      </c>
    </row>
    <row r="5" spans="2:4" ht="15" customHeight="1" x14ac:dyDescent="0.2">
      <c r="D5" s="47"/>
    </row>
    <row r="6" spans="2:4" ht="15" customHeight="1" x14ac:dyDescent="0.2">
      <c r="B6" s="48"/>
      <c r="C6" s="49"/>
      <c r="D6" s="50" t="s">
        <v>418</v>
      </c>
    </row>
    <row r="7" spans="2:4" ht="15" customHeight="1" x14ac:dyDescent="0.2">
      <c r="B7" s="51">
        <v>1</v>
      </c>
      <c r="C7" s="52" t="s">
        <v>2</v>
      </c>
      <c r="D7" s="53">
        <v>0</v>
      </c>
    </row>
    <row r="8" spans="2:4" ht="15" customHeight="1" x14ac:dyDescent="0.2">
      <c r="B8" s="54">
        <v>2</v>
      </c>
      <c r="C8" s="55" t="s">
        <v>3</v>
      </c>
      <c r="D8" s="27">
        <v>0</v>
      </c>
    </row>
    <row r="9" spans="2:4" ht="15" customHeight="1" x14ac:dyDescent="0.2">
      <c r="B9" s="54">
        <v>3</v>
      </c>
      <c r="C9" s="55" t="s">
        <v>5</v>
      </c>
      <c r="D9" s="27">
        <v>0</v>
      </c>
    </row>
    <row r="10" spans="2:4" ht="15" customHeight="1" x14ac:dyDescent="0.2">
      <c r="B10" s="54">
        <v>4</v>
      </c>
      <c r="C10" s="55" t="s">
        <v>7</v>
      </c>
      <c r="D10" s="27">
        <v>0</v>
      </c>
    </row>
    <row r="11" spans="2:4" ht="15" customHeight="1" x14ac:dyDescent="0.2">
      <c r="B11" s="54">
        <v>5</v>
      </c>
      <c r="C11" s="55" t="s">
        <v>9</v>
      </c>
      <c r="D11" s="27">
        <v>0</v>
      </c>
    </row>
    <row r="12" spans="2:4" ht="15" customHeight="1" x14ac:dyDescent="0.2">
      <c r="B12" s="54">
        <v>6</v>
      </c>
      <c r="C12" s="55" t="s">
        <v>10</v>
      </c>
      <c r="D12" s="27">
        <v>0</v>
      </c>
    </row>
    <row r="13" spans="2:4" ht="15" customHeight="1" x14ac:dyDescent="0.2">
      <c r="B13" s="54">
        <v>7</v>
      </c>
      <c r="C13" s="55" t="s">
        <v>12</v>
      </c>
      <c r="D13" s="27">
        <v>0</v>
      </c>
    </row>
    <row r="14" spans="2:4" ht="15" customHeight="1" x14ac:dyDescent="0.2">
      <c r="B14" s="54">
        <v>8</v>
      </c>
      <c r="C14" s="55" t="s">
        <v>14</v>
      </c>
      <c r="D14" s="27">
        <v>0</v>
      </c>
    </row>
    <row r="15" spans="2:4" ht="15" customHeight="1" x14ac:dyDescent="0.2">
      <c r="B15" s="54">
        <v>9</v>
      </c>
      <c r="C15" s="55" t="s">
        <v>16</v>
      </c>
      <c r="D15" s="27">
        <v>0</v>
      </c>
    </row>
    <row r="16" spans="2:4" ht="15" customHeight="1" x14ac:dyDescent="0.2">
      <c r="B16" s="54">
        <v>10</v>
      </c>
      <c r="C16" s="55" t="s">
        <v>17</v>
      </c>
      <c r="D16" s="27">
        <v>0</v>
      </c>
    </row>
    <row r="17" spans="2:4" ht="15" customHeight="1" x14ac:dyDescent="0.2">
      <c r="B17" s="54">
        <v>11</v>
      </c>
      <c r="C17" s="55" t="s">
        <v>19</v>
      </c>
      <c r="D17" s="27">
        <v>0</v>
      </c>
    </row>
    <row r="18" spans="2:4" ht="15" customHeight="1" x14ac:dyDescent="0.2">
      <c r="B18" s="54">
        <v>12</v>
      </c>
      <c r="C18" s="55" t="s">
        <v>21</v>
      </c>
      <c r="D18" s="27">
        <v>0</v>
      </c>
    </row>
    <row r="19" spans="2:4" ht="15" customHeight="1" x14ac:dyDescent="0.2">
      <c r="B19" s="54">
        <v>13</v>
      </c>
      <c r="C19" s="55" t="s">
        <v>23</v>
      </c>
      <c r="D19" s="27">
        <v>0</v>
      </c>
    </row>
    <row r="20" spans="2:4" ht="15" customHeight="1" x14ac:dyDescent="0.2">
      <c r="B20" s="54">
        <v>14</v>
      </c>
      <c r="C20" s="55" t="s">
        <v>25</v>
      </c>
      <c r="D20" s="27">
        <v>0</v>
      </c>
    </row>
    <row r="21" spans="2:4" ht="15" customHeight="1" x14ac:dyDescent="0.2">
      <c r="B21" s="54">
        <v>15</v>
      </c>
      <c r="C21" s="55" t="s">
        <v>27</v>
      </c>
      <c r="D21" s="27">
        <v>0</v>
      </c>
    </row>
    <row r="22" spans="2:4" ht="15" customHeight="1" x14ac:dyDescent="0.2">
      <c r="B22" s="54">
        <v>16</v>
      </c>
      <c r="C22" s="55" t="s">
        <v>30</v>
      </c>
      <c r="D22" s="27">
        <v>0</v>
      </c>
    </row>
    <row r="23" spans="2:4" ht="15" customHeight="1" x14ac:dyDescent="0.2">
      <c r="B23" s="54">
        <v>17</v>
      </c>
      <c r="C23" s="55" t="s">
        <v>32</v>
      </c>
      <c r="D23" s="27">
        <v>0</v>
      </c>
    </row>
    <row r="24" spans="2:4" ht="15" customHeight="1" x14ac:dyDescent="0.2">
      <c r="B24" s="54">
        <v>18</v>
      </c>
      <c r="C24" s="55" t="s">
        <v>34</v>
      </c>
      <c r="D24" s="27">
        <v>0</v>
      </c>
    </row>
    <row r="25" spans="2:4" ht="15" customHeight="1" x14ac:dyDescent="0.2">
      <c r="B25" s="54">
        <v>19</v>
      </c>
      <c r="C25" s="55" t="s">
        <v>36</v>
      </c>
      <c r="D25" s="27">
        <v>0</v>
      </c>
    </row>
    <row r="26" spans="2:4" ht="15" customHeight="1" x14ac:dyDescent="0.2">
      <c r="B26" s="54">
        <v>20</v>
      </c>
      <c r="C26" s="55" t="s">
        <v>29</v>
      </c>
      <c r="D26" s="27">
        <v>0</v>
      </c>
    </row>
    <row r="27" spans="2:4" ht="15" customHeight="1" x14ac:dyDescent="0.2">
      <c r="B27" s="54">
        <v>21</v>
      </c>
      <c r="C27" s="55" t="s">
        <v>39</v>
      </c>
      <c r="D27" s="27">
        <v>0</v>
      </c>
    </row>
    <row r="28" spans="2:4" ht="15" customHeight="1" x14ac:dyDescent="0.2">
      <c r="B28" s="54">
        <v>22</v>
      </c>
      <c r="C28" s="55" t="s">
        <v>41</v>
      </c>
      <c r="D28" s="27">
        <v>0</v>
      </c>
    </row>
    <row r="29" spans="2:4" ht="15" customHeight="1" x14ac:dyDescent="0.2">
      <c r="B29" s="54">
        <v>23</v>
      </c>
      <c r="C29" s="55" t="s">
        <v>43</v>
      </c>
      <c r="D29" s="27">
        <v>0</v>
      </c>
    </row>
    <row r="30" spans="2:4" ht="15" customHeight="1" x14ac:dyDescent="0.2">
      <c r="B30" s="54">
        <v>24</v>
      </c>
      <c r="C30" s="55" t="s">
        <v>45</v>
      </c>
      <c r="D30" s="27">
        <v>0</v>
      </c>
    </row>
    <row r="31" spans="2:4" ht="15" customHeight="1" x14ac:dyDescent="0.2">
      <c r="B31" s="54">
        <v>25</v>
      </c>
      <c r="C31" s="55" t="s">
        <v>47</v>
      </c>
      <c r="D31" s="27">
        <v>0</v>
      </c>
    </row>
    <row r="32" spans="2:4" ht="15" customHeight="1" x14ac:dyDescent="0.2">
      <c r="B32" s="54">
        <v>26</v>
      </c>
      <c r="C32" s="55" t="s">
        <v>49</v>
      </c>
      <c r="D32" s="27">
        <v>0</v>
      </c>
    </row>
    <row r="33" spans="2:4" ht="15" customHeight="1" x14ac:dyDescent="0.2">
      <c r="B33" s="54">
        <v>27</v>
      </c>
      <c r="C33" s="55" t="s">
        <v>51</v>
      </c>
      <c r="D33" s="27">
        <v>54752.597000000002</v>
      </c>
    </row>
    <row r="34" spans="2:4" ht="15" customHeight="1" x14ac:dyDescent="0.2">
      <c r="B34" s="54">
        <v>28</v>
      </c>
      <c r="C34" s="55" t="s">
        <v>53</v>
      </c>
      <c r="D34" s="27">
        <v>282465.25300000003</v>
      </c>
    </row>
    <row r="35" spans="2:4" ht="15" customHeight="1" x14ac:dyDescent="0.2">
      <c r="B35" s="54">
        <v>29</v>
      </c>
      <c r="C35" s="55" t="s">
        <v>55</v>
      </c>
      <c r="D35" s="27">
        <v>3228831.9020084934</v>
      </c>
    </row>
    <row r="36" spans="2:4" ht="15" customHeight="1" x14ac:dyDescent="0.2">
      <c r="B36" s="54">
        <v>30</v>
      </c>
      <c r="C36" s="55" t="s">
        <v>57</v>
      </c>
      <c r="D36" s="27">
        <v>0</v>
      </c>
    </row>
    <row r="37" spans="2:4" ht="15" customHeight="1" x14ac:dyDescent="0.2">
      <c r="B37" s="54">
        <v>31</v>
      </c>
      <c r="C37" s="55" t="s">
        <v>59</v>
      </c>
      <c r="D37" s="27">
        <v>0</v>
      </c>
    </row>
    <row r="38" spans="2:4" ht="15" customHeight="1" x14ac:dyDescent="0.2">
      <c r="B38" s="54">
        <v>32</v>
      </c>
      <c r="C38" s="55" t="s">
        <v>62</v>
      </c>
      <c r="D38" s="27">
        <v>0</v>
      </c>
    </row>
    <row r="39" spans="2:4" ht="15" customHeight="1" x14ac:dyDescent="0.2">
      <c r="B39" s="54">
        <v>33</v>
      </c>
      <c r="C39" s="55" t="s">
        <v>64</v>
      </c>
      <c r="D39" s="27">
        <v>0</v>
      </c>
    </row>
    <row r="40" spans="2:4" ht="15" customHeight="1" x14ac:dyDescent="0.2">
      <c r="B40" s="54">
        <v>34</v>
      </c>
      <c r="C40" s="55" t="s">
        <v>66</v>
      </c>
      <c r="D40" s="27">
        <v>0</v>
      </c>
    </row>
    <row r="41" spans="2:4" ht="15" customHeight="1" x14ac:dyDescent="0.2">
      <c r="B41" s="54">
        <v>35</v>
      </c>
      <c r="C41" s="55" t="s">
        <v>68</v>
      </c>
      <c r="D41" s="27">
        <v>0</v>
      </c>
    </row>
    <row r="42" spans="2:4" ht="15" customHeight="1" x14ac:dyDescent="0.2">
      <c r="B42" s="54">
        <v>36</v>
      </c>
      <c r="C42" s="55" t="s">
        <v>70</v>
      </c>
      <c r="D42" s="27">
        <v>0</v>
      </c>
    </row>
    <row r="43" spans="2:4" ht="15" customHeight="1" x14ac:dyDescent="0.2">
      <c r="B43" s="54">
        <v>37</v>
      </c>
      <c r="C43" s="55" t="s">
        <v>72</v>
      </c>
      <c r="D43" s="27">
        <v>0</v>
      </c>
    </row>
    <row r="44" spans="2:4" ht="15" customHeight="1" x14ac:dyDescent="0.2">
      <c r="B44" s="56">
        <v>38</v>
      </c>
      <c r="C44" s="57" t="s">
        <v>74</v>
      </c>
      <c r="D44" s="58">
        <v>306007.47064368619</v>
      </c>
    </row>
    <row r="45" spans="2:4" ht="15" customHeight="1" x14ac:dyDescent="0.2">
      <c r="B45" s="59" t="s">
        <v>281</v>
      </c>
      <c r="C45" s="60"/>
      <c r="D45" s="61">
        <f>SUM(D7:D44)</f>
        <v>3872057.2226521797</v>
      </c>
    </row>
  </sheetData>
  <mergeCells count="1">
    <mergeCell ref="B45:C45"/>
  </mergeCells>
  <phoneticPr fontId="8"/>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E2651-2B56-4890-9AF0-0F163F96D6BC}">
  <sheetPr>
    <tabColor theme="1"/>
  </sheetPr>
  <dimension ref="A1"/>
  <sheetViews>
    <sheetView workbookViewId="0"/>
  </sheetViews>
  <sheetFormatPr defaultColWidth="8.77734375" defaultRowHeight="13.2" x14ac:dyDescent="0.2"/>
  <cols>
    <col min="1" max="16384" width="8.77734375" style="1"/>
  </cols>
  <sheetData/>
  <phoneticPr fontId="8"/>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63E22-7DB2-46C2-BD2D-A501CFEF8925}">
  <dimension ref="B2:I12"/>
  <sheetViews>
    <sheetView showGridLines="0" tabSelected="1" workbookViewId="0">
      <selection activeCell="B2" sqref="B2"/>
    </sheetView>
  </sheetViews>
  <sheetFormatPr defaultRowHeight="18" customHeight="1" x14ac:dyDescent="0.2"/>
  <cols>
    <col min="1" max="3" width="3.33203125" style="122" customWidth="1"/>
    <col min="4" max="4" width="20" style="122" customWidth="1"/>
    <col min="5" max="8" width="13.33203125" style="122" customWidth="1"/>
    <col min="9" max="16384" width="8.88671875" style="122"/>
  </cols>
  <sheetData>
    <row r="2" spans="2:9" ht="18" customHeight="1" x14ac:dyDescent="0.2">
      <c r="B2" s="186" t="s">
        <v>421</v>
      </c>
    </row>
    <row r="4" spans="2:9" ht="24" customHeight="1" thickBot="1" x14ac:dyDescent="0.25">
      <c r="B4" s="2"/>
      <c r="C4" s="2"/>
      <c r="D4" s="2"/>
      <c r="E4" s="2"/>
      <c r="F4" s="354"/>
      <c r="G4" s="2"/>
      <c r="H4" s="3" t="s">
        <v>420</v>
      </c>
      <c r="I4" s="2"/>
    </row>
    <row r="5" spans="2:9" ht="24" customHeight="1" thickBot="1" x14ac:dyDescent="0.25">
      <c r="B5" s="66"/>
      <c r="C5" s="67"/>
      <c r="D5" s="68"/>
      <c r="E5" s="69" t="s">
        <v>160</v>
      </c>
      <c r="F5" s="70" t="s">
        <v>424</v>
      </c>
      <c r="G5" s="71" t="s">
        <v>425</v>
      </c>
      <c r="H5" s="72" t="s">
        <v>161</v>
      </c>
      <c r="I5" s="2"/>
    </row>
    <row r="6" spans="2:9" ht="24" customHeight="1" x14ac:dyDescent="0.2">
      <c r="B6" s="340" t="s">
        <v>163</v>
      </c>
      <c r="C6" s="341"/>
      <c r="D6" s="342"/>
      <c r="E6" s="324">
        <f>経済波及効果一覧表!D47</f>
        <v>2960872.7060531373</v>
      </c>
      <c r="F6" s="325">
        <f>経済波及効果一覧表!H47</f>
        <v>736549.61787846428</v>
      </c>
      <c r="G6" s="326">
        <f>経済波及効果一覧表!L47</f>
        <v>350690.7872499713</v>
      </c>
      <c r="H6" s="327">
        <f>SUM(E6:G6)</f>
        <v>4048113.111181573</v>
      </c>
      <c r="I6" s="2"/>
    </row>
    <row r="7" spans="2:9" ht="24" customHeight="1" x14ac:dyDescent="0.2">
      <c r="B7" s="343"/>
      <c r="C7" s="344" t="s">
        <v>165</v>
      </c>
      <c r="D7" s="345"/>
      <c r="E7" s="328">
        <f>経済波及効果一覧表!E47</f>
        <v>1466703.4598192393</v>
      </c>
      <c r="F7" s="329">
        <f>経済波及効果一覧表!I47</f>
        <v>425702.98134591134</v>
      </c>
      <c r="G7" s="330">
        <f>経済波及効果一覧表!M47</f>
        <v>236286.10816698335</v>
      </c>
      <c r="H7" s="331">
        <f>SUM(E7:G7)</f>
        <v>2128692.549332134</v>
      </c>
      <c r="I7" s="2"/>
    </row>
    <row r="8" spans="2:9" ht="24" customHeight="1" thickBot="1" x14ac:dyDescent="0.25">
      <c r="B8" s="343"/>
      <c r="C8" s="346"/>
      <c r="D8" s="347" t="s">
        <v>167</v>
      </c>
      <c r="E8" s="332">
        <f>経済波及効果一覧表!F47</f>
        <v>854672.78447484795</v>
      </c>
      <c r="F8" s="333">
        <f>経済波及効果一覧表!J47</f>
        <v>240783.14528104887</v>
      </c>
      <c r="G8" s="334">
        <f>経済波及効果一覧表!N47</f>
        <v>99605.415441256249</v>
      </c>
      <c r="H8" s="335">
        <f>SUM(E8:G8)</f>
        <v>1195061.345197153</v>
      </c>
      <c r="I8" s="2"/>
    </row>
    <row r="9" spans="2:9" ht="24" customHeight="1" thickBot="1" x14ac:dyDescent="0.25">
      <c r="B9" s="348" t="s">
        <v>429</v>
      </c>
      <c r="C9" s="349"/>
      <c r="D9" s="350"/>
      <c r="E9" s="336">
        <f>経済波及効果一覧表!G47</f>
        <v>577.40136668022615</v>
      </c>
      <c r="F9" s="337">
        <f>経済波及効果一覧表!K47</f>
        <v>63.025805615359225</v>
      </c>
      <c r="G9" s="338">
        <f>経済波及効果一覧表!O47</f>
        <v>38.790288303840924</v>
      </c>
      <c r="H9" s="339">
        <f>SUM(E9:G9)</f>
        <v>679.21746059942632</v>
      </c>
      <c r="I9" s="4"/>
    </row>
    <row r="11" spans="2:9" ht="18" customHeight="1" thickBot="1" x14ac:dyDescent="0.25"/>
    <row r="12" spans="2:9" ht="24" customHeight="1" thickBot="1" x14ac:dyDescent="0.25">
      <c r="B12" s="353" t="s">
        <v>445</v>
      </c>
      <c r="C12" s="352"/>
      <c r="D12" s="352"/>
      <c r="E12" s="352"/>
      <c r="F12" s="352"/>
      <c r="G12" s="352"/>
      <c r="H12" s="351">
        <f>H6/1000/域内総生産!$D$6</f>
        <v>0.16450919139298853</v>
      </c>
    </row>
  </sheetData>
  <mergeCells count="3">
    <mergeCell ref="C7:D7"/>
    <mergeCell ref="B6:D6"/>
    <mergeCell ref="B9:D9"/>
  </mergeCells>
  <phoneticPr fontId="8"/>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T48"/>
  <sheetViews>
    <sheetView showGridLines="0" zoomScaleNormal="100" workbookViewId="0">
      <pane xSplit="3" ySplit="8" topLeftCell="D9" activePane="bottomRight" state="frozen"/>
      <selection pane="topRight" activeCell="C7" sqref="C7"/>
      <selection pane="bottomLeft" activeCell="C7" sqref="C7"/>
      <selection pane="bottomRight" activeCell="B2" sqref="B2"/>
    </sheetView>
  </sheetViews>
  <sheetFormatPr defaultColWidth="9.109375" defaultRowHeight="15" customHeight="1" x14ac:dyDescent="0.2"/>
  <cols>
    <col min="1" max="1" width="2.77734375" style="74" customWidth="1"/>
    <col min="2" max="2" width="5.5546875" style="235" customWidth="1"/>
    <col min="3" max="3" width="31.77734375" style="74" customWidth="1"/>
    <col min="4" max="16384" width="9.109375" style="74"/>
  </cols>
  <sheetData>
    <row r="2" spans="2:20" ht="15" customHeight="1" x14ac:dyDescent="0.2">
      <c r="B2" s="234" t="s">
        <v>189</v>
      </c>
      <c r="E2" s="75"/>
    </row>
    <row r="3" spans="2:20" ht="15" customHeight="1" x14ac:dyDescent="0.2">
      <c r="S3" s="75" t="s">
        <v>419</v>
      </c>
    </row>
    <row r="4" spans="2:20" ht="15" customHeight="1" x14ac:dyDescent="0.2">
      <c r="B4" s="245" t="s">
        <v>190</v>
      </c>
      <c r="C4" s="246"/>
      <c r="D4" s="247" t="s">
        <v>191</v>
      </c>
      <c r="E4" s="248"/>
      <c r="F4" s="248"/>
      <c r="G4" s="248"/>
      <c r="H4" s="247" t="s">
        <v>422</v>
      </c>
      <c r="I4" s="248"/>
      <c r="J4" s="248"/>
      <c r="K4" s="248"/>
      <c r="L4" s="247" t="s">
        <v>423</v>
      </c>
      <c r="M4" s="248"/>
      <c r="N4" s="248"/>
      <c r="O4" s="248"/>
      <c r="P4" s="247" t="s">
        <v>192</v>
      </c>
      <c r="Q4" s="248"/>
      <c r="R4" s="248"/>
      <c r="S4" s="248"/>
      <c r="T4" s="78"/>
    </row>
    <row r="5" spans="2:20" ht="15" customHeight="1" x14ac:dyDescent="0.2">
      <c r="B5" s="249"/>
      <c r="C5" s="250"/>
      <c r="D5" s="251" t="s">
        <v>163</v>
      </c>
      <c r="E5" s="252"/>
      <c r="F5" s="253"/>
      <c r="G5" s="254"/>
      <c r="H5" s="251" t="s">
        <v>163</v>
      </c>
      <c r="I5" s="252"/>
      <c r="J5" s="253"/>
      <c r="K5" s="254"/>
      <c r="L5" s="251" t="s">
        <v>163</v>
      </c>
      <c r="M5" s="252"/>
      <c r="N5" s="253"/>
      <c r="O5" s="254"/>
      <c r="P5" s="251" t="s">
        <v>163</v>
      </c>
      <c r="Q5" s="252"/>
      <c r="R5" s="253"/>
      <c r="S5" s="254"/>
    </row>
    <row r="6" spans="2:20" ht="15" customHeight="1" x14ac:dyDescent="0.2">
      <c r="B6" s="249"/>
      <c r="C6" s="250"/>
      <c r="D6" s="255"/>
      <c r="E6" s="256" t="s">
        <v>193</v>
      </c>
      <c r="F6" s="257"/>
      <c r="G6" s="258" t="s">
        <v>194</v>
      </c>
      <c r="H6" s="255"/>
      <c r="I6" s="256" t="s">
        <v>193</v>
      </c>
      <c r="J6" s="257"/>
      <c r="K6" s="258" t="s">
        <v>194</v>
      </c>
      <c r="L6" s="255"/>
      <c r="M6" s="256" t="s">
        <v>193</v>
      </c>
      <c r="N6" s="257"/>
      <c r="O6" s="258" t="s">
        <v>194</v>
      </c>
      <c r="P6" s="255"/>
      <c r="Q6" s="256" t="s">
        <v>193</v>
      </c>
      <c r="R6" s="257"/>
      <c r="S6" s="258" t="s">
        <v>194</v>
      </c>
    </row>
    <row r="7" spans="2:20" ht="15" customHeight="1" x14ac:dyDescent="0.2">
      <c r="B7" s="249"/>
      <c r="C7" s="250"/>
      <c r="D7" s="255"/>
      <c r="E7" s="259"/>
      <c r="F7" s="260" t="s">
        <v>195</v>
      </c>
      <c r="G7" s="258"/>
      <c r="H7" s="255"/>
      <c r="I7" s="259"/>
      <c r="J7" s="260" t="s">
        <v>195</v>
      </c>
      <c r="K7" s="258"/>
      <c r="L7" s="255"/>
      <c r="M7" s="259"/>
      <c r="N7" s="260" t="s">
        <v>195</v>
      </c>
      <c r="O7" s="258"/>
      <c r="P7" s="255"/>
      <c r="Q7" s="259"/>
      <c r="R7" s="260" t="s">
        <v>195</v>
      </c>
      <c r="S7" s="258"/>
    </row>
    <row r="8" spans="2:20" ht="15" customHeight="1" x14ac:dyDescent="0.2">
      <c r="B8" s="261"/>
      <c r="C8" s="262"/>
      <c r="D8" s="263"/>
      <c r="E8" s="264"/>
      <c r="F8" s="265"/>
      <c r="G8" s="266"/>
      <c r="H8" s="263"/>
      <c r="I8" s="264"/>
      <c r="J8" s="265"/>
      <c r="K8" s="266"/>
      <c r="L8" s="263"/>
      <c r="M8" s="264"/>
      <c r="N8" s="265"/>
      <c r="O8" s="266"/>
      <c r="P8" s="263"/>
      <c r="Q8" s="264"/>
      <c r="R8" s="265"/>
      <c r="S8" s="266"/>
    </row>
    <row r="9" spans="2:20" ht="15" customHeight="1" x14ac:dyDescent="0.2">
      <c r="B9" s="237" t="s">
        <v>146</v>
      </c>
      <c r="C9" s="238" t="s">
        <v>2</v>
      </c>
      <c r="D9" s="79">
        <f>計算表!E7</f>
        <v>0</v>
      </c>
      <c r="E9" s="86">
        <f>計算表!F7</f>
        <v>0</v>
      </c>
      <c r="F9" s="87">
        <f>計算表!G7</f>
        <v>0</v>
      </c>
      <c r="G9" s="81">
        <f>計算表!W7</f>
        <v>0</v>
      </c>
      <c r="H9" s="79">
        <f>計算表!J7</f>
        <v>96338.353432607968</v>
      </c>
      <c r="I9" s="86">
        <f>計算表!K7</f>
        <v>33456.220972708994</v>
      </c>
      <c r="J9" s="87">
        <f>計算表!L7</f>
        <v>7185.5391855892358</v>
      </c>
      <c r="K9" s="81">
        <f>計算表!X7</f>
        <v>5.5203879202750246</v>
      </c>
      <c r="L9" s="79">
        <f>計算表!Q7</f>
        <v>17679.935965514411</v>
      </c>
      <c r="M9" s="86">
        <f>計算表!R7</f>
        <v>6139.8583572364332</v>
      </c>
      <c r="N9" s="87">
        <f>計算表!S7</f>
        <v>1318.6842846320917</v>
      </c>
      <c r="O9" s="81">
        <f>計算表!Y7</f>
        <v>1.013097083951475</v>
      </c>
      <c r="P9" s="79">
        <f>D9+H9+L9</f>
        <v>114018.28939812238</v>
      </c>
      <c r="Q9" s="86">
        <f>E9+I9+M9</f>
        <v>39596.079329945424</v>
      </c>
      <c r="R9" s="87">
        <f>F9+J9+N9</f>
        <v>8504.2234702213282</v>
      </c>
      <c r="S9" s="81">
        <f>G9+K9+O9</f>
        <v>6.5334850042264998</v>
      </c>
    </row>
    <row r="10" spans="2:20" ht="15" customHeight="1" x14ac:dyDescent="0.2">
      <c r="B10" s="239" t="s">
        <v>147</v>
      </c>
      <c r="C10" s="240" t="s">
        <v>3</v>
      </c>
      <c r="D10" s="78">
        <f>計算表!E8</f>
        <v>0</v>
      </c>
      <c r="E10" s="82">
        <f>計算表!F8</f>
        <v>0</v>
      </c>
      <c r="F10" s="241">
        <f>計算表!G8</f>
        <v>0</v>
      </c>
      <c r="G10" s="97">
        <f>計算表!W8</f>
        <v>0</v>
      </c>
      <c r="H10" s="78">
        <f>計算表!J8</f>
        <v>5243.9276060153361</v>
      </c>
      <c r="I10" s="82">
        <f>計算表!K8</f>
        <v>4816.0962185336066</v>
      </c>
      <c r="J10" s="241">
        <f>計算表!L8</f>
        <v>1575.6965414991892</v>
      </c>
      <c r="K10" s="97">
        <f>計算表!X8</f>
        <v>2.1549923622937897</v>
      </c>
      <c r="L10" s="78">
        <f>計算表!Q8</f>
        <v>1021.1564841557166</v>
      </c>
      <c r="M10" s="82">
        <f>計算表!R8</f>
        <v>937.84435090827162</v>
      </c>
      <c r="N10" s="241">
        <f>計算表!S8</f>
        <v>306.83732905997874</v>
      </c>
      <c r="O10" s="97">
        <f>計算表!Y8</f>
        <v>0.41964431803712299</v>
      </c>
      <c r="P10" s="78">
        <f>D10+H10+L10</f>
        <v>6265.0840901710526</v>
      </c>
      <c r="Q10" s="82">
        <f>E10+I10+M10</f>
        <v>5753.9405694418783</v>
      </c>
      <c r="R10" s="241">
        <f>F10+J10+N10</f>
        <v>1882.533870559168</v>
      </c>
      <c r="S10" s="97">
        <f>G10+K10+O10</f>
        <v>2.5746366803309124</v>
      </c>
    </row>
    <row r="11" spans="2:20" ht="15" customHeight="1" x14ac:dyDescent="0.2">
      <c r="B11" s="239" t="s">
        <v>148</v>
      </c>
      <c r="C11" s="240" t="s">
        <v>5</v>
      </c>
      <c r="D11" s="78">
        <f>計算表!E9</f>
        <v>0</v>
      </c>
      <c r="E11" s="82">
        <f>計算表!F9</f>
        <v>0</v>
      </c>
      <c r="F11" s="241">
        <f>計算表!G9</f>
        <v>0</v>
      </c>
      <c r="G11" s="97">
        <f>計算表!W9</f>
        <v>0</v>
      </c>
      <c r="H11" s="78">
        <f>計算表!J9</f>
        <v>0</v>
      </c>
      <c r="I11" s="82">
        <f>計算表!K9</f>
        <v>0</v>
      </c>
      <c r="J11" s="241">
        <f>計算表!L9</f>
        <v>0</v>
      </c>
      <c r="K11" s="97">
        <f>計算表!X9</f>
        <v>0</v>
      </c>
      <c r="L11" s="78">
        <f>計算表!Q9</f>
        <v>0</v>
      </c>
      <c r="M11" s="82">
        <f>計算表!R9</f>
        <v>0</v>
      </c>
      <c r="N11" s="241">
        <f>計算表!S9</f>
        <v>0</v>
      </c>
      <c r="O11" s="97">
        <f>計算表!Y9</f>
        <v>0</v>
      </c>
      <c r="P11" s="78">
        <f>D11+H11+L11</f>
        <v>0</v>
      </c>
      <c r="Q11" s="82">
        <f>E11+I11+M11</f>
        <v>0</v>
      </c>
      <c r="R11" s="241">
        <f>F11+J11+N11</f>
        <v>0</v>
      </c>
      <c r="S11" s="97">
        <f>G11+K11+O11</f>
        <v>0</v>
      </c>
    </row>
    <row r="12" spans="2:20" ht="15" customHeight="1" x14ac:dyDescent="0.2">
      <c r="B12" s="239" t="s">
        <v>149</v>
      </c>
      <c r="C12" s="240" t="s">
        <v>7</v>
      </c>
      <c r="D12" s="78">
        <f>計算表!E10</f>
        <v>0</v>
      </c>
      <c r="E12" s="82">
        <f>計算表!F10</f>
        <v>0</v>
      </c>
      <c r="F12" s="241">
        <f>計算表!G10</f>
        <v>0</v>
      </c>
      <c r="G12" s="97">
        <f>計算表!W10</f>
        <v>0</v>
      </c>
      <c r="H12" s="78">
        <f>計算表!J10</f>
        <v>432.67060302964694</v>
      </c>
      <c r="I12" s="82">
        <f>計算表!K10</f>
        <v>271.35362206296833</v>
      </c>
      <c r="J12" s="241">
        <f>計算表!L10</f>
        <v>108.29915897965961</v>
      </c>
      <c r="K12" s="97">
        <f>計算表!X10</f>
        <v>2.0656560610009755E-2</v>
      </c>
      <c r="L12" s="78">
        <f>計算表!Q10</f>
        <v>77.801718628253042</v>
      </c>
      <c r="M12" s="82">
        <f>計算表!R10</f>
        <v>48.794112668324232</v>
      </c>
      <c r="N12" s="241">
        <f>計算表!S10</f>
        <v>19.474077128449085</v>
      </c>
      <c r="O12" s="97">
        <f>計算表!Y10</f>
        <v>3.714409773056186E-3</v>
      </c>
      <c r="P12" s="78">
        <f>D12+H12+L12</f>
        <v>510.47232165790001</v>
      </c>
      <c r="Q12" s="82">
        <f>E12+I12+M12</f>
        <v>320.14773473129253</v>
      </c>
      <c r="R12" s="241">
        <f>F12+J12+N12</f>
        <v>127.77323610810869</v>
      </c>
      <c r="S12" s="97">
        <f>G12+K12+O12</f>
        <v>2.4370970383065942E-2</v>
      </c>
    </row>
    <row r="13" spans="2:20" ht="15" customHeight="1" x14ac:dyDescent="0.2">
      <c r="B13" s="242" t="s">
        <v>150</v>
      </c>
      <c r="C13" s="243" t="s">
        <v>9</v>
      </c>
      <c r="D13" s="83">
        <f>計算表!E11</f>
        <v>0</v>
      </c>
      <c r="E13" s="84">
        <f>計算表!F11</f>
        <v>0</v>
      </c>
      <c r="F13" s="244">
        <f>計算表!G11</f>
        <v>0</v>
      </c>
      <c r="G13" s="85">
        <f>計算表!W11</f>
        <v>0</v>
      </c>
      <c r="H13" s="83">
        <f>計算表!J11</f>
        <v>116408.09556880684</v>
      </c>
      <c r="I13" s="84">
        <f>計算表!K11</f>
        <v>37520.051849695839</v>
      </c>
      <c r="J13" s="244">
        <f>計算表!L11</f>
        <v>20576.936458576431</v>
      </c>
      <c r="K13" s="85">
        <f>計算表!X11</f>
        <v>8.3247495585153519</v>
      </c>
      <c r="L13" s="83">
        <f>計算表!Q11</f>
        <v>23357.734545378604</v>
      </c>
      <c r="M13" s="84">
        <f>計算表!R11</f>
        <v>7528.5434999322842</v>
      </c>
      <c r="N13" s="244">
        <f>計算表!S11</f>
        <v>4128.8418748544736</v>
      </c>
      <c r="O13" s="85">
        <f>計算表!Y11</f>
        <v>1.6703931921094342</v>
      </c>
      <c r="P13" s="83">
        <f>D13+H13+L13</f>
        <v>139765.83011418543</v>
      </c>
      <c r="Q13" s="84">
        <f>E13+I13+M13</f>
        <v>45048.595349628122</v>
      </c>
      <c r="R13" s="244">
        <f>F13+J13+N13</f>
        <v>24705.778333430906</v>
      </c>
      <c r="S13" s="85">
        <f>G13+K13+O13</f>
        <v>9.9951427506247867</v>
      </c>
    </row>
    <row r="14" spans="2:20" ht="15" customHeight="1" x14ac:dyDescent="0.2">
      <c r="B14" s="237" t="s">
        <v>151</v>
      </c>
      <c r="C14" s="238" t="s">
        <v>10</v>
      </c>
      <c r="D14" s="79">
        <f>計算表!E12</f>
        <v>0</v>
      </c>
      <c r="E14" s="86">
        <f>計算表!F12</f>
        <v>0</v>
      </c>
      <c r="F14" s="87">
        <f>計算表!G12</f>
        <v>0</v>
      </c>
      <c r="G14" s="81">
        <f>計算表!W12</f>
        <v>0</v>
      </c>
      <c r="H14" s="79">
        <f>計算表!J12</f>
        <v>0</v>
      </c>
      <c r="I14" s="86">
        <f>計算表!K12</f>
        <v>0</v>
      </c>
      <c r="J14" s="87">
        <f>計算表!L12</f>
        <v>0</v>
      </c>
      <c r="K14" s="81">
        <f>計算表!X12</f>
        <v>0</v>
      </c>
      <c r="L14" s="79">
        <f>計算表!Q12</f>
        <v>0</v>
      </c>
      <c r="M14" s="86">
        <f>計算表!R12</f>
        <v>0</v>
      </c>
      <c r="N14" s="87">
        <f>計算表!S12</f>
        <v>0</v>
      </c>
      <c r="O14" s="81">
        <f>計算表!Y12</f>
        <v>0</v>
      </c>
      <c r="P14" s="79">
        <f>D14+H14+L14</f>
        <v>0</v>
      </c>
      <c r="Q14" s="86">
        <f>E14+I14+M14</f>
        <v>0</v>
      </c>
      <c r="R14" s="87">
        <f>F14+J14+N14</f>
        <v>0</v>
      </c>
      <c r="S14" s="81">
        <f>G14+K14+O14</f>
        <v>0</v>
      </c>
    </row>
    <row r="15" spans="2:20" ht="15" customHeight="1" x14ac:dyDescent="0.2">
      <c r="B15" s="239" t="s">
        <v>152</v>
      </c>
      <c r="C15" s="240" t="s">
        <v>12</v>
      </c>
      <c r="D15" s="78">
        <f>計算表!E13</f>
        <v>0</v>
      </c>
      <c r="E15" s="82">
        <f>計算表!F13</f>
        <v>0</v>
      </c>
      <c r="F15" s="241">
        <f>計算表!G13</f>
        <v>0</v>
      </c>
      <c r="G15" s="97">
        <f>計算表!W13</f>
        <v>0</v>
      </c>
      <c r="H15" s="78">
        <f>計算表!J13</f>
        <v>0</v>
      </c>
      <c r="I15" s="82">
        <f>計算表!K13</f>
        <v>0</v>
      </c>
      <c r="J15" s="241">
        <f>計算表!L13</f>
        <v>0</v>
      </c>
      <c r="K15" s="97">
        <f>計算表!X13</f>
        <v>0</v>
      </c>
      <c r="L15" s="78">
        <f>計算表!Q13</f>
        <v>0</v>
      </c>
      <c r="M15" s="82">
        <f>計算表!R13</f>
        <v>0</v>
      </c>
      <c r="N15" s="241">
        <f>計算表!S13</f>
        <v>0</v>
      </c>
      <c r="O15" s="97">
        <f>計算表!Y13</f>
        <v>0</v>
      </c>
      <c r="P15" s="78">
        <f>D15+H15+L15</f>
        <v>0</v>
      </c>
      <c r="Q15" s="82">
        <f>E15+I15+M15</f>
        <v>0</v>
      </c>
      <c r="R15" s="241">
        <f>F15+J15+N15</f>
        <v>0</v>
      </c>
      <c r="S15" s="97">
        <f>G15+K15+O15</f>
        <v>0</v>
      </c>
    </row>
    <row r="16" spans="2:20" ht="15" customHeight="1" x14ac:dyDescent="0.2">
      <c r="B16" s="239" t="s">
        <v>153</v>
      </c>
      <c r="C16" s="240" t="s">
        <v>14</v>
      </c>
      <c r="D16" s="78">
        <f>計算表!E14</f>
        <v>0</v>
      </c>
      <c r="E16" s="82">
        <f>計算表!F14</f>
        <v>0</v>
      </c>
      <c r="F16" s="241">
        <f>計算表!G14</f>
        <v>0</v>
      </c>
      <c r="G16" s="97">
        <f>計算表!W14</f>
        <v>0</v>
      </c>
      <c r="H16" s="78">
        <f>計算表!J14</f>
        <v>0</v>
      </c>
      <c r="I16" s="82">
        <f>計算表!K14</f>
        <v>0</v>
      </c>
      <c r="J16" s="241">
        <f>計算表!L14</f>
        <v>0</v>
      </c>
      <c r="K16" s="97">
        <f>計算表!X14</f>
        <v>0</v>
      </c>
      <c r="L16" s="78">
        <f>計算表!Q14</f>
        <v>0</v>
      </c>
      <c r="M16" s="82">
        <f>計算表!R14</f>
        <v>0</v>
      </c>
      <c r="N16" s="241">
        <f>計算表!S14</f>
        <v>0</v>
      </c>
      <c r="O16" s="97">
        <f>計算表!Y14</f>
        <v>0</v>
      </c>
      <c r="P16" s="78">
        <f>D16+H16+L16</f>
        <v>0</v>
      </c>
      <c r="Q16" s="82">
        <f>E16+I16+M16</f>
        <v>0</v>
      </c>
      <c r="R16" s="241">
        <f>F16+J16+N16</f>
        <v>0</v>
      </c>
      <c r="S16" s="97">
        <f>G16+K16+O16</f>
        <v>0</v>
      </c>
    </row>
    <row r="17" spans="2:19" ht="15" customHeight="1" x14ac:dyDescent="0.2">
      <c r="B17" s="239" t="s">
        <v>154</v>
      </c>
      <c r="C17" s="240" t="s">
        <v>16</v>
      </c>
      <c r="D17" s="78">
        <f>計算表!E15</f>
        <v>0</v>
      </c>
      <c r="E17" s="82">
        <f>計算表!F15</f>
        <v>0</v>
      </c>
      <c r="F17" s="241">
        <f>計算表!G15</f>
        <v>0</v>
      </c>
      <c r="G17" s="97">
        <f>計算表!W15</f>
        <v>0</v>
      </c>
      <c r="H17" s="78">
        <f>計算表!J15</f>
        <v>0</v>
      </c>
      <c r="I17" s="82">
        <f>計算表!K15</f>
        <v>0</v>
      </c>
      <c r="J17" s="241">
        <f>計算表!L15</f>
        <v>0</v>
      </c>
      <c r="K17" s="97">
        <f>計算表!X15</f>
        <v>0</v>
      </c>
      <c r="L17" s="78">
        <f>計算表!Q15</f>
        <v>0</v>
      </c>
      <c r="M17" s="82">
        <f>計算表!R15</f>
        <v>0</v>
      </c>
      <c r="N17" s="241">
        <f>計算表!S15</f>
        <v>0</v>
      </c>
      <c r="O17" s="97">
        <f>計算表!Y15</f>
        <v>0</v>
      </c>
      <c r="P17" s="78">
        <f>D17+H17+L17</f>
        <v>0</v>
      </c>
      <c r="Q17" s="82">
        <f>E17+I17+M17</f>
        <v>0</v>
      </c>
      <c r="R17" s="241">
        <f>F17+J17+N17</f>
        <v>0</v>
      </c>
      <c r="S17" s="97">
        <f>G17+K17+O17</f>
        <v>0</v>
      </c>
    </row>
    <row r="18" spans="2:19" ht="15" customHeight="1" x14ac:dyDescent="0.2">
      <c r="B18" s="242" t="s">
        <v>155</v>
      </c>
      <c r="C18" s="243" t="s">
        <v>17</v>
      </c>
      <c r="D18" s="83">
        <f>計算表!E16</f>
        <v>0</v>
      </c>
      <c r="E18" s="84">
        <f>計算表!F16</f>
        <v>0</v>
      </c>
      <c r="F18" s="244">
        <f>計算表!G16</f>
        <v>0</v>
      </c>
      <c r="G18" s="85">
        <f>計算表!W16</f>
        <v>0</v>
      </c>
      <c r="H18" s="83">
        <f>計算表!J16</f>
        <v>1726.2752870767345</v>
      </c>
      <c r="I18" s="84">
        <f>計算表!K16</f>
        <v>927.10859063133785</v>
      </c>
      <c r="J18" s="244">
        <f>計算表!L16</f>
        <v>419.40946112239016</v>
      </c>
      <c r="K18" s="85">
        <f>計算表!X16</f>
        <v>0.17060049837699715</v>
      </c>
      <c r="L18" s="83">
        <f>計算表!Q16</f>
        <v>207.5907643911402</v>
      </c>
      <c r="M18" s="84">
        <f>計算表!R16</f>
        <v>111.48811689742803</v>
      </c>
      <c r="N18" s="244">
        <f>計算表!S16</f>
        <v>50.435484582942436</v>
      </c>
      <c r="O18" s="85">
        <f>計算表!Y16</f>
        <v>2.0515318807327671E-2</v>
      </c>
      <c r="P18" s="83">
        <f>D18+H18+L18</f>
        <v>1933.8660514678747</v>
      </c>
      <c r="Q18" s="84">
        <f>E18+I18+M18</f>
        <v>1038.5967075287658</v>
      </c>
      <c r="R18" s="244">
        <f>F18+J18+N18</f>
        <v>469.84494570533258</v>
      </c>
      <c r="S18" s="85">
        <f>G18+K18+O18</f>
        <v>0.19111581718432483</v>
      </c>
    </row>
    <row r="19" spans="2:19" ht="15" customHeight="1" x14ac:dyDescent="0.2">
      <c r="B19" s="237" t="s">
        <v>156</v>
      </c>
      <c r="C19" s="238" t="s">
        <v>19</v>
      </c>
      <c r="D19" s="79">
        <f>計算表!E17</f>
        <v>0</v>
      </c>
      <c r="E19" s="86">
        <f>計算表!F17</f>
        <v>0</v>
      </c>
      <c r="F19" s="87">
        <f>計算表!G17</f>
        <v>0</v>
      </c>
      <c r="G19" s="81">
        <f>計算表!W17</f>
        <v>0</v>
      </c>
      <c r="H19" s="79">
        <f>計算表!J17</f>
        <v>0</v>
      </c>
      <c r="I19" s="86">
        <f>計算表!K17</f>
        <v>0</v>
      </c>
      <c r="J19" s="87">
        <f>計算表!L17</f>
        <v>0</v>
      </c>
      <c r="K19" s="81">
        <f>計算表!X17</f>
        <v>0</v>
      </c>
      <c r="L19" s="79">
        <f>計算表!Q17</f>
        <v>0</v>
      </c>
      <c r="M19" s="86">
        <f>計算表!R17</f>
        <v>0</v>
      </c>
      <c r="N19" s="87">
        <f>計算表!S17</f>
        <v>0</v>
      </c>
      <c r="O19" s="81">
        <f>計算表!Y17</f>
        <v>0</v>
      </c>
      <c r="P19" s="79">
        <f>D19+H19+L19</f>
        <v>0</v>
      </c>
      <c r="Q19" s="86">
        <f>E19+I19+M19</f>
        <v>0</v>
      </c>
      <c r="R19" s="87">
        <f>F19+J19+N19</f>
        <v>0</v>
      </c>
      <c r="S19" s="81">
        <f>G19+K19+O19</f>
        <v>0</v>
      </c>
    </row>
    <row r="20" spans="2:19" ht="15" customHeight="1" x14ac:dyDescent="0.2">
      <c r="B20" s="239" t="s">
        <v>157</v>
      </c>
      <c r="C20" s="240" t="s">
        <v>21</v>
      </c>
      <c r="D20" s="78">
        <f>計算表!E18</f>
        <v>0</v>
      </c>
      <c r="E20" s="82">
        <f>計算表!F18</f>
        <v>0</v>
      </c>
      <c r="F20" s="241">
        <f>計算表!G18</f>
        <v>0</v>
      </c>
      <c r="G20" s="97">
        <f>計算表!W18</f>
        <v>0</v>
      </c>
      <c r="H20" s="78">
        <f>計算表!J18</f>
        <v>0</v>
      </c>
      <c r="I20" s="82">
        <f>計算表!K18</f>
        <v>0</v>
      </c>
      <c r="J20" s="241">
        <f>計算表!L18</f>
        <v>0</v>
      </c>
      <c r="K20" s="97">
        <f>計算表!X18</f>
        <v>0</v>
      </c>
      <c r="L20" s="78">
        <f>計算表!Q18</f>
        <v>0</v>
      </c>
      <c r="M20" s="82">
        <f>計算表!R18</f>
        <v>0</v>
      </c>
      <c r="N20" s="241">
        <f>計算表!S18</f>
        <v>0</v>
      </c>
      <c r="O20" s="97">
        <f>計算表!Y18</f>
        <v>0</v>
      </c>
      <c r="P20" s="78">
        <f>D20+H20+L20</f>
        <v>0</v>
      </c>
      <c r="Q20" s="82">
        <f>E20+I20+M20</f>
        <v>0</v>
      </c>
      <c r="R20" s="241">
        <f>F20+J20+N20</f>
        <v>0</v>
      </c>
      <c r="S20" s="97">
        <f>G20+K20+O20</f>
        <v>0</v>
      </c>
    </row>
    <row r="21" spans="2:19" ht="15" customHeight="1" x14ac:dyDescent="0.2">
      <c r="B21" s="239" t="s">
        <v>158</v>
      </c>
      <c r="C21" s="240" t="s">
        <v>23</v>
      </c>
      <c r="D21" s="78">
        <f>計算表!E19</f>
        <v>0</v>
      </c>
      <c r="E21" s="82">
        <f>計算表!F19</f>
        <v>0</v>
      </c>
      <c r="F21" s="241">
        <f>計算表!G19</f>
        <v>0</v>
      </c>
      <c r="G21" s="97">
        <f>計算表!W19</f>
        <v>0</v>
      </c>
      <c r="H21" s="78">
        <f>計算表!J19</f>
        <v>1325.7267869429018</v>
      </c>
      <c r="I21" s="82">
        <f>計算表!K19</f>
        <v>553.89402049614876</v>
      </c>
      <c r="J21" s="241">
        <f>計算表!L19</f>
        <v>352.99343257078459</v>
      </c>
      <c r="K21" s="97">
        <f>計算表!X19</f>
        <v>0.1861552453139447</v>
      </c>
      <c r="L21" s="78">
        <f>計算表!Q19</f>
        <v>260.81674295997396</v>
      </c>
      <c r="M21" s="82">
        <f>計算表!R19</f>
        <v>108.97029146099058</v>
      </c>
      <c r="N21" s="241">
        <f>計算表!S19</f>
        <v>69.446131945238037</v>
      </c>
      <c r="O21" s="97">
        <f>計算表!Y19</f>
        <v>3.6623235832519342E-2</v>
      </c>
      <c r="P21" s="78">
        <f>D21+H21+L21</f>
        <v>1586.5435299028757</v>
      </c>
      <c r="Q21" s="82">
        <f>E21+I21+M21</f>
        <v>662.86431195713931</v>
      </c>
      <c r="R21" s="241">
        <f>F21+J21+N21</f>
        <v>422.43956451602264</v>
      </c>
      <c r="S21" s="97">
        <f>G21+K21+O21</f>
        <v>0.22277848114646404</v>
      </c>
    </row>
    <row r="22" spans="2:19" ht="15" customHeight="1" x14ac:dyDescent="0.2">
      <c r="B22" s="239" t="s">
        <v>159</v>
      </c>
      <c r="C22" s="240" t="s">
        <v>25</v>
      </c>
      <c r="D22" s="78">
        <f>計算表!E20</f>
        <v>0</v>
      </c>
      <c r="E22" s="82">
        <f>計算表!F20</f>
        <v>0</v>
      </c>
      <c r="F22" s="241">
        <f>計算表!G20</f>
        <v>0</v>
      </c>
      <c r="G22" s="97">
        <f>計算表!W20</f>
        <v>0</v>
      </c>
      <c r="H22" s="78">
        <f>計算表!J20</f>
        <v>196.40495591497708</v>
      </c>
      <c r="I22" s="82">
        <f>計算表!K20</f>
        <v>91.899958636441241</v>
      </c>
      <c r="J22" s="241">
        <f>計算表!L20</f>
        <v>60.739428627696412</v>
      </c>
      <c r="K22" s="97">
        <f>計算表!X20</f>
        <v>2.2220524897082417E-2</v>
      </c>
      <c r="L22" s="78">
        <f>計算表!Q20</f>
        <v>62.379021358876855</v>
      </c>
      <c r="M22" s="82">
        <f>計算表!R20</f>
        <v>29.187804635358084</v>
      </c>
      <c r="N22" s="241">
        <f>計算表!S20</f>
        <v>19.291092213239445</v>
      </c>
      <c r="O22" s="97">
        <f>計算表!Y20</f>
        <v>7.0573300490472035E-3</v>
      </c>
      <c r="P22" s="78">
        <f>D22+H22+L22</f>
        <v>258.78397727385391</v>
      </c>
      <c r="Q22" s="82">
        <f>E22+I22+M22</f>
        <v>121.08776327179933</v>
      </c>
      <c r="R22" s="241">
        <f>F22+J22+N22</f>
        <v>80.03052084093585</v>
      </c>
      <c r="S22" s="97">
        <f>G22+K22+O22</f>
        <v>2.9277854946129622E-2</v>
      </c>
    </row>
    <row r="23" spans="2:19" ht="15" customHeight="1" x14ac:dyDescent="0.2">
      <c r="B23" s="242" t="s">
        <v>162</v>
      </c>
      <c r="C23" s="243" t="s">
        <v>27</v>
      </c>
      <c r="D23" s="83">
        <f>計算表!E21</f>
        <v>0</v>
      </c>
      <c r="E23" s="84">
        <f>計算表!F21</f>
        <v>0</v>
      </c>
      <c r="F23" s="244">
        <f>計算表!G21</f>
        <v>0</v>
      </c>
      <c r="G23" s="85">
        <f>計算表!W21</f>
        <v>0</v>
      </c>
      <c r="H23" s="83">
        <f>計算表!J21</f>
        <v>0</v>
      </c>
      <c r="I23" s="84">
        <f>計算表!K21</f>
        <v>0</v>
      </c>
      <c r="J23" s="244">
        <f>計算表!L21</f>
        <v>0</v>
      </c>
      <c r="K23" s="85">
        <f>計算表!X21</f>
        <v>0</v>
      </c>
      <c r="L23" s="83">
        <f>計算表!Q21</f>
        <v>0</v>
      </c>
      <c r="M23" s="84">
        <f>計算表!R21</f>
        <v>0</v>
      </c>
      <c r="N23" s="244">
        <f>計算表!S21</f>
        <v>0</v>
      </c>
      <c r="O23" s="85">
        <f>計算表!Y21</f>
        <v>0</v>
      </c>
      <c r="P23" s="83">
        <f>D23+H23+L23</f>
        <v>0</v>
      </c>
      <c r="Q23" s="84">
        <f>E23+I23+M23</f>
        <v>0</v>
      </c>
      <c r="R23" s="244">
        <f>F23+J23+N23</f>
        <v>0</v>
      </c>
      <c r="S23" s="85">
        <f>G23+K23+O23</f>
        <v>0</v>
      </c>
    </row>
    <row r="24" spans="2:19" ht="15" customHeight="1" x14ac:dyDescent="0.2">
      <c r="B24" s="237" t="s">
        <v>164</v>
      </c>
      <c r="C24" s="238" t="s">
        <v>30</v>
      </c>
      <c r="D24" s="79">
        <f>計算表!E22</f>
        <v>0</v>
      </c>
      <c r="E24" s="86">
        <f>計算表!F22</f>
        <v>0</v>
      </c>
      <c r="F24" s="87">
        <f>計算表!G22</f>
        <v>0</v>
      </c>
      <c r="G24" s="81">
        <f>計算表!W22</f>
        <v>0</v>
      </c>
      <c r="H24" s="79">
        <f>計算表!J22</f>
        <v>0</v>
      </c>
      <c r="I24" s="86">
        <f>計算表!K22</f>
        <v>0</v>
      </c>
      <c r="J24" s="87">
        <f>計算表!L22</f>
        <v>0</v>
      </c>
      <c r="K24" s="81">
        <f>計算表!X22</f>
        <v>0</v>
      </c>
      <c r="L24" s="79">
        <f>計算表!Q22</f>
        <v>0</v>
      </c>
      <c r="M24" s="86">
        <f>計算表!R22</f>
        <v>0</v>
      </c>
      <c r="N24" s="87">
        <f>計算表!S22</f>
        <v>0</v>
      </c>
      <c r="O24" s="81">
        <f>計算表!Y22</f>
        <v>0</v>
      </c>
      <c r="P24" s="79">
        <f>D24+H24+L24</f>
        <v>0</v>
      </c>
      <c r="Q24" s="86">
        <f>E24+I24+M24</f>
        <v>0</v>
      </c>
      <c r="R24" s="87">
        <f>F24+J24+N24</f>
        <v>0</v>
      </c>
      <c r="S24" s="81">
        <f>G24+K24+O24</f>
        <v>0</v>
      </c>
    </row>
    <row r="25" spans="2:19" ht="15" customHeight="1" x14ac:dyDescent="0.2">
      <c r="B25" s="239" t="s">
        <v>166</v>
      </c>
      <c r="C25" s="240" t="s">
        <v>32</v>
      </c>
      <c r="D25" s="78">
        <f>計算表!E23</f>
        <v>0</v>
      </c>
      <c r="E25" s="82">
        <f>計算表!F23</f>
        <v>0</v>
      </c>
      <c r="F25" s="241">
        <f>計算表!G23</f>
        <v>0</v>
      </c>
      <c r="G25" s="97">
        <f>計算表!W23</f>
        <v>0</v>
      </c>
      <c r="H25" s="78">
        <f>計算表!J23</f>
        <v>0</v>
      </c>
      <c r="I25" s="82">
        <f>計算表!K23</f>
        <v>0</v>
      </c>
      <c r="J25" s="241">
        <f>計算表!L23</f>
        <v>0</v>
      </c>
      <c r="K25" s="97">
        <f>計算表!X23</f>
        <v>0</v>
      </c>
      <c r="L25" s="78">
        <f>計算表!Q23</f>
        <v>0</v>
      </c>
      <c r="M25" s="82">
        <f>計算表!R23</f>
        <v>0</v>
      </c>
      <c r="N25" s="241">
        <f>計算表!S23</f>
        <v>0</v>
      </c>
      <c r="O25" s="97">
        <f>計算表!Y23</f>
        <v>0</v>
      </c>
      <c r="P25" s="78">
        <f>D25+H25+L25</f>
        <v>0</v>
      </c>
      <c r="Q25" s="82">
        <f>E25+I25+M25</f>
        <v>0</v>
      </c>
      <c r="R25" s="241">
        <f>F25+J25+N25</f>
        <v>0</v>
      </c>
      <c r="S25" s="97">
        <f>G25+K25+O25</f>
        <v>0</v>
      </c>
    </row>
    <row r="26" spans="2:19" ht="15" customHeight="1" x14ac:dyDescent="0.2">
      <c r="B26" s="239" t="s">
        <v>168</v>
      </c>
      <c r="C26" s="240" t="s">
        <v>34</v>
      </c>
      <c r="D26" s="78">
        <f>計算表!E24</f>
        <v>0</v>
      </c>
      <c r="E26" s="82">
        <f>計算表!F24</f>
        <v>0</v>
      </c>
      <c r="F26" s="241">
        <f>計算表!G24</f>
        <v>0</v>
      </c>
      <c r="G26" s="97">
        <f>計算表!W24</f>
        <v>0</v>
      </c>
      <c r="H26" s="78">
        <f>計算表!J24</f>
        <v>2729.9832699819408</v>
      </c>
      <c r="I26" s="82">
        <f>計算表!K24</f>
        <v>615.38319763214452</v>
      </c>
      <c r="J26" s="241">
        <f>計算表!L24</f>
        <v>329.45824348645039</v>
      </c>
      <c r="K26" s="97">
        <f>計算表!X24</f>
        <v>0.11846896929332167</v>
      </c>
      <c r="L26" s="78">
        <f>計算表!Q24</f>
        <v>1723.0166123450513</v>
      </c>
      <c r="M26" s="82">
        <f>計算表!R24</f>
        <v>388.39632613763854</v>
      </c>
      <c r="N26" s="241">
        <f>計算表!S24</f>
        <v>207.93608255516156</v>
      </c>
      <c r="O26" s="97">
        <f>計算表!Y24</f>
        <v>7.4771154967971404E-2</v>
      </c>
      <c r="P26" s="78">
        <f>D26+H26+L26</f>
        <v>4452.9998823269925</v>
      </c>
      <c r="Q26" s="82">
        <f>E26+I26+M26</f>
        <v>1003.7795237697831</v>
      </c>
      <c r="R26" s="241">
        <f>F26+J26+N26</f>
        <v>537.39432604161198</v>
      </c>
      <c r="S26" s="97">
        <f>G26+K26+O26</f>
        <v>0.19324012426129306</v>
      </c>
    </row>
    <row r="27" spans="2:19" ht="15" customHeight="1" x14ac:dyDescent="0.2">
      <c r="B27" s="239" t="s">
        <v>169</v>
      </c>
      <c r="C27" s="240" t="s">
        <v>36</v>
      </c>
      <c r="D27" s="78">
        <f>計算表!E25</f>
        <v>0</v>
      </c>
      <c r="E27" s="82">
        <f>計算表!F25</f>
        <v>0</v>
      </c>
      <c r="F27" s="241">
        <f>計算表!G25</f>
        <v>0</v>
      </c>
      <c r="G27" s="97">
        <f>計算表!W25</f>
        <v>0</v>
      </c>
      <c r="H27" s="78">
        <f>計算表!J25</f>
        <v>0</v>
      </c>
      <c r="I27" s="82">
        <f>計算表!K25</f>
        <v>0</v>
      </c>
      <c r="J27" s="241">
        <f>計算表!L25</f>
        <v>0</v>
      </c>
      <c r="K27" s="97">
        <f>計算表!X25</f>
        <v>0</v>
      </c>
      <c r="L27" s="78">
        <f>計算表!Q25</f>
        <v>0</v>
      </c>
      <c r="M27" s="82">
        <f>計算表!R25</f>
        <v>0</v>
      </c>
      <c r="N27" s="241">
        <f>計算表!S25</f>
        <v>0</v>
      </c>
      <c r="O27" s="97">
        <f>計算表!Y25</f>
        <v>0</v>
      </c>
      <c r="P27" s="78">
        <f>D27+H27+L27</f>
        <v>0</v>
      </c>
      <c r="Q27" s="82">
        <f>E27+I27+M27</f>
        <v>0</v>
      </c>
      <c r="R27" s="241">
        <f>F27+J27+N27</f>
        <v>0</v>
      </c>
      <c r="S27" s="97">
        <f>G27+K27+O27</f>
        <v>0</v>
      </c>
    </row>
    <row r="28" spans="2:19" ht="15" customHeight="1" x14ac:dyDescent="0.2">
      <c r="B28" s="242" t="s">
        <v>170</v>
      </c>
      <c r="C28" s="243" t="s">
        <v>29</v>
      </c>
      <c r="D28" s="83">
        <f>計算表!E26</f>
        <v>0</v>
      </c>
      <c r="E28" s="84">
        <f>計算表!F26</f>
        <v>0</v>
      </c>
      <c r="F28" s="244">
        <f>計算表!G26</f>
        <v>0</v>
      </c>
      <c r="G28" s="85">
        <f>計算表!W26</f>
        <v>0</v>
      </c>
      <c r="H28" s="83">
        <f>計算表!J26</f>
        <v>10966.746685806016</v>
      </c>
      <c r="I28" s="84">
        <f>計算表!K26</f>
        <v>4519.0449760537167</v>
      </c>
      <c r="J28" s="244">
        <f>計算表!L26</f>
        <v>2024.0383629982402</v>
      </c>
      <c r="K28" s="85">
        <f>計算表!X26</f>
        <v>1.3996014072305922</v>
      </c>
      <c r="L28" s="83">
        <f>計算表!Q26</f>
        <v>4017.9669158984707</v>
      </c>
      <c r="M28" s="84">
        <f>計算表!R26</f>
        <v>1655.6754455486478</v>
      </c>
      <c r="N28" s="244">
        <f>計算表!S26</f>
        <v>741.56168752962481</v>
      </c>
      <c r="O28" s="85">
        <f>計算表!Y26</f>
        <v>0.5127821687516394</v>
      </c>
      <c r="P28" s="83">
        <f>D28+H28+L28</f>
        <v>14984.713601704487</v>
      </c>
      <c r="Q28" s="84">
        <f>E28+I28+M28</f>
        <v>6174.7204216023647</v>
      </c>
      <c r="R28" s="244">
        <f>F28+J28+N28</f>
        <v>2765.6000505278653</v>
      </c>
      <c r="S28" s="85">
        <f>G28+K28+O28</f>
        <v>1.9123835759822316</v>
      </c>
    </row>
    <row r="29" spans="2:19" ht="15" customHeight="1" x14ac:dyDescent="0.2">
      <c r="B29" s="237" t="s">
        <v>171</v>
      </c>
      <c r="C29" s="238" t="s">
        <v>39</v>
      </c>
      <c r="D29" s="79">
        <f>計算表!E27</f>
        <v>0</v>
      </c>
      <c r="E29" s="86">
        <f>計算表!F27</f>
        <v>0</v>
      </c>
      <c r="F29" s="87">
        <f>計算表!G27</f>
        <v>0</v>
      </c>
      <c r="G29" s="81">
        <f>計算表!W27</f>
        <v>0</v>
      </c>
      <c r="H29" s="79">
        <f>計算表!J27</f>
        <v>19208.699498208847</v>
      </c>
      <c r="I29" s="86">
        <f>計算表!K27</f>
        <v>10888.639103503807</v>
      </c>
      <c r="J29" s="87">
        <f>計算表!L27</f>
        <v>5700.4051640380976</v>
      </c>
      <c r="K29" s="81">
        <f>計算表!X27</f>
        <v>0.14691474553202274</v>
      </c>
      <c r="L29" s="79">
        <f>計算表!Q27</f>
        <v>3706.8759808216168</v>
      </c>
      <c r="M29" s="86">
        <f>計算表!R27</f>
        <v>2101.2788898268204</v>
      </c>
      <c r="N29" s="87">
        <f>計算表!S27</f>
        <v>1100.0585950909747</v>
      </c>
      <c r="O29" s="81">
        <f>計算表!Y27</f>
        <v>2.8351463434156846E-2</v>
      </c>
      <c r="P29" s="79">
        <f>D29+H29+L29</f>
        <v>22915.575479030464</v>
      </c>
      <c r="Q29" s="86">
        <f>E29+I29+M29</f>
        <v>12989.917993330628</v>
      </c>
      <c r="R29" s="87">
        <f>F29+J29+N29</f>
        <v>6800.4637591290721</v>
      </c>
      <c r="S29" s="81">
        <f>G29+K29+O29</f>
        <v>0.17526620896617959</v>
      </c>
    </row>
    <row r="30" spans="2:19" ht="15" customHeight="1" x14ac:dyDescent="0.2">
      <c r="B30" s="239" t="s">
        <v>172</v>
      </c>
      <c r="C30" s="240" t="s">
        <v>41</v>
      </c>
      <c r="D30" s="78">
        <f>計算表!E28</f>
        <v>0</v>
      </c>
      <c r="E30" s="82">
        <f>計算表!F28</f>
        <v>0</v>
      </c>
      <c r="F30" s="241">
        <f>計算表!G28</f>
        <v>0</v>
      </c>
      <c r="G30" s="97">
        <f>計算表!W28</f>
        <v>0</v>
      </c>
      <c r="H30" s="78">
        <f>計算表!J28</f>
        <v>0</v>
      </c>
      <c r="I30" s="82">
        <f>計算表!K28</f>
        <v>0</v>
      </c>
      <c r="J30" s="241">
        <f>計算表!L28</f>
        <v>0</v>
      </c>
      <c r="K30" s="97">
        <f>計算表!X28</f>
        <v>0</v>
      </c>
      <c r="L30" s="78">
        <f>計算表!Q28</f>
        <v>0</v>
      </c>
      <c r="M30" s="82">
        <f>計算表!R28</f>
        <v>0</v>
      </c>
      <c r="N30" s="241">
        <f>計算表!S28</f>
        <v>0</v>
      </c>
      <c r="O30" s="97">
        <f>計算表!Y28</f>
        <v>0</v>
      </c>
      <c r="P30" s="78">
        <f>D30+H30+L30</f>
        <v>0</v>
      </c>
      <c r="Q30" s="82">
        <f>E30+I30+M30</f>
        <v>0</v>
      </c>
      <c r="R30" s="241">
        <f>F30+J30+N30</f>
        <v>0</v>
      </c>
      <c r="S30" s="97">
        <f>G30+K30+O30</f>
        <v>0</v>
      </c>
    </row>
    <row r="31" spans="2:19" ht="15" customHeight="1" x14ac:dyDescent="0.2">
      <c r="B31" s="239" t="s">
        <v>173</v>
      </c>
      <c r="C31" s="240" t="s">
        <v>43</v>
      </c>
      <c r="D31" s="78">
        <f>計算表!E29</f>
        <v>0</v>
      </c>
      <c r="E31" s="82">
        <f>計算表!F29</f>
        <v>0</v>
      </c>
      <c r="F31" s="241">
        <f>計算表!G29</f>
        <v>0</v>
      </c>
      <c r="G31" s="97">
        <f>計算表!W29</f>
        <v>0</v>
      </c>
      <c r="H31" s="78">
        <f>計算表!J29</f>
        <v>16921.975623044691</v>
      </c>
      <c r="I31" s="82">
        <f>計算表!K29</f>
        <v>11175.527456566073</v>
      </c>
      <c r="J31" s="241">
        <f>計算表!L29</f>
        <v>2890.3094862547341</v>
      </c>
      <c r="K31" s="97">
        <f>計算表!X29</f>
        <v>0.46216861630323913</v>
      </c>
      <c r="L31" s="78">
        <f>計算表!Q29</f>
        <v>3986.8168072532576</v>
      </c>
      <c r="M31" s="82">
        <f>計算表!R29</f>
        <v>2632.9538398035666</v>
      </c>
      <c r="N31" s="241">
        <f>計算表!S29</f>
        <v>680.95680401947061</v>
      </c>
      <c r="O31" s="97">
        <f>計算表!Y29</f>
        <v>0.10888690826108215</v>
      </c>
      <c r="P31" s="78">
        <f>D31+H31+L31</f>
        <v>20908.792430297948</v>
      </c>
      <c r="Q31" s="82">
        <f>E31+I31+M31</f>
        <v>13808.481296369639</v>
      </c>
      <c r="R31" s="241">
        <f>F31+J31+N31</f>
        <v>3571.2662902742049</v>
      </c>
      <c r="S31" s="97">
        <f>G31+K31+O31</f>
        <v>0.57105552456432129</v>
      </c>
    </row>
    <row r="32" spans="2:19" ht="15" customHeight="1" x14ac:dyDescent="0.2">
      <c r="B32" s="239" t="s">
        <v>174</v>
      </c>
      <c r="C32" s="240" t="s">
        <v>45</v>
      </c>
      <c r="D32" s="78">
        <f>計算表!E30</f>
        <v>0</v>
      </c>
      <c r="E32" s="82">
        <f>計算表!F30</f>
        <v>0</v>
      </c>
      <c r="F32" s="241">
        <f>計算表!G30</f>
        <v>0</v>
      </c>
      <c r="G32" s="97">
        <f>計算表!W30</f>
        <v>0</v>
      </c>
      <c r="H32" s="78">
        <f>計算表!J30</f>
        <v>95327.173099285312</v>
      </c>
      <c r="I32" s="82">
        <f>計算表!K30</f>
        <v>66002.402746151813</v>
      </c>
      <c r="J32" s="241">
        <f>計算表!L30</f>
        <v>48116.198663630792</v>
      </c>
      <c r="K32" s="97">
        <f>計算表!X30</f>
        <v>2.5054210555569623</v>
      </c>
      <c r="L32" s="78">
        <f>計算表!Q30</f>
        <v>3899.422289342062</v>
      </c>
      <c r="M32" s="82">
        <f>計算表!R30</f>
        <v>2699.8727860147324</v>
      </c>
      <c r="N32" s="241">
        <f>計算表!S30</f>
        <v>1968.225548364439</v>
      </c>
      <c r="O32" s="97">
        <f>計算表!Y30</f>
        <v>0.10248593754112886</v>
      </c>
      <c r="P32" s="78">
        <f>D32+H32+L32</f>
        <v>99226.595388627378</v>
      </c>
      <c r="Q32" s="82">
        <f>E32+I32+M32</f>
        <v>68702.275532166546</v>
      </c>
      <c r="R32" s="241">
        <f>F32+J32+N32</f>
        <v>50084.424211995232</v>
      </c>
      <c r="S32" s="97">
        <f>G32+K32+O32</f>
        <v>2.6079069930980912</v>
      </c>
    </row>
    <row r="33" spans="2:19" ht="15" customHeight="1" x14ac:dyDescent="0.2">
      <c r="B33" s="242" t="s">
        <v>175</v>
      </c>
      <c r="C33" s="243" t="s">
        <v>47</v>
      </c>
      <c r="D33" s="83">
        <f>計算表!E31</f>
        <v>0</v>
      </c>
      <c r="E33" s="84">
        <f>計算表!F31</f>
        <v>0</v>
      </c>
      <c r="F33" s="244">
        <f>計算表!G31</f>
        <v>0</v>
      </c>
      <c r="G33" s="85">
        <f>計算表!W31</f>
        <v>0</v>
      </c>
      <c r="H33" s="83">
        <f>計算表!J31</f>
        <v>2117.8424132995642</v>
      </c>
      <c r="I33" s="84">
        <f>計算表!K31</f>
        <v>1048.0552850969186</v>
      </c>
      <c r="J33" s="244">
        <f>計算表!L31</f>
        <v>795.68954880480658</v>
      </c>
      <c r="K33" s="85">
        <f>計算表!X31</f>
        <v>6.3023008123093777E-2</v>
      </c>
      <c r="L33" s="83">
        <f>計算表!Q31</f>
        <v>468.80114970960892</v>
      </c>
      <c r="M33" s="84">
        <f>計算表!R31</f>
        <v>231.99531727536987</v>
      </c>
      <c r="N33" s="244">
        <f>計算表!S31</f>
        <v>176.13216778979032</v>
      </c>
      <c r="O33" s="85">
        <f>計算表!Y31</f>
        <v>1.3950640746793502E-2</v>
      </c>
      <c r="P33" s="83">
        <f>D33+H33+L33</f>
        <v>2586.6435630091732</v>
      </c>
      <c r="Q33" s="84">
        <f>E33+I33+M33</f>
        <v>1280.0506023722885</v>
      </c>
      <c r="R33" s="244">
        <f>F33+J33+N33</f>
        <v>971.82171659459686</v>
      </c>
      <c r="S33" s="85">
        <f>G33+K33+O33</f>
        <v>7.6973648869887279E-2</v>
      </c>
    </row>
    <row r="34" spans="2:19" ht="15" customHeight="1" x14ac:dyDescent="0.2">
      <c r="B34" s="237" t="s">
        <v>176</v>
      </c>
      <c r="C34" s="238" t="s">
        <v>49</v>
      </c>
      <c r="D34" s="79">
        <f>計算表!E32</f>
        <v>0</v>
      </c>
      <c r="E34" s="86">
        <f>計算表!F32</f>
        <v>0</v>
      </c>
      <c r="F34" s="87">
        <f>計算表!G32</f>
        <v>0</v>
      </c>
      <c r="G34" s="81">
        <f>計算表!W32</f>
        <v>0</v>
      </c>
      <c r="H34" s="79">
        <f>計算表!J32</f>
        <v>55123.442712399243</v>
      </c>
      <c r="I34" s="86">
        <f>計算表!K32</f>
        <v>41914.371630784241</v>
      </c>
      <c r="J34" s="87">
        <f>計算表!L32</f>
        <v>20184.395068229507</v>
      </c>
      <c r="K34" s="81">
        <f>計算表!X32</f>
        <v>4.8903717180287769</v>
      </c>
      <c r="L34" s="79">
        <f>計算表!Q32</f>
        <v>14490.931738369894</v>
      </c>
      <c r="M34" s="86">
        <f>計算表!R32</f>
        <v>11018.511694331111</v>
      </c>
      <c r="N34" s="87">
        <f>計算表!S32</f>
        <v>5306.1034783339483</v>
      </c>
      <c r="O34" s="81">
        <f>計算表!Y32</f>
        <v>1.2855881137712284</v>
      </c>
      <c r="P34" s="79">
        <f>D34+H34+L34</f>
        <v>69614.37445076913</v>
      </c>
      <c r="Q34" s="86">
        <f>E34+I34+M34</f>
        <v>52932.883325115356</v>
      </c>
      <c r="R34" s="87">
        <f>F34+J34+N34</f>
        <v>25490.498546563456</v>
      </c>
      <c r="S34" s="81">
        <f>G34+K34+O34</f>
        <v>6.1759598318000055</v>
      </c>
    </row>
    <row r="35" spans="2:19" ht="15" customHeight="1" x14ac:dyDescent="0.2">
      <c r="B35" s="239" t="s">
        <v>177</v>
      </c>
      <c r="C35" s="240" t="s">
        <v>51</v>
      </c>
      <c r="D35" s="78">
        <f>計算表!E33</f>
        <v>19116.22871745954</v>
      </c>
      <c r="E35" s="82">
        <f>計算表!F33</f>
        <v>13289.788159932434</v>
      </c>
      <c r="F35" s="241">
        <f>計算表!G33</f>
        <v>8729.709010283872</v>
      </c>
      <c r="G35" s="97">
        <f>計算表!W33</f>
        <v>3.1828887110082471</v>
      </c>
      <c r="H35" s="78">
        <f>計算表!J33</f>
        <v>30209.061622013229</v>
      </c>
      <c r="I35" s="82">
        <f>計算表!K33</f>
        <v>21001.633502125962</v>
      </c>
      <c r="J35" s="241">
        <f>計算表!L33</f>
        <v>13795.415472982284</v>
      </c>
      <c r="K35" s="97">
        <f>計算表!X33</f>
        <v>5.0298666451421576</v>
      </c>
      <c r="L35" s="78">
        <f>計算表!Q33</f>
        <v>35785.911862444766</v>
      </c>
      <c r="M35" s="82">
        <f>計算表!R33</f>
        <v>24878.714038796428</v>
      </c>
      <c r="N35" s="241">
        <f>計算表!S33</f>
        <v>16342.166744504468</v>
      </c>
      <c r="O35" s="97">
        <f>計算表!Y33</f>
        <v>5.9584228962525563</v>
      </c>
      <c r="P35" s="78">
        <f>D35+H35+L35</f>
        <v>85111.202201917535</v>
      </c>
      <c r="Q35" s="82">
        <f>E35+I35+M35</f>
        <v>59170.135700854822</v>
      </c>
      <c r="R35" s="241">
        <f>F35+J35+N35</f>
        <v>38867.29122777062</v>
      </c>
      <c r="S35" s="97">
        <f>G35+K35+O35</f>
        <v>14.17117825240296</v>
      </c>
    </row>
    <row r="36" spans="2:19" ht="15" customHeight="1" x14ac:dyDescent="0.2">
      <c r="B36" s="239" t="s">
        <v>178</v>
      </c>
      <c r="C36" s="240" t="s">
        <v>53</v>
      </c>
      <c r="D36" s="78">
        <f>計算表!E34</f>
        <v>170699.07014675933</v>
      </c>
      <c r="E36" s="82">
        <f>計算表!F34</f>
        <v>129444.20980420469</v>
      </c>
      <c r="F36" s="241">
        <f>計算表!G34</f>
        <v>82298.590424637645</v>
      </c>
      <c r="G36" s="97">
        <f>計算表!W34</f>
        <v>15.561956915452621</v>
      </c>
      <c r="H36" s="78">
        <f>計算表!J34</f>
        <v>110168.17446619831</v>
      </c>
      <c r="I36" s="82">
        <f>計算表!K34</f>
        <v>83542.530589581729</v>
      </c>
      <c r="J36" s="241">
        <f>計算表!L34</f>
        <v>53115.025526668374</v>
      </c>
      <c r="K36" s="97">
        <f>計算表!X34</f>
        <v>10.043595334309991</v>
      </c>
      <c r="L36" s="78">
        <f>計算表!Q34</f>
        <v>25415.786107180978</v>
      </c>
      <c r="M36" s="82">
        <f>計算表!R34</f>
        <v>19273.252902714674</v>
      </c>
      <c r="N36" s="241">
        <f>計算表!S34</f>
        <v>12253.630727787493</v>
      </c>
      <c r="O36" s="97">
        <f>計算表!Y34</f>
        <v>2.3170563731381786</v>
      </c>
      <c r="P36" s="78">
        <f>D36+H36+L36</f>
        <v>306283.03072013863</v>
      </c>
      <c r="Q36" s="82">
        <f>E36+I36+M36</f>
        <v>232259.99329650108</v>
      </c>
      <c r="R36" s="241">
        <f>F36+J36+N36</f>
        <v>147667.24667909351</v>
      </c>
      <c r="S36" s="97">
        <f>G36+K36+O36</f>
        <v>27.922608622900789</v>
      </c>
    </row>
    <row r="37" spans="2:19" ht="15" customHeight="1" x14ac:dyDescent="0.2">
      <c r="B37" s="239" t="s">
        <v>179</v>
      </c>
      <c r="C37" s="240" t="s">
        <v>55</v>
      </c>
      <c r="D37" s="78">
        <f>計算表!E35</f>
        <v>2547057.6150996876</v>
      </c>
      <c r="E37" s="82">
        <f>計算表!F35</f>
        <v>1172193.1255291661</v>
      </c>
      <c r="F37" s="241">
        <f>計算表!G35</f>
        <v>690244.07564385061</v>
      </c>
      <c r="G37" s="97">
        <f>計算表!W35</f>
        <v>490.0484515350966</v>
      </c>
      <c r="H37" s="78">
        <f>計算表!J35</f>
        <v>24342.07309374147</v>
      </c>
      <c r="I37" s="82">
        <f>計算表!K35</f>
        <v>11202.577661556146</v>
      </c>
      <c r="J37" s="241">
        <f>計算表!L35</f>
        <v>6596.6202108023481</v>
      </c>
      <c r="K37" s="97">
        <f>計算表!X35</f>
        <v>4.6833629345582244</v>
      </c>
      <c r="L37" s="78">
        <f>計算表!Q35</f>
        <v>27769.188612256057</v>
      </c>
      <c r="M37" s="82">
        <f>計算表!R35</f>
        <v>12779.786291381308</v>
      </c>
      <c r="N37" s="241">
        <f>計算表!S35</f>
        <v>7525.3570282100736</v>
      </c>
      <c r="O37" s="97">
        <f>計算表!Y35</f>
        <v>5.3427326492924712</v>
      </c>
      <c r="P37" s="78">
        <f>D37+H37+L37</f>
        <v>2599168.8768056855</v>
      </c>
      <c r="Q37" s="82">
        <f>E37+I37+M37</f>
        <v>1196175.4894821036</v>
      </c>
      <c r="R37" s="241">
        <f>F37+J37+N37</f>
        <v>704366.05288286298</v>
      </c>
      <c r="S37" s="97">
        <f>G37+K37+O37</f>
        <v>500.07454711894729</v>
      </c>
    </row>
    <row r="38" spans="2:19" ht="15" customHeight="1" x14ac:dyDescent="0.2">
      <c r="B38" s="242" t="s">
        <v>180</v>
      </c>
      <c r="C38" s="243" t="s">
        <v>57</v>
      </c>
      <c r="D38" s="83">
        <f>計算表!E36</f>
        <v>0</v>
      </c>
      <c r="E38" s="84">
        <f>計算表!F36</f>
        <v>0</v>
      </c>
      <c r="F38" s="244">
        <f>計算表!G36</f>
        <v>0</v>
      </c>
      <c r="G38" s="85">
        <f>計算表!W36</f>
        <v>0</v>
      </c>
      <c r="H38" s="83">
        <f>計算表!J36</f>
        <v>8105.6412482025817</v>
      </c>
      <c r="I38" s="84">
        <f>計算表!K36</f>
        <v>3769.4075946403018</v>
      </c>
      <c r="J38" s="244">
        <f>計算表!L36</f>
        <v>2078.2865789221896</v>
      </c>
      <c r="K38" s="85">
        <f>計算表!X36</f>
        <v>0.4349190947929622</v>
      </c>
      <c r="L38" s="83">
        <f>計算表!Q36</f>
        <v>4203.8571832861271</v>
      </c>
      <c r="M38" s="84">
        <f>計算表!R36</f>
        <v>1954.9410969768446</v>
      </c>
      <c r="N38" s="244">
        <f>計算表!S36</f>
        <v>1077.8690662711699</v>
      </c>
      <c r="O38" s="85">
        <f>計算表!Y36</f>
        <v>0.22556361733861913</v>
      </c>
      <c r="P38" s="83">
        <f>D38+H38+L38</f>
        <v>12309.498431488708</v>
      </c>
      <c r="Q38" s="84">
        <f>E38+I38+M38</f>
        <v>5724.348691617146</v>
      </c>
      <c r="R38" s="244">
        <f>F38+J38+N38</f>
        <v>3156.1556451933593</v>
      </c>
      <c r="S38" s="85">
        <f>G38+K38+O38</f>
        <v>0.66048271213158127</v>
      </c>
    </row>
    <row r="39" spans="2:19" ht="15" customHeight="1" x14ac:dyDescent="0.2">
      <c r="B39" s="237" t="s">
        <v>181</v>
      </c>
      <c r="C39" s="238" t="s">
        <v>59</v>
      </c>
      <c r="D39" s="79">
        <f>計算表!E37</f>
        <v>0</v>
      </c>
      <c r="E39" s="86">
        <f>計算表!F37</f>
        <v>0</v>
      </c>
      <c r="F39" s="87">
        <f>計算表!G37</f>
        <v>0</v>
      </c>
      <c r="G39" s="81">
        <f>計算表!W37</f>
        <v>0</v>
      </c>
      <c r="H39" s="79">
        <f>計算表!J37</f>
        <v>8891.3893337589216</v>
      </c>
      <c r="I39" s="86">
        <f>計算表!K37</f>
        <v>6049.2533531130102</v>
      </c>
      <c r="J39" s="87">
        <f>計算表!L37</f>
        <v>2669.1948624387855</v>
      </c>
      <c r="K39" s="81">
        <f>計算表!X37</f>
        <v>0.52420114332994694</v>
      </c>
      <c r="L39" s="79">
        <f>計算表!Q37</f>
        <v>8145.1718449289228</v>
      </c>
      <c r="M39" s="86">
        <f>計算表!R37</f>
        <v>5541.5645682661452</v>
      </c>
      <c r="N39" s="87">
        <f>計算表!S37</f>
        <v>2445.1803903827122</v>
      </c>
      <c r="O39" s="81">
        <f>計算表!Y37</f>
        <v>0.480207112011096</v>
      </c>
      <c r="P39" s="79">
        <f>D39+H39+L39</f>
        <v>17036.561178687843</v>
      </c>
      <c r="Q39" s="86">
        <f>E39+I39+M39</f>
        <v>11590.817921379155</v>
      </c>
      <c r="R39" s="87">
        <f>F39+J39+N39</f>
        <v>5114.3752528214973</v>
      </c>
      <c r="S39" s="81">
        <f>G39+K39+O39</f>
        <v>1.0044082553410429</v>
      </c>
    </row>
    <row r="40" spans="2:19" ht="15" customHeight="1" x14ac:dyDescent="0.2">
      <c r="B40" s="239" t="s">
        <v>182</v>
      </c>
      <c r="C40" s="240" t="s">
        <v>62</v>
      </c>
      <c r="D40" s="78">
        <f>計算表!E38</f>
        <v>0</v>
      </c>
      <c r="E40" s="82">
        <f>計算表!F38</f>
        <v>0</v>
      </c>
      <c r="F40" s="241">
        <f>計算表!G38</f>
        <v>0</v>
      </c>
      <c r="G40" s="97">
        <f>計算表!W38</f>
        <v>0</v>
      </c>
      <c r="H40" s="78">
        <f>計算表!J38</f>
        <v>255.96109646267004</v>
      </c>
      <c r="I40" s="82">
        <f>計算表!K38</f>
        <v>222.45377986628404</v>
      </c>
      <c r="J40" s="241">
        <f>計算表!L38</f>
        <v>8.6361529559744685</v>
      </c>
      <c r="K40" s="97">
        <f>計算表!X38</f>
        <v>4.7088823859918493E-4</v>
      </c>
      <c r="L40" s="78">
        <f>計算表!Q38</f>
        <v>81482.515492490304</v>
      </c>
      <c r="M40" s="82">
        <f>計算表!R38</f>
        <v>70815.814648461892</v>
      </c>
      <c r="N40" s="241">
        <f>計算表!S38</f>
        <v>2749.2282098945225</v>
      </c>
      <c r="O40" s="97">
        <f>計算表!Y38</f>
        <v>0.14990230440150271</v>
      </c>
      <c r="P40" s="78">
        <f>D40+H40+L40</f>
        <v>81738.476588952981</v>
      </c>
      <c r="Q40" s="82">
        <f>E40+I40+M40</f>
        <v>71038.268428328171</v>
      </c>
      <c r="R40" s="241">
        <f>F40+J40+N40</f>
        <v>2757.8643628504969</v>
      </c>
      <c r="S40" s="97">
        <f>G40+K40+O40</f>
        <v>0.1503731926401019</v>
      </c>
    </row>
    <row r="41" spans="2:19" ht="15" customHeight="1" x14ac:dyDescent="0.2">
      <c r="B41" s="239" t="s">
        <v>183</v>
      </c>
      <c r="C41" s="240" t="s">
        <v>64</v>
      </c>
      <c r="D41" s="78">
        <f>計算表!E39</f>
        <v>0</v>
      </c>
      <c r="E41" s="82">
        <f>計算表!F39</f>
        <v>0</v>
      </c>
      <c r="F41" s="241">
        <f>計算表!G39</f>
        <v>0</v>
      </c>
      <c r="G41" s="97">
        <f>計算表!W39</f>
        <v>0</v>
      </c>
      <c r="H41" s="78">
        <f>計算表!J39</f>
        <v>859.57509297047147</v>
      </c>
      <c r="I41" s="82">
        <f>計算表!K39</f>
        <v>568.68655474902891</v>
      </c>
      <c r="J41" s="241">
        <f>計算表!L39</f>
        <v>227.71018817176702</v>
      </c>
      <c r="K41" s="97">
        <f>計算表!X39</f>
        <v>4.8399086802171656E-2</v>
      </c>
      <c r="L41" s="78">
        <f>計算表!Q39</f>
        <v>152.7894576978415</v>
      </c>
      <c r="M41" s="82">
        <f>計算表!R39</f>
        <v>101.08402513140622</v>
      </c>
      <c r="N41" s="241">
        <f>計算表!S39</f>
        <v>40.475481953306087</v>
      </c>
      <c r="O41" s="97">
        <f>計算表!Y39</f>
        <v>8.6029368301259006E-3</v>
      </c>
      <c r="P41" s="78">
        <f>D41+H41+L41</f>
        <v>1012.364550668313</v>
      </c>
      <c r="Q41" s="82">
        <f>E41+I41+M41</f>
        <v>669.77057988043509</v>
      </c>
      <c r="R41" s="241">
        <f>F41+J41+N41</f>
        <v>268.1856701250731</v>
      </c>
      <c r="S41" s="97">
        <f>G41+K41+O41</f>
        <v>5.700202363229756E-2</v>
      </c>
    </row>
    <row r="42" spans="2:19" ht="15" customHeight="1" x14ac:dyDescent="0.2">
      <c r="B42" s="239" t="s">
        <v>184</v>
      </c>
      <c r="C42" s="240" t="s">
        <v>66</v>
      </c>
      <c r="D42" s="78">
        <f>計算表!E40</f>
        <v>0</v>
      </c>
      <c r="E42" s="82">
        <f>計算表!F40</f>
        <v>0</v>
      </c>
      <c r="F42" s="241">
        <f>計算表!G40</f>
        <v>0</v>
      </c>
      <c r="G42" s="97">
        <f>計算表!W40</f>
        <v>0</v>
      </c>
      <c r="H42" s="78">
        <f>計算表!J40</f>
        <v>88044.285564480306</v>
      </c>
      <c r="I42" s="82">
        <f>計算表!K40</f>
        <v>57207.204966805686</v>
      </c>
      <c r="J42" s="241">
        <f>計算表!L40</f>
        <v>38056.730244390972</v>
      </c>
      <c r="K42" s="97">
        <f>計算表!X40</f>
        <v>3.7458488719963836</v>
      </c>
      <c r="L42" s="78">
        <f>計算表!Q40</f>
        <v>14230.906825578861</v>
      </c>
      <c r="M42" s="82">
        <f>計算表!R40</f>
        <v>9246.6012804224556</v>
      </c>
      <c r="N42" s="241">
        <f>計算表!S40</f>
        <v>6151.2428515020765</v>
      </c>
      <c r="O42" s="97">
        <f>計算表!Y40</f>
        <v>0.60545469746631431</v>
      </c>
      <c r="P42" s="78">
        <f>D42+H42+L42</f>
        <v>102275.19239005916</v>
      </c>
      <c r="Q42" s="82">
        <f>E42+I42+M42</f>
        <v>66453.806247228145</v>
      </c>
      <c r="R42" s="241">
        <f>F42+J42+N42</f>
        <v>44207.973095893045</v>
      </c>
      <c r="S42" s="97">
        <f>G42+K42+O42</f>
        <v>4.351303569462698</v>
      </c>
    </row>
    <row r="43" spans="2:19" ht="15" customHeight="1" x14ac:dyDescent="0.2">
      <c r="B43" s="242" t="s">
        <v>185</v>
      </c>
      <c r="C43" s="243" t="s">
        <v>68</v>
      </c>
      <c r="D43" s="83">
        <f>計算表!E41</f>
        <v>0</v>
      </c>
      <c r="E43" s="84">
        <f>計算表!F41</f>
        <v>0</v>
      </c>
      <c r="F43" s="244">
        <f>計算表!G41</f>
        <v>0</v>
      </c>
      <c r="G43" s="85">
        <f>計算表!W41</f>
        <v>0</v>
      </c>
      <c r="H43" s="83">
        <f>計算表!J41</f>
        <v>0</v>
      </c>
      <c r="I43" s="84">
        <f>計算表!K41</f>
        <v>0</v>
      </c>
      <c r="J43" s="244">
        <f>計算表!L41</f>
        <v>0</v>
      </c>
      <c r="K43" s="85">
        <f>計算表!X41</f>
        <v>0</v>
      </c>
      <c r="L43" s="83">
        <f>計算表!Q41</f>
        <v>2361.1524423966271</v>
      </c>
      <c r="M43" s="84">
        <f>計算表!R41</f>
        <v>1759.3886025842667</v>
      </c>
      <c r="N43" s="244">
        <f>計算表!S41</f>
        <v>947.30695996828013</v>
      </c>
      <c r="O43" s="85">
        <f>計算表!Y41</f>
        <v>0.14212010404193223</v>
      </c>
      <c r="P43" s="83">
        <f>D43+H43+L43</f>
        <v>2361.1524423966271</v>
      </c>
      <c r="Q43" s="84">
        <f>E43+I43+M43</f>
        <v>1759.3886025842667</v>
      </c>
      <c r="R43" s="244">
        <f>F43+J43+N43</f>
        <v>947.30695996828013</v>
      </c>
      <c r="S43" s="85">
        <f>G43+K43+O43</f>
        <v>0.14212010404193223</v>
      </c>
    </row>
    <row r="44" spans="2:19" ht="15" customHeight="1" x14ac:dyDescent="0.2">
      <c r="B44" s="237" t="s">
        <v>186</v>
      </c>
      <c r="C44" s="238" t="s">
        <v>70</v>
      </c>
      <c r="D44" s="79">
        <f>計算表!E42</f>
        <v>0</v>
      </c>
      <c r="E44" s="86">
        <f>計算表!F42</f>
        <v>0</v>
      </c>
      <c r="F44" s="87">
        <f>計算表!G42</f>
        <v>0</v>
      </c>
      <c r="G44" s="81">
        <f>計算表!W42</f>
        <v>0</v>
      </c>
      <c r="H44" s="79">
        <f>計算表!J42</f>
        <v>1045.5945615028575</v>
      </c>
      <c r="I44" s="86">
        <f>計算表!K42</f>
        <v>851.16499615820862</v>
      </c>
      <c r="J44" s="87">
        <f>計算表!L42</f>
        <v>598.65967302757849</v>
      </c>
      <c r="K44" s="81">
        <f>計算表!X42</f>
        <v>0.1187137993655645</v>
      </c>
      <c r="L44" s="79">
        <f>計算表!Q42</f>
        <v>9768.2633380886073</v>
      </c>
      <c r="M44" s="86">
        <f>計算表!R42</f>
        <v>7951.8430305204274</v>
      </c>
      <c r="N44" s="87">
        <f>計算表!S42</f>
        <v>5592.8612784884181</v>
      </c>
      <c r="O44" s="81">
        <f>計算表!Y42</f>
        <v>1.1090605257176265</v>
      </c>
      <c r="P44" s="79">
        <f>D44+H44+L44</f>
        <v>10813.857899591465</v>
      </c>
      <c r="Q44" s="86">
        <f>E44+I44+M44</f>
        <v>8803.0080266786354</v>
      </c>
      <c r="R44" s="87">
        <f>F44+J44+N44</f>
        <v>6191.5209515159968</v>
      </c>
      <c r="S44" s="81">
        <f>G44+K44+O44</f>
        <v>1.227774325083191</v>
      </c>
    </row>
    <row r="45" spans="2:19" ht="15" customHeight="1" x14ac:dyDescent="0.2">
      <c r="B45" s="239" t="s">
        <v>187</v>
      </c>
      <c r="C45" s="240" t="s">
        <v>72</v>
      </c>
      <c r="D45" s="78">
        <f>計算表!E43</f>
        <v>0</v>
      </c>
      <c r="E45" s="82">
        <f>計算表!F43</f>
        <v>0</v>
      </c>
      <c r="F45" s="241">
        <f>計算表!G43</f>
        <v>0</v>
      </c>
      <c r="G45" s="97">
        <f>計算表!W43</f>
        <v>0</v>
      </c>
      <c r="H45" s="78">
        <f>計算表!J43</f>
        <v>84.722947799445961</v>
      </c>
      <c r="I45" s="82">
        <f>計算表!K43</f>
        <v>62.672423782961779</v>
      </c>
      <c r="J45" s="241">
        <f>計算表!L43</f>
        <v>53.612575800668338</v>
      </c>
      <c r="K45" s="97">
        <f>計算表!X43</f>
        <v>1.3505717113755561E-2</v>
      </c>
      <c r="L45" s="78">
        <f>計算表!Q43</f>
        <v>21708.078865460517</v>
      </c>
      <c r="M45" s="82">
        <f>計算表!R43</f>
        <v>16058.198557852758</v>
      </c>
      <c r="N45" s="241">
        <f>計算表!S43</f>
        <v>13736.845257277499</v>
      </c>
      <c r="O45" s="97">
        <f>計算表!Y43</f>
        <v>3.4604930524138671</v>
      </c>
      <c r="P45" s="78">
        <f>D45+H45+L45</f>
        <v>21792.801813259961</v>
      </c>
      <c r="Q45" s="82">
        <f>E45+I45+M45</f>
        <v>16120.87098163572</v>
      </c>
      <c r="R45" s="241">
        <f>F45+J45+N45</f>
        <v>13790.457833078168</v>
      </c>
      <c r="S45" s="97">
        <f>G45+K45+O45</f>
        <v>3.4739987695276224</v>
      </c>
    </row>
    <row r="46" spans="2:19" ht="15" customHeight="1" x14ac:dyDescent="0.2">
      <c r="B46" s="242" t="s">
        <v>188</v>
      </c>
      <c r="C46" s="243" t="s">
        <v>74</v>
      </c>
      <c r="D46" s="83">
        <f>計算表!E44</f>
        <v>223999.79208923102</v>
      </c>
      <c r="E46" s="84">
        <f>計算表!F44</f>
        <v>151776.33632593625</v>
      </c>
      <c r="F46" s="244">
        <f>計算表!G44</f>
        <v>73400.40939607592</v>
      </c>
      <c r="G46" s="85">
        <f>計算表!W44</f>
        <v>68.608069518668728</v>
      </c>
      <c r="H46" s="83">
        <f>計算表!J44</f>
        <v>40475.821308914012</v>
      </c>
      <c r="I46" s="84">
        <f>計算表!K44</f>
        <v>27425.346294977982</v>
      </c>
      <c r="J46" s="244">
        <f>計算表!L44</f>
        <v>13263.145590479915</v>
      </c>
      <c r="K46" s="85">
        <f>計算表!X44</f>
        <v>12.397189909359254</v>
      </c>
      <c r="L46" s="83">
        <f>計算表!Q44</f>
        <v>44705.918482034787</v>
      </c>
      <c r="M46" s="84">
        <f>計算表!R44</f>
        <v>30291.548291197771</v>
      </c>
      <c r="N46" s="244">
        <f>計算表!S44</f>
        <v>14649.266806916417</v>
      </c>
      <c r="O46" s="85">
        <f>計算表!Y44</f>
        <v>13.692810758902652</v>
      </c>
      <c r="P46" s="83">
        <f>D46+H46+L46</f>
        <v>309181.53188017977</v>
      </c>
      <c r="Q46" s="84">
        <f>E46+I46+M46</f>
        <v>209493.23091211202</v>
      </c>
      <c r="R46" s="244">
        <f>F46+J46+N46</f>
        <v>101312.82179347225</v>
      </c>
      <c r="S46" s="85">
        <f>G46+K46+O46</f>
        <v>94.698070186930636</v>
      </c>
    </row>
    <row r="47" spans="2:19" ht="15" customHeight="1" x14ac:dyDescent="0.2">
      <c r="B47" s="76" t="s">
        <v>198</v>
      </c>
      <c r="C47" s="77"/>
      <c r="D47" s="88">
        <f t="shared" ref="D47:S47" si="0">SUM(D9:D46)</f>
        <v>2960872.7060531373</v>
      </c>
      <c r="E47" s="92">
        <f t="shared" si="0"/>
        <v>1466703.4598192393</v>
      </c>
      <c r="F47" s="93">
        <f t="shared" si="0"/>
        <v>854672.78447484795</v>
      </c>
      <c r="G47" s="91">
        <f t="shared" si="0"/>
        <v>577.40136668022615</v>
      </c>
      <c r="H47" s="88">
        <f t="shared" si="0"/>
        <v>736549.61787846428</v>
      </c>
      <c r="I47" s="89">
        <f t="shared" si="0"/>
        <v>425702.98134591134</v>
      </c>
      <c r="J47" s="90">
        <f t="shared" si="0"/>
        <v>240783.14528104887</v>
      </c>
      <c r="K47" s="91">
        <f t="shared" si="0"/>
        <v>63.025805615359225</v>
      </c>
      <c r="L47" s="88">
        <f t="shared" si="0"/>
        <v>350690.7872499713</v>
      </c>
      <c r="M47" s="89">
        <f t="shared" si="0"/>
        <v>236286.10816698335</v>
      </c>
      <c r="N47" s="90">
        <f t="shared" si="0"/>
        <v>99605.415441256249</v>
      </c>
      <c r="O47" s="91">
        <f t="shared" si="0"/>
        <v>38.790288303840924</v>
      </c>
      <c r="P47" s="88">
        <f t="shared" si="0"/>
        <v>4048113.1111815739</v>
      </c>
      <c r="Q47" s="89">
        <f t="shared" si="0"/>
        <v>2128692.549332134</v>
      </c>
      <c r="R47" s="90">
        <f t="shared" si="0"/>
        <v>1195061.3451971533</v>
      </c>
      <c r="S47" s="91">
        <f t="shared" si="0"/>
        <v>679.21746059942643</v>
      </c>
    </row>
    <row r="48" spans="2:19" ht="15" customHeight="1" x14ac:dyDescent="0.2">
      <c r="B48" s="236" t="s">
        <v>196</v>
      </c>
    </row>
  </sheetData>
  <mergeCells count="14">
    <mergeCell ref="B47:C47"/>
    <mergeCell ref="B4:C8"/>
    <mergeCell ref="S6:S7"/>
    <mergeCell ref="F7:F8"/>
    <mergeCell ref="J7:J8"/>
    <mergeCell ref="N7:N8"/>
    <mergeCell ref="R7:R8"/>
    <mergeCell ref="G6:G7"/>
    <mergeCell ref="K6:K7"/>
    <mergeCell ref="O6:O7"/>
    <mergeCell ref="D4:G4"/>
    <mergeCell ref="H4:K4"/>
    <mergeCell ref="L4:O4"/>
    <mergeCell ref="P4:S4"/>
  </mergeCells>
  <phoneticPr fontId="8"/>
  <printOptions horizontalCentered="1"/>
  <pageMargins left="0.51181102362204722" right="0.51181102362204722" top="0.55118110236220474" bottom="0.55118110236220474" header="0" footer="0"/>
  <pageSetup paperSize="9" scale="69" orientation="landscape"/>
  <rowBreaks count="1" manualBreakCount="1">
    <brk id="63" min="1" max="23" man="1"/>
  </rowBreaks>
  <colBreaks count="1" manualBreakCount="1">
    <brk id="27" max="1048575" man="1"/>
  </colBreaks>
  <ignoredErrors>
    <ignoredError sqref="B9:B46" numberStoredAsText="1"/>
  </ignoredError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19</vt:i4>
      </vt:variant>
      <vt:variant>
        <vt:lpstr>名前付き一覧</vt:lpstr>
      </vt:variant>
      <vt:variant>
        <vt:i4>3</vt:i4>
      </vt:variant>
    </vt:vector>
  </HeadingPairs>
  <TitlesOfParts>
    <vt:vector size="22" baseType="lpstr">
      <vt:lpstr>-&gt;入力</vt:lpstr>
      <vt:lpstr>地域産業連関表</vt:lpstr>
      <vt:lpstr>従業者数</vt:lpstr>
      <vt:lpstr>域内総生産</vt:lpstr>
      <vt:lpstr>平均消費性向</vt:lpstr>
      <vt:lpstr>最終需要額</vt:lpstr>
      <vt:lpstr>-&gt;結果</vt:lpstr>
      <vt:lpstr>まとめ</vt:lpstr>
      <vt:lpstr>経済波及効果一覧表</vt:lpstr>
      <vt:lpstr>-&gt;自動計算</vt:lpstr>
      <vt:lpstr>計算表</vt:lpstr>
      <vt:lpstr>マージン調整</vt:lpstr>
      <vt:lpstr>各種係数表</vt:lpstr>
      <vt:lpstr>逆行列係数(開放型)</vt:lpstr>
      <vt:lpstr>I-(I-Ｍ)A 行列</vt:lpstr>
      <vt:lpstr>単位行列</vt:lpstr>
      <vt:lpstr>投入係数</vt:lpstr>
      <vt:lpstr>産業連関表</vt:lpstr>
      <vt:lpstr>分類</vt:lpstr>
      <vt:lpstr>マージン調整!Print_Area</vt:lpstr>
      <vt:lpstr>経済波及効果一覧表!Print_Area</vt:lpstr>
      <vt:lpstr>経済波及効果一覧表!Print_Titles</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