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02_作業中（保存期間１年未満）\040_事業班\03 予算執行・調査実施\令和７年度当初予算執行（運賃・用船料の標準的な考え方策定）\14‗運賃・用船料等算出用Excelシート\"/>
    </mc:Choice>
  </mc:AlternateContent>
  <xr:revisionPtr revIDLastSave="0" documentId="13_ncr:1_{24DADEC5-0A64-44AB-9A92-EA495546ACB3}" xr6:coauthVersionLast="47" xr6:coauthVersionMax="47" xr10:uidLastSave="{00000000-0000-0000-0000-000000000000}"/>
  <bookViews>
    <workbookView xWindow="-120" yWindow="-16320" windowWidth="29040" windowHeight="15720" xr2:uid="{F5A954EA-395E-4CA1-A5A7-889160556740}"/>
  </bookViews>
  <sheets>
    <sheet name="運賃算出シート" sheetId="1" r:id="rId1"/>
  </sheets>
  <definedNames>
    <definedName name="_xlnm.Print_Area" localSheetId="0">運賃算出シート!$B$2:$X$239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2" i="1" l="1"/>
  <c r="D235" i="1" s="1"/>
  <c r="F232" i="1"/>
  <c r="D224" i="1"/>
  <c r="G221" i="1"/>
  <c r="F221" i="1"/>
  <c r="I216" i="1"/>
  <c r="G216" i="1" s="1"/>
  <c r="I215" i="1"/>
  <c r="G215" i="1"/>
  <c r="I214" i="1"/>
  <c r="G214" i="1" s="1"/>
  <c r="I213" i="1"/>
  <c r="G213" i="1"/>
  <c r="I212" i="1"/>
  <c r="G212" i="1" s="1"/>
  <c r="I211" i="1"/>
  <c r="G211" i="1" s="1"/>
  <c r="I210" i="1"/>
  <c r="G210" i="1"/>
  <c r="D213" i="1" s="1"/>
  <c r="F205" i="1"/>
  <c r="K184" i="1"/>
  <c r="G169" i="1"/>
  <c r="G159" i="1"/>
  <c r="G153" i="1"/>
  <c r="D153" i="1" s="1"/>
  <c r="F153" i="1"/>
  <c r="G147" i="1"/>
  <c r="F147" i="1"/>
  <c r="D147" i="1"/>
  <c r="G141" i="1"/>
  <c r="F141" i="1"/>
  <c r="D141" i="1"/>
  <c r="G135" i="1"/>
  <c r="D135" i="1" s="1"/>
  <c r="F135" i="1"/>
  <c r="G129" i="1"/>
  <c r="D129" i="1" s="1"/>
  <c r="F129" i="1"/>
  <c r="G123" i="1"/>
  <c r="F123" i="1"/>
  <c r="D123" i="1"/>
  <c r="G117" i="1"/>
  <c r="D117" i="1" s="1"/>
  <c r="F117" i="1"/>
  <c r="G111" i="1"/>
  <c r="F111" i="1"/>
  <c r="D111" i="1"/>
  <c r="G106" i="1"/>
  <c r="G105" i="1"/>
  <c r="D100" i="1" s="1"/>
  <c r="G104" i="1"/>
  <c r="G103" i="1"/>
  <c r="G102" i="1"/>
  <c r="G101" i="1"/>
  <c r="G100" i="1"/>
  <c r="G99" i="1"/>
  <c r="G92" i="1"/>
  <c r="D92" i="1" s="1"/>
  <c r="F92" i="1"/>
  <c r="F85" i="1"/>
  <c r="D85" i="1"/>
  <c r="G79" i="1"/>
  <c r="F79" i="1"/>
  <c r="D79" i="1"/>
  <c r="G73" i="1"/>
  <c r="F73" i="1"/>
  <c r="G67" i="1"/>
  <c r="F67" i="1"/>
  <c r="D67" i="1"/>
  <c r="I36" i="1"/>
  <c r="I41" i="1" s="1"/>
  <c r="M17" i="1"/>
  <c r="M48" i="1" s="1"/>
  <c r="D216" i="1" l="1"/>
  <c r="D210" i="1" s="1"/>
  <c r="K55" i="1" s="1"/>
  <c r="I45" i="1"/>
  <c r="I48" i="1" s="1"/>
  <c r="Q48" i="1" s="1"/>
  <c r="K161" i="1"/>
  <c r="I194" i="1" s="1"/>
  <c r="I161" i="1"/>
  <c r="D161" i="1" s="1"/>
  <c r="K194" i="1" s="1"/>
  <c r="I184" i="1"/>
  <c r="D238" i="1"/>
  <c r="D232" i="1" s="1"/>
  <c r="O55" i="1" s="1"/>
  <c r="D227" i="1"/>
  <c r="D221" i="1" s="1"/>
  <c r="M55" i="1" s="1"/>
  <c r="G194" i="1" l="1"/>
  <c r="M184" i="1"/>
  <c r="G184" i="1"/>
  <c r="I199" i="1" l="1"/>
  <c r="G199" i="1" s="1"/>
  <c r="G55" i="1" s="1"/>
  <c r="K205" i="1" l="1"/>
  <c r="G205" i="1" s="1"/>
  <c r="D205" i="1" s="1"/>
  <c r="I55" i="1" s="1"/>
  <c r="Q55" i="1" s="1"/>
</calcChain>
</file>

<file path=xl/sharedStrings.xml><?xml version="1.0" encoding="utf-8"?>
<sst xmlns="http://schemas.openxmlformats.org/spreadsheetml/2006/main" count="421" uniqueCount="197">
  <si>
    <t>&lt;オペレーター用&gt;
運賃算出用Excelシート 【費目別】</t>
    <phoneticPr fontId="9"/>
  </si>
  <si>
    <t>前提条件</t>
    <rPh sb="0" eb="2">
      <t>ゼンテイ</t>
    </rPh>
    <rPh sb="2" eb="4">
      <t>ジョウケン</t>
    </rPh>
    <phoneticPr fontId="9"/>
  </si>
  <si>
    <t>・算出単位：1隻の1日あたりの運賃を算出
・原価項目：「標準的な考え方」記載の主要9費目(燃料費、貨物保険費、港費、船員費、船舶減価償却費、修繕費、潤滑油費、P&amp;I保険費、船体保険費)を記載。なお、それ以外の原価項目は「その他」に区分される
・個別料金：運賃とは別に、追加的な作業に対して設定される料金。なお、間接経費は個別料金には含めず、基本となる運賃に含める</t>
    <phoneticPr fontId="3"/>
  </si>
  <si>
    <t>運賃</t>
    <rPh sb="0" eb="2">
      <t>ウンチン</t>
    </rPh>
    <phoneticPr fontId="9"/>
  </si>
  <si>
    <t>個別料金</t>
    <rPh sb="0" eb="4">
      <t>コベツリョウキン</t>
    </rPh>
    <phoneticPr fontId="9"/>
  </si>
  <si>
    <t>運賃＋個別料金</t>
    <rPh sb="0" eb="2">
      <t>ウンチン</t>
    </rPh>
    <rPh sb="3" eb="5">
      <t>コベツ</t>
    </rPh>
    <rPh sb="5" eb="7">
      <t>リョウキン</t>
    </rPh>
    <phoneticPr fontId="9"/>
  </si>
  <si>
    <t>費目</t>
    <rPh sb="0" eb="2">
      <t>ヒモク</t>
    </rPh>
    <phoneticPr fontId="3"/>
  </si>
  <si>
    <t>日額</t>
    <rPh sb="0" eb="2">
      <t>ニチガク</t>
    </rPh>
    <phoneticPr fontId="3"/>
  </si>
  <si>
    <t>船名</t>
    <rPh sb="0" eb="2">
      <t>センメイ</t>
    </rPh>
    <phoneticPr fontId="3"/>
  </si>
  <si>
    <t>貨物保険費</t>
    <rPh sb="0" eb="4">
      <t>カモツホケン</t>
    </rPh>
    <rPh sb="4" eb="5">
      <t>ヒ</t>
    </rPh>
    <phoneticPr fontId="3"/>
  </si>
  <si>
    <t>滞船料</t>
    <rPh sb="0" eb="3">
      <t>タイセンリョウ</t>
    </rPh>
    <phoneticPr fontId="3"/>
  </si>
  <si>
    <t>船種</t>
    <rPh sb="0" eb="2">
      <t>フナダネ</t>
    </rPh>
    <phoneticPr fontId="3"/>
  </si>
  <si>
    <t>燃料費</t>
    <rPh sb="0" eb="3">
      <t>ネンリョウヒ</t>
    </rPh>
    <phoneticPr fontId="3"/>
  </si>
  <si>
    <r>
      <t>オーバータイム</t>
    </r>
    <r>
      <rPr>
        <sz val="14"/>
        <color theme="1"/>
        <rFont val="BIZ UDPゴシック"/>
        <family val="3"/>
        <charset val="128"/>
      </rPr>
      <t>(利益除く)</t>
    </r>
    <rPh sb="8" eb="11">
      <t>リエキノゾ</t>
    </rPh>
    <phoneticPr fontId="3"/>
  </si>
  <si>
    <t>総トン数</t>
    <phoneticPr fontId="3"/>
  </si>
  <si>
    <t>港費</t>
    <rPh sb="0" eb="2">
      <t>ミナトヒ</t>
    </rPh>
    <phoneticPr fontId="3"/>
  </si>
  <si>
    <r>
      <t>港湾運送委託料</t>
    </r>
    <r>
      <rPr>
        <sz val="14"/>
        <color theme="1"/>
        <rFont val="BIZ UDPゴシック"/>
        <family val="3"/>
        <charset val="128"/>
      </rPr>
      <t>(利益除く)</t>
    </r>
    <rPh sb="0" eb="7">
      <t>コウワンウンソウイタクリョウ</t>
    </rPh>
    <phoneticPr fontId="3"/>
  </si>
  <si>
    <t>用船料</t>
    <rPh sb="0" eb="2">
      <t>ヨウセン</t>
    </rPh>
    <rPh sb="2" eb="3">
      <t>リョウ</t>
    </rPh>
    <phoneticPr fontId="3"/>
  </si>
  <si>
    <r>
      <t>荷役付帯作業料</t>
    </r>
    <r>
      <rPr>
        <sz val="14"/>
        <color theme="1"/>
        <rFont val="BIZ UDPゴシック"/>
        <family val="3"/>
        <charset val="128"/>
      </rPr>
      <t>(利益除く)</t>
    </r>
    <rPh sb="0" eb="4">
      <t>ニヤクフタイ</t>
    </rPh>
    <rPh sb="4" eb="6">
      <t>サギョウ</t>
    </rPh>
    <rPh sb="6" eb="7">
      <t>リョウ</t>
    </rPh>
    <phoneticPr fontId="3"/>
  </si>
  <si>
    <t>船員費</t>
    <phoneticPr fontId="3"/>
  </si>
  <si>
    <t>利益率</t>
    <rPh sb="0" eb="3">
      <t>リエキリツ</t>
    </rPh>
    <phoneticPr fontId="3"/>
  </si>
  <si>
    <t>入力欄</t>
    <rPh sb="0" eb="3">
      <t>ニュウリョクラン</t>
    </rPh>
    <phoneticPr fontId="3"/>
  </si>
  <si>
    <t>船舶減価償却費</t>
    <rPh sb="0" eb="2">
      <t>センパク</t>
    </rPh>
    <rPh sb="2" eb="7">
      <t>ゲンカショウキャクヒ</t>
    </rPh>
    <phoneticPr fontId="3"/>
  </si>
  <si>
    <t>自動計算</t>
    <rPh sb="0" eb="4">
      <t>ジドウケイサン</t>
    </rPh>
    <phoneticPr fontId="3"/>
  </si>
  <si>
    <t>修繕費</t>
    <rPh sb="0" eb="3">
      <t>シュウゼンヒ</t>
    </rPh>
    <phoneticPr fontId="3"/>
  </si>
  <si>
    <t>潤滑油費</t>
    <rPh sb="0" eb="3">
      <t>ジュンカツユ</t>
    </rPh>
    <rPh sb="3" eb="4">
      <t>ヒ</t>
    </rPh>
    <phoneticPr fontId="3"/>
  </si>
  <si>
    <t>P&amp;I保険費</t>
    <rPh sb="3" eb="5">
      <t>ホケン</t>
    </rPh>
    <rPh sb="5" eb="6">
      <t>ヒ</t>
    </rPh>
    <phoneticPr fontId="3"/>
  </si>
  <si>
    <t>船体保険費</t>
    <rPh sb="0" eb="4">
      <t>センタイホケン</t>
    </rPh>
    <rPh sb="4" eb="5">
      <t>ヒ</t>
    </rPh>
    <phoneticPr fontId="3"/>
  </si>
  <si>
    <t>船用品費</t>
    <rPh sb="0" eb="2">
      <t>センヨウ</t>
    </rPh>
    <rPh sb="2" eb="3">
      <t>ヒン</t>
    </rPh>
    <rPh sb="3" eb="4">
      <t>ヒ</t>
    </rPh>
    <phoneticPr fontId="3"/>
  </si>
  <si>
    <t>船舶固定資産税</t>
    <rPh sb="0" eb="2">
      <t>センパク</t>
    </rPh>
    <rPh sb="2" eb="4">
      <t>コテイ</t>
    </rPh>
    <rPh sb="4" eb="7">
      <t>シサンゼイ</t>
    </rPh>
    <phoneticPr fontId="3"/>
  </si>
  <si>
    <t>その他費用</t>
    <rPh sb="2" eb="3">
      <t>タ</t>
    </rPh>
    <rPh sb="3" eb="5">
      <t>ヒヨウ</t>
    </rPh>
    <phoneticPr fontId="3"/>
  </si>
  <si>
    <t>作業原価</t>
    <rPh sb="0" eb="2">
      <t>サギョウ</t>
    </rPh>
    <rPh sb="2" eb="4">
      <t>ゲンカ</t>
    </rPh>
    <phoneticPr fontId="3"/>
  </si>
  <si>
    <t>間接経費</t>
    <rPh sb="0" eb="4">
      <t>カンセツケイヒ</t>
    </rPh>
    <phoneticPr fontId="3"/>
  </si>
  <si>
    <t>総原価</t>
    <rPh sb="0" eb="3">
      <t>ソウゲンカ</t>
    </rPh>
    <phoneticPr fontId="3"/>
  </si>
  <si>
    <t>利益</t>
    <rPh sb="0" eb="2">
      <t>リエキ</t>
    </rPh>
    <phoneticPr fontId="3"/>
  </si>
  <si>
    <t>運賃</t>
    <rPh sb="0" eb="2">
      <t>ウンチン</t>
    </rPh>
    <phoneticPr fontId="3"/>
  </si>
  <si>
    <t>個別料金</t>
    <rPh sb="0" eb="4">
      <t>コベツリョウキン</t>
    </rPh>
    <phoneticPr fontId="3"/>
  </si>
  <si>
    <t>運賃+個別料金</t>
    <rPh sb="0" eb="2">
      <t>ウンチン</t>
    </rPh>
    <rPh sb="3" eb="7">
      <t>コベツリョウキン</t>
    </rPh>
    <phoneticPr fontId="3"/>
  </si>
  <si>
    <t>（円/月）</t>
    <rPh sb="1" eb="2">
      <t>エン</t>
    </rPh>
    <rPh sb="3" eb="4">
      <t>ツキ</t>
    </rPh>
    <phoneticPr fontId="3"/>
  </si>
  <si>
    <t>（円/月）</t>
    <rPh sb="3" eb="4">
      <t>ツキ</t>
    </rPh>
    <phoneticPr fontId="3"/>
  </si>
  <si>
    <t>&lt;オペレーター用&gt;
運賃算出用Excelシート 【費目ごとの計算式を含む詳細版】</t>
    <phoneticPr fontId="9"/>
  </si>
  <si>
    <t>運賃</t>
    <phoneticPr fontId="9"/>
  </si>
  <si>
    <t>運賃＋個別料金</t>
    <rPh sb="3" eb="5">
      <t>コベツ</t>
    </rPh>
    <rPh sb="5" eb="7">
      <t>リョウキン</t>
    </rPh>
    <phoneticPr fontId="9"/>
  </si>
  <si>
    <t>1ヶ月あたり運賃</t>
    <rPh sb="2" eb="3">
      <t>ゲツ</t>
    </rPh>
    <phoneticPr fontId="3"/>
  </si>
  <si>
    <t>滞船料</t>
    <rPh sb="0" eb="3">
      <t>タイセンリョウ</t>
    </rPh>
    <phoneticPr fontId="9"/>
  </si>
  <si>
    <t>オーバータイム</t>
    <phoneticPr fontId="9"/>
  </si>
  <si>
    <t>港湾運送委託料</t>
    <rPh sb="0" eb="7">
      <t>コウワンウンソウイタクリョウ</t>
    </rPh>
    <phoneticPr fontId="9"/>
  </si>
  <si>
    <t>荷役付帯作業料</t>
    <rPh sb="0" eb="2">
      <t>ニヤク</t>
    </rPh>
    <rPh sb="2" eb="6">
      <t>フタイサギョウ</t>
    </rPh>
    <rPh sb="6" eb="7">
      <t>リョウ</t>
    </rPh>
    <phoneticPr fontId="9"/>
  </si>
  <si>
    <t>1ヶ月あたり運賃+個別料金</t>
    <rPh sb="9" eb="13">
      <t>コベツリョウキン</t>
    </rPh>
    <phoneticPr fontId="3"/>
  </si>
  <si>
    <t>X丸</t>
    <rPh sb="1" eb="2">
      <t>マル</t>
    </rPh>
    <phoneticPr fontId="3"/>
  </si>
  <si>
    <t>+</t>
    <phoneticPr fontId="9"/>
  </si>
  <si>
    <t>＋</t>
  </si>
  <si>
    <t>＋</t>
    <phoneticPr fontId="9"/>
  </si>
  <si>
    <t>=</t>
    <phoneticPr fontId="9"/>
  </si>
  <si>
    <t>（円/日）</t>
    <rPh sb="3" eb="4">
      <t>ヒ</t>
    </rPh>
    <phoneticPr fontId="3"/>
  </si>
  <si>
    <t>（「標準的な考え方」に基づく計算式）</t>
    <rPh sb="2" eb="5">
      <t>ヒョウジュンテキ</t>
    </rPh>
    <rPh sb="6" eb="7">
      <t>カンガ</t>
    </rPh>
    <rPh sb="8" eb="9">
      <t>カタ</t>
    </rPh>
    <rPh sb="11" eb="12">
      <t>モト</t>
    </rPh>
    <rPh sb="14" eb="17">
      <t>ケイサンシキ</t>
    </rPh>
    <phoneticPr fontId="9"/>
  </si>
  <si>
    <t>作業原価</t>
    <rPh sb="0" eb="4">
      <t>サギョウゲンカ</t>
    </rPh>
    <phoneticPr fontId="3"/>
  </si>
  <si>
    <t>A重油</t>
    <rPh sb="1" eb="3">
      <t>ジュウユ</t>
    </rPh>
    <phoneticPr fontId="3"/>
  </si>
  <si>
    <t>C重油</t>
    <rPh sb="1" eb="3">
      <t>ジュウユ</t>
    </rPh>
    <phoneticPr fontId="3"/>
  </si>
  <si>
    <t>燃料費</t>
    <rPh sb="0" eb="3">
      <t>ネンリョウヒ</t>
    </rPh>
    <phoneticPr fontId="9"/>
  </si>
  <si>
    <t>燃料油単価</t>
    <rPh sb="0" eb="3">
      <t>ネンリョウユ</t>
    </rPh>
    <rPh sb="3" eb="5">
      <t>タンカ</t>
    </rPh>
    <phoneticPr fontId="9"/>
  </si>
  <si>
    <t>燃料消費量</t>
    <rPh sb="0" eb="2">
      <t>ネンリョウ</t>
    </rPh>
    <rPh sb="2" eb="5">
      <t>ショウヒリョウ</t>
    </rPh>
    <phoneticPr fontId="9"/>
  </si>
  <si>
    <t>航海中の燃料費</t>
    <rPh sb="0" eb="2">
      <t>コウカイ</t>
    </rPh>
    <rPh sb="2" eb="3">
      <t>チュウ</t>
    </rPh>
    <rPh sb="4" eb="6">
      <t>ネンリョウ</t>
    </rPh>
    <rPh sb="6" eb="7">
      <t>ヒ</t>
    </rPh>
    <phoneticPr fontId="9"/>
  </si>
  <si>
    <t>＝</t>
    <phoneticPr fontId="9"/>
  </si>
  <si>
    <t>✕</t>
    <phoneticPr fontId="9"/>
  </si>
  <si>
    <t>＋</t>
    <phoneticPr fontId="3"/>
  </si>
  <si>
    <t>（円/ｋｌ）</t>
    <phoneticPr fontId="9"/>
  </si>
  <si>
    <t>（ｋｌ/日）</t>
    <rPh sb="4" eb="5">
      <t>ヒ</t>
    </rPh>
    <phoneticPr fontId="9"/>
  </si>
  <si>
    <t>碇泊中の燃料費</t>
    <rPh sb="0" eb="2">
      <t>テイハク</t>
    </rPh>
    <rPh sb="2" eb="3">
      <t>チュウ</t>
    </rPh>
    <rPh sb="4" eb="6">
      <t>ネンリョウ</t>
    </rPh>
    <rPh sb="6" eb="7">
      <t>ネンピ</t>
    </rPh>
    <phoneticPr fontId="9"/>
  </si>
  <si>
    <t>貨物保険費</t>
    <rPh sb="0" eb="2">
      <t>カモツ</t>
    </rPh>
    <rPh sb="2" eb="4">
      <t>ホケン</t>
    </rPh>
    <rPh sb="4" eb="5">
      <t>ヒ</t>
    </rPh>
    <phoneticPr fontId="9"/>
  </si>
  <si>
    <t>1日あたりを
求める場合</t>
    <rPh sb="1" eb="2">
      <t>ニチ</t>
    </rPh>
    <rPh sb="7" eb="8">
      <t>モト</t>
    </rPh>
    <rPh sb="10" eb="12">
      <t>バアイ</t>
    </rPh>
    <phoneticPr fontId="9"/>
  </si>
  <si>
    <t>÷</t>
    <phoneticPr fontId="9"/>
  </si>
  <si>
    <t>←稼働日数を入力（不稼働日は除く）</t>
    <rPh sb="6" eb="8">
      <t>ニュウリョク</t>
    </rPh>
    <rPh sb="9" eb="13">
      <t>フカドウビ</t>
    </rPh>
    <rPh sb="14" eb="15">
      <t>ノゾ</t>
    </rPh>
    <phoneticPr fontId="9"/>
  </si>
  <si>
    <t>（円/年）</t>
    <rPh sb="3" eb="4">
      <t>ネン</t>
    </rPh>
    <phoneticPr fontId="9"/>
  </si>
  <si>
    <t>（日/年）</t>
    <rPh sb="1" eb="2">
      <t>ヒ</t>
    </rPh>
    <rPh sb="3" eb="4">
      <t>ネン</t>
    </rPh>
    <phoneticPr fontId="9"/>
  </si>
  <si>
    <t>港費</t>
    <rPh sb="0" eb="1">
      <t>ミナト</t>
    </rPh>
    <rPh sb="1" eb="2">
      <t>ヒ</t>
    </rPh>
    <phoneticPr fontId="9"/>
  </si>
  <si>
    <t>（円/月）</t>
    <phoneticPr fontId="3"/>
  </si>
  <si>
    <t xml:space="preserve"> 用船する場合</t>
    <rPh sb="1" eb="3">
      <t>ヨウセン</t>
    </rPh>
    <rPh sb="5" eb="7">
      <t>バアイ</t>
    </rPh>
    <phoneticPr fontId="3"/>
  </si>
  <si>
    <t>用船料</t>
    <rPh sb="0" eb="3">
      <t>ヨウセンリョウ</t>
    </rPh>
    <phoneticPr fontId="9"/>
  </si>
  <si>
    <t xml:space="preserve"> 自社船の場合</t>
    <rPh sb="1" eb="3">
      <t>ジシャ</t>
    </rPh>
    <rPh sb="3" eb="4">
      <t>セン</t>
    </rPh>
    <rPh sb="5" eb="7">
      <t>バアイ</t>
    </rPh>
    <phoneticPr fontId="3"/>
  </si>
  <si>
    <t>職種別の時間単価</t>
    <rPh sb="0" eb="3">
      <t>ショクシュベツ</t>
    </rPh>
    <rPh sb="4" eb="6">
      <t>ジカン</t>
    </rPh>
    <rPh sb="6" eb="8">
      <t>タンカ</t>
    </rPh>
    <phoneticPr fontId="9"/>
  </si>
  <si>
    <t>職種別の
想定労働時間</t>
    <rPh sb="0" eb="3">
      <t>ショクシュベツ</t>
    </rPh>
    <rPh sb="5" eb="11">
      <t>ソウテイロウドウジカン</t>
    </rPh>
    <phoneticPr fontId="9"/>
  </si>
  <si>
    <t>職種別の乗組員数</t>
    <rPh sb="0" eb="3">
      <t>ショクシュベツ</t>
    </rPh>
    <rPh sb="4" eb="7">
      <t>ノリクミイン</t>
    </rPh>
    <rPh sb="7" eb="8">
      <t>スウ</t>
    </rPh>
    <phoneticPr fontId="9"/>
  </si>
  <si>
    <t>船員費　</t>
    <phoneticPr fontId="3"/>
  </si>
  <si>
    <t>給料
（円/月）</t>
    <rPh sb="0" eb="2">
      <t>キュウリョウ</t>
    </rPh>
    <rPh sb="4" eb="5">
      <t>エン</t>
    </rPh>
    <rPh sb="6" eb="7">
      <t>ツキ</t>
    </rPh>
    <phoneticPr fontId="9"/>
  </si>
  <si>
    <t>職務手当
（円/月）</t>
    <rPh sb="0" eb="2">
      <t>ショクム</t>
    </rPh>
    <rPh sb="2" eb="4">
      <t>テアテ</t>
    </rPh>
    <phoneticPr fontId="9"/>
  </si>
  <si>
    <t>旅費交通費
（円/月）</t>
    <rPh sb="0" eb="5">
      <t>リョヒコウツウヒ</t>
    </rPh>
    <phoneticPr fontId="9"/>
  </si>
  <si>
    <t>福利厚生
(円/月)</t>
    <rPh sb="0" eb="4">
      <t>フクリコウセイ</t>
    </rPh>
    <rPh sb="6" eb="7">
      <t>エン</t>
    </rPh>
    <rPh sb="8" eb="9">
      <t>ツキ</t>
    </rPh>
    <phoneticPr fontId="9"/>
  </si>
  <si>
    <t>想定労働時間
(時/月)</t>
    <rPh sb="0" eb="4">
      <t>ソウテイロウドウ</t>
    </rPh>
    <rPh sb="4" eb="6">
      <t>ジカン</t>
    </rPh>
    <rPh sb="8" eb="9">
      <t>ジ</t>
    </rPh>
    <rPh sb="10" eb="11">
      <t>ガツ</t>
    </rPh>
    <phoneticPr fontId="9"/>
  </si>
  <si>
    <t>割増係数</t>
    <rPh sb="0" eb="1">
      <t>ワ</t>
    </rPh>
    <rPh sb="1" eb="2">
      <t>マ</t>
    </rPh>
    <rPh sb="2" eb="4">
      <t>ケイスウ</t>
    </rPh>
    <phoneticPr fontId="9"/>
  </si>
  <si>
    <t>（時/日）</t>
    <rPh sb="1" eb="2">
      <t>トキ</t>
    </rPh>
    <rPh sb="3" eb="4">
      <t>ニチ</t>
    </rPh>
    <phoneticPr fontId="9"/>
  </si>
  <si>
    <t>(人/隻)</t>
    <rPh sb="1" eb="2">
      <t>ヒト</t>
    </rPh>
    <rPh sb="3" eb="4">
      <t>セキ</t>
    </rPh>
    <phoneticPr fontId="9"/>
  </si>
  <si>
    <t>船長</t>
    <rPh sb="0" eb="2">
      <t>センチョウ</t>
    </rPh>
    <phoneticPr fontId="9"/>
  </si>
  <si>
    <t>✕</t>
  </si>
  <si>
    <t>（円/日）</t>
    <rPh sb="3" eb="4">
      <t>ニチ</t>
    </rPh>
    <phoneticPr fontId="3"/>
  </si>
  <si>
    <t>一等航海士</t>
    <rPh sb="0" eb="2">
      <t>イットウ</t>
    </rPh>
    <rPh sb="2" eb="5">
      <t>コウカイシ</t>
    </rPh>
    <phoneticPr fontId="9"/>
  </si>
  <si>
    <t>二等航海士</t>
    <rPh sb="0" eb="1">
      <t>2</t>
    </rPh>
    <rPh sb="1" eb="2">
      <t>トウ</t>
    </rPh>
    <rPh sb="2" eb="5">
      <t>コウカイシ</t>
    </rPh>
    <phoneticPr fontId="9"/>
  </si>
  <si>
    <t>機関長</t>
    <rPh sb="0" eb="3">
      <t>キカンチョウ</t>
    </rPh>
    <phoneticPr fontId="9"/>
  </si>
  <si>
    <t>一等機関士</t>
    <rPh sb="0" eb="2">
      <t>イットウ</t>
    </rPh>
    <rPh sb="2" eb="5">
      <t>キカンシ</t>
    </rPh>
    <phoneticPr fontId="9"/>
  </si>
  <si>
    <t>二等機関士</t>
    <rPh sb="0" eb="2">
      <t>ニトウ</t>
    </rPh>
    <rPh sb="2" eb="5">
      <t>キカンシ</t>
    </rPh>
    <phoneticPr fontId="9"/>
  </si>
  <si>
    <t>・・・</t>
    <phoneticPr fontId="9"/>
  </si>
  <si>
    <t>船舶減価償却費　</t>
    <rPh sb="2" eb="7">
      <t>ゲンカショウキャクヒ</t>
    </rPh>
    <phoneticPr fontId="9"/>
  </si>
  <si>
    <t>船舶の取得価格</t>
    <rPh sb="0" eb="2">
      <t>センパク</t>
    </rPh>
    <rPh sb="3" eb="5">
      <t>シュトク</t>
    </rPh>
    <rPh sb="5" eb="7">
      <t>カカク</t>
    </rPh>
    <phoneticPr fontId="9"/>
  </si>
  <si>
    <t>船舶の償却年数</t>
    <rPh sb="0" eb="2">
      <t>センパク</t>
    </rPh>
    <rPh sb="3" eb="5">
      <t>ショウキャク</t>
    </rPh>
    <rPh sb="5" eb="7">
      <t>ネンスウ</t>
    </rPh>
    <phoneticPr fontId="9"/>
  </si>
  <si>
    <t>※船舶の取得年度からの経過年数が償却年数を超えている場合、償却費は発生しない</t>
    <rPh sb="1" eb="3">
      <t>センパク</t>
    </rPh>
    <rPh sb="4" eb="8">
      <t>シュトクネンド</t>
    </rPh>
    <rPh sb="11" eb="13">
      <t>ケイカ</t>
    </rPh>
    <rPh sb="13" eb="15">
      <t>ネンスウ</t>
    </rPh>
    <rPh sb="16" eb="18">
      <t>ショウキャク</t>
    </rPh>
    <rPh sb="18" eb="20">
      <t>ネンスウ</t>
    </rPh>
    <rPh sb="21" eb="22">
      <t>コ</t>
    </rPh>
    <rPh sb="26" eb="28">
      <t>バアイ</t>
    </rPh>
    <rPh sb="29" eb="31">
      <t>ショウキャク</t>
    </rPh>
    <rPh sb="31" eb="32">
      <t>ヒ</t>
    </rPh>
    <rPh sb="33" eb="35">
      <t>ハッセイ</t>
    </rPh>
    <phoneticPr fontId="9"/>
  </si>
  <si>
    <t>（円）</t>
    <rPh sb="1" eb="2">
      <t>エン</t>
    </rPh>
    <phoneticPr fontId="9"/>
  </si>
  <si>
    <t>（年）</t>
    <rPh sb="1" eb="2">
      <t>ネン</t>
    </rPh>
    <phoneticPr fontId="9"/>
  </si>
  <si>
    <t>（日/年）</t>
    <rPh sb="1" eb="2">
      <t>ニチ</t>
    </rPh>
    <phoneticPr fontId="9"/>
  </si>
  <si>
    <t>修繕費</t>
    <rPh sb="0" eb="3">
      <t>シュウゼンヒ</t>
    </rPh>
    <phoneticPr fontId="9"/>
  </si>
  <si>
    <t>5年間の通常修繕費</t>
    <rPh sb="1" eb="3">
      <t>ネンカン</t>
    </rPh>
    <rPh sb="4" eb="6">
      <t>ツウジョウ</t>
    </rPh>
    <rPh sb="6" eb="9">
      <t>シュウゼンヒ</t>
    </rPh>
    <phoneticPr fontId="9"/>
  </si>
  <si>
    <t>5年間の定期検査費</t>
    <rPh sb="1" eb="3">
      <t>ネンカン</t>
    </rPh>
    <rPh sb="4" eb="6">
      <t>テイキ</t>
    </rPh>
    <rPh sb="6" eb="8">
      <t>ケンサ</t>
    </rPh>
    <rPh sb="8" eb="9">
      <t>ヒ</t>
    </rPh>
    <phoneticPr fontId="9"/>
  </si>
  <si>
    <t>5年間の中間検査費</t>
    <rPh sb="1" eb="3">
      <t>ネンカン</t>
    </rPh>
    <rPh sb="4" eb="9">
      <t>チュウカンケンサヒ</t>
    </rPh>
    <phoneticPr fontId="9"/>
  </si>
  <si>
    <t>5年間の合入渠費</t>
    <rPh sb="1" eb="3">
      <t>ネンカン</t>
    </rPh>
    <rPh sb="4" eb="5">
      <t>ア</t>
    </rPh>
    <rPh sb="5" eb="7">
      <t>ニュウキョ</t>
    </rPh>
    <rPh sb="7" eb="8">
      <t>ヒ</t>
    </rPh>
    <phoneticPr fontId="9"/>
  </si>
  <si>
    <t>合入渠</t>
    <rPh sb="0" eb="1">
      <t>ア</t>
    </rPh>
    <rPh sb="1" eb="2">
      <t>イ</t>
    </rPh>
    <rPh sb="2" eb="3">
      <t>キョ</t>
    </rPh>
    <phoneticPr fontId="9"/>
  </si>
  <si>
    <t>潤滑油費</t>
    <rPh sb="0" eb="3">
      <t>ジュンカツユ</t>
    </rPh>
    <rPh sb="3" eb="4">
      <t>ヒ</t>
    </rPh>
    <phoneticPr fontId="9"/>
  </si>
  <si>
    <t>潤滑油単価</t>
    <rPh sb="0" eb="3">
      <t>ジュンカツユ</t>
    </rPh>
    <rPh sb="3" eb="5">
      <t>タンカ</t>
    </rPh>
    <phoneticPr fontId="9"/>
  </si>
  <si>
    <t>潤滑油消費量</t>
    <rPh sb="0" eb="3">
      <t>ジュンカツユ</t>
    </rPh>
    <rPh sb="3" eb="6">
      <t>ショウヒリョウ</t>
    </rPh>
    <phoneticPr fontId="9"/>
  </si>
  <si>
    <t>（円/ｌ）</t>
    <phoneticPr fontId="9"/>
  </si>
  <si>
    <t>（ｌ/日）</t>
    <rPh sb="3" eb="4">
      <t>ニチ</t>
    </rPh>
    <phoneticPr fontId="9"/>
  </si>
  <si>
    <t>P&amp;I保険費</t>
    <rPh sb="3" eb="5">
      <t>ホケン</t>
    </rPh>
    <rPh sb="5" eb="6">
      <t>ヒ</t>
    </rPh>
    <phoneticPr fontId="9"/>
  </si>
  <si>
    <t>船体保険費</t>
    <rPh sb="0" eb="2">
      <t>センタイ</t>
    </rPh>
    <rPh sb="2" eb="4">
      <t>ホケン</t>
    </rPh>
    <rPh sb="4" eb="5">
      <t>ヒ</t>
    </rPh>
    <phoneticPr fontId="9"/>
  </si>
  <si>
    <t>船体保険費</t>
    <phoneticPr fontId="9"/>
  </si>
  <si>
    <t>船用品費</t>
    <rPh sb="0" eb="2">
      <t>センヨウ</t>
    </rPh>
    <rPh sb="2" eb="4">
      <t>ヒンヒ</t>
    </rPh>
    <phoneticPr fontId="9"/>
  </si>
  <si>
    <t>船用品費</t>
    <rPh sb="0" eb="1">
      <t>フネ</t>
    </rPh>
    <rPh sb="1" eb="3">
      <t>ヨウヒン</t>
    </rPh>
    <rPh sb="3" eb="4">
      <t>ヒ</t>
    </rPh>
    <phoneticPr fontId="9"/>
  </si>
  <si>
    <t>船舶固定資産税</t>
    <rPh sb="0" eb="2">
      <t>センヨウ</t>
    </rPh>
    <rPh sb="2" eb="3">
      <t>ヒン</t>
    </rPh>
    <rPh sb="3" eb="4">
      <t>ヒ</t>
    </rPh>
    <phoneticPr fontId="9"/>
  </si>
  <si>
    <t>その他費用</t>
    <rPh sb="2" eb="3">
      <t>タ</t>
    </rPh>
    <rPh sb="3" eb="5">
      <t>ヒヨウ</t>
    </rPh>
    <phoneticPr fontId="9"/>
  </si>
  <si>
    <t>間接経費</t>
    <rPh sb="0" eb="2">
      <t>カンセツ</t>
    </rPh>
    <rPh sb="2" eb="4">
      <t>ケイヒ</t>
    </rPh>
    <phoneticPr fontId="9"/>
  </si>
  <si>
    <t>間接経費率</t>
    <rPh sb="0" eb="5">
      <t>カンセツケイヒリツ</t>
    </rPh>
    <phoneticPr fontId="9"/>
  </si>
  <si>
    <t>月間作業原価</t>
    <rPh sb="0" eb="4">
      <t>ゲッカンサギョウ</t>
    </rPh>
    <rPh sb="4" eb="6">
      <t>ゲンカ</t>
    </rPh>
    <phoneticPr fontId="3"/>
  </si>
  <si>
    <t>年間間接経費</t>
    <rPh sb="0" eb="2">
      <t>ネンカン</t>
    </rPh>
    <rPh sb="2" eb="4">
      <t>カンセツ</t>
    </rPh>
    <rPh sb="4" eb="6">
      <t>ケイヒ</t>
    </rPh>
    <phoneticPr fontId="9"/>
  </si>
  <si>
    <t>間接経費</t>
    <rPh sb="0" eb="4">
      <t>カンセツケイヒ</t>
    </rPh>
    <phoneticPr fontId="9"/>
  </si>
  <si>
    <t>設備資金金利</t>
    <rPh sb="0" eb="6">
      <t>セツビシキンキンリ</t>
    </rPh>
    <phoneticPr fontId="9"/>
  </si>
  <si>
    <t>年間作業原価</t>
    <rPh sb="0" eb="2">
      <t>ネンカン</t>
    </rPh>
    <rPh sb="2" eb="6">
      <t>サギョウゲンカ</t>
    </rPh>
    <phoneticPr fontId="9"/>
  </si>
  <si>
    <t>月間作業原価</t>
    <rPh sb="0" eb="2">
      <t>ゲッカン</t>
    </rPh>
    <rPh sb="2" eb="6">
      <t>サギョウゲンカ</t>
    </rPh>
    <phoneticPr fontId="9"/>
  </si>
  <si>
    <t>＝</t>
    <phoneticPr fontId="3"/>
  </si>
  <si>
    <t>÷</t>
    <phoneticPr fontId="3"/>
  </si>
  <si>
    <t>×</t>
    <phoneticPr fontId="3"/>
  </si>
  <si>
    <t>（円/年）</t>
    <rPh sb="3" eb="4">
      <t>ネン</t>
    </rPh>
    <phoneticPr fontId="3"/>
  </si>
  <si>
    <t>その他</t>
    <rPh sb="2" eb="3">
      <t>タ</t>
    </rPh>
    <phoneticPr fontId="3"/>
  </si>
  <si>
    <t>←</t>
    <phoneticPr fontId="3"/>
  </si>
  <si>
    <t>複数隻を所有している場合は、運航する船以外の船舶の金利を入力</t>
    <rPh sb="0" eb="2">
      <t>フクスウ</t>
    </rPh>
    <rPh sb="2" eb="3">
      <t>セキ</t>
    </rPh>
    <rPh sb="4" eb="6">
      <t>ショユウ</t>
    </rPh>
    <rPh sb="10" eb="12">
      <t>バアイ</t>
    </rPh>
    <rPh sb="14" eb="16">
      <t>ウンコウ</t>
    </rPh>
    <rPh sb="18" eb="19">
      <t>フネ</t>
    </rPh>
    <rPh sb="19" eb="21">
      <t>イガイ</t>
    </rPh>
    <rPh sb="22" eb="24">
      <t>センパク</t>
    </rPh>
    <rPh sb="25" eb="27">
      <t>キンリ</t>
    </rPh>
    <rPh sb="28" eb="30">
      <t>ニュウリョク</t>
    </rPh>
    <phoneticPr fontId="3"/>
  </si>
  <si>
    <t>その他間接経費</t>
    <rPh sb="2" eb="3">
      <t>タ</t>
    </rPh>
    <rPh sb="3" eb="7">
      <t>カンセツケイヒ</t>
    </rPh>
    <phoneticPr fontId="9"/>
  </si>
  <si>
    <t>年間で事業全体で発生する間接経費を入力</t>
    <rPh sb="0" eb="2">
      <t>ネンカン</t>
    </rPh>
    <rPh sb="3" eb="5">
      <t>ジギョウ</t>
    </rPh>
    <rPh sb="5" eb="7">
      <t>ゼンタイ</t>
    </rPh>
    <rPh sb="8" eb="10">
      <t>ハッセイ</t>
    </rPh>
    <rPh sb="12" eb="14">
      <t>カンセツ</t>
    </rPh>
    <rPh sb="14" eb="16">
      <t>ケイヒ</t>
    </rPh>
    <rPh sb="17" eb="19">
      <t>ニュウリョク</t>
    </rPh>
    <phoneticPr fontId="3"/>
  </si>
  <si>
    <t>人件費</t>
    <rPh sb="0" eb="3">
      <t>ジンケンヒ</t>
    </rPh>
    <phoneticPr fontId="3"/>
  </si>
  <si>
    <t>役員報酬</t>
  </si>
  <si>
    <t>業務費</t>
    <rPh sb="0" eb="3">
      <t>ギョウムヒ</t>
    </rPh>
    <phoneticPr fontId="3"/>
  </si>
  <si>
    <t>旅費交通費(船員除く)</t>
    <rPh sb="6" eb="8">
      <t>センイン</t>
    </rPh>
    <rPh sb="8" eb="9">
      <t>ノゾ</t>
    </rPh>
    <phoneticPr fontId="9"/>
  </si>
  <si>
    <t>従業員人件費（陸上）</t>
    <rPh sb="3" eb="6">
      <t>ジンケンヒ</t>
    </rPh>
    <phoneticPr fontId="3"/>
  </si>
  <si>
    <t>交際費</t>
    <phoneticPr fontId="9"/>
  </si>
  <si>
    <t>維持管理費</t>
    <rPh sb="0" eb="5">
      <t>イジカンリヒ</t>
    </rPh>
    <phoneticPr fontId="3"/>
  </si>
  <si>
    <t>減価償却費（陸上設備）</t>
    <phoneticPr fontId="3"/>
  </si>
  <si>
    <t>広告宣伝費</t>
    <phoneticPr fontId="9"/>
  </si>
  <si>
    <t>水道光熱費</t>
    <phoneticPr fontId="3"/>
  </si>
  <si>
    <t>研究開発費</t>
    <phoneticPr fontId="9"/>
  </si>
  <si>
    <t>通信費</t>
    <phoneticPr fontId="3"/>
  </si>
  <si>
    <t>安全管理費</t>
    <phoneticPr fontId="9"/>
  </si>
  <si>
    <t>地代家賃</t>
    <phoneticPr fontId="3"/>
  </si>
  <si>
    <t>CO2排出枠取引額</t>
    <phoneticPr fontId="9"/>
  </si>
  <si>
    <t>消耗品費</t>
    <phoneticPr fontId="3"/>
  </si>
  <si>
    <t>その他諸雑費</t>
    <phoneticPr fontId="9"/>
  </si>
  <si>
    <t>作業原価</t>
    <rPh sb="0" eb="2">
      <t>サギョウ</t>
    </rPh>
    <rPh sb="2" eb="4">
      <t>ゲンカ</t>
    </rPh>
    <phoneticPr fontId="9"/>
  </si>
  <si>
    <t>間接経費率</t>
    <rPh sb="0" eb="2">
      <t>カンセツ</t>
    </rPh>
    <rPh sb="2" eb="5">
      <t>ケイヒリツ</t>
    </rPh>
    <phoneticPr fontId="9"/>
  </si>
  <si>
    <t>1年間の合計間接経費</t>
    <rPh sb="1" eb="3">
      <t>ネンカン</t>
    </rPh>
    <rPh sb="4" eb="6">
      <t>ゴウケイ</t>
    </rPh>
    <rPh sb="6" eb="8">
      <t>カンセツ</t>
    </rPh>
    <rPh sb="8" eb="10">
      <t>ケイヒ</t>
    </rPh>
    <phoneticPr fontId="9"/>
  </si>
  <si>
    <t>1年間の合計作業原価</t>
    <rPh sb="1" eb="3">
      <t>ネンカン</t>
    </rPh>
    <rPh sb="4" eb="6">
      <t>ゴウケイ</t>
    </rPh>
    <rPh sb="6" eb="10">
      <t>サギョウゲンカ</t>
    </rPh>
    <phoneticPr fontId="9"/>
  </si>
  <si>
    <t>設備資金金利</t>
    <phoneticPr fontId="3"/>
  </si>
  <si>
    <t>旅費交通費
(船員の費用を除く)</t>
    <rPh sb="7" eb="9">
      <t>センイン</t>
    </rPh>
    <rPh sb="10" eb="12">
      <t>ヒヨウ</t>
    </rPh>
    <rPh sb="13" eb="14">
      <t>ノゾ</t>
    </rPh>
    <phoneticPr fontId="9"/>
  </si>
  <si>
    <t>（円/月）</t>
    <phoneticPr fontId="9"/>
  </si>
  <si>
    <t>（円/年）</t>
    <rPh sb="1" eb="2">
      <t>エン</t>
    </rPh>
    <rPh sb="3" eb="4">
      <t>ネン</t>
    </rPh>
    <phoneticPr fontId="9"/>
  </si>
  <si>
    <t>役員報酬</t>
    <phoneticPr fontId="3"/>
  </si>
  <si>
    <t>従業員にかかる人件費（陸上）</t>
    <rPh sb="7" eb="10">
      <t>ジンケンヒ</t>
    </rPh>
    <phoneticPr fontId="3"/>
  </si>
  <si>
    <t>減価償却費
（陸上施設・設備）</t>
    <phoneticPr fontId="3"/>
  </si>
  <si>
    <t>CO2排出量に応じた
排出枠取引額</t>
    <phoneticPr fontId="9"/>
  </si>
  <si>
    <t>総原価</t>
    <rPh sb="0" eb="3">
      <t>ソウゲンカ</t>
    </rPh>
    <phoneticPr fontId="9"/>
  </si>
  <si>
    <t>利益</t>
    <rPh sb="0" eb="2">
      <t>リエキ</t>
    </rPh>
    <phoneticPr fontId="9"/>
  </si>
  <si>
    <t>利益率</t>
    <rPh sb="0" eb="3">
      <t>リエキリツ</t>
    </rPh>
    <phoneticPr fontId="9"/>
  </si>
  <si>
    <t>×</t>
    <phoneticPr fontId="9"/>
  </si>
  <si>
    <t>滞船料</t>
    <rPh sb="0" eb="3">
      <t>タイセンリョウリョウ</t>
    </rPh>
    <phoneticPr fontId="25"/>
  </si>
  <si>
    <t>超過停泊期間</t>
    <rPh sb="0" eb="4">
      <t>チョウカテイハク</t>
    </rPh>
    <rPh sb="4" eb="6">
      <t>キカン</t>
    </rPh>
    <phoneticPr fontId="9"/>
  </si>
  <si>
    <t>運賃の単価</t>
    <rPh sb="0" eb="2">
      <t>ウンチン</t>
    </rPh>
    <rPh sb="3" eb="5">
      <t>タンカ</t>
    </rPh>
    <phoneticPr fontId="9"/>
  </si>
  <si>
    <t>（円）</t>
    <phoneticPr fontId="3"/>
  </si>
  <si>
    <t>(日)</t>
    <rPh sb="1" eb="2">
      <t>ニチ</t>
    </rPh>
    <phoneticPr fontId="9"/>
  </si>
  <si>
    <t>（円/日）</t>
    <rPh sb="3" eb="4">
      <t>ニチ</t>
    </rPh>
    <phoneticPr fontId="9"/>
  </si>
  <si>
    <t>乗組員時間単価</t>
    <rPh sb="0" eb="3">
      <t>ノリクミイン</t>
    </rPh>
    <rPh sb="3" eb="7">
      <t>ジカンタンカ</t>
    </rPh>
    <phoneticPr fontId="9"/>
  </si>
  <si>
    <t>時間外労働時間</t>
    <rPh sb="0" eb="7">
      <t>ジカンガイロウドウジカン</t>
    </rPh>
    <phoneticPr fontId="9"/>
  </si>
  <si>
    <t>割増係数</t>
    <rPh sb="0" eb="2">
      <t>ワリマシ</t>
    </rPh>
    <rPh sb="2" eb="4">
      <t>ケイスウ</t>
    </rPh>
    <phoneticPr fontId="9"/>
  </si>
  <si>
    <r>
      <t>オーバータイム</t>
    </r>
    <r>
      <rPr>
        <b/>
        <sz val="16"/>
        <rFont val="BIZ UDPゴシック"/>
        <family val="3"/>
        <charset val="128"/>
      </rPr>
      <t>(利益除く)</t>
    </r>
    <phoneticPr fontId="9"/>
  </si>
  <si>
    <r>
      <t>オーバータイム</t>
    </r>
    <r>
      <rPr>
        <b/>
        <sz val="16"/>
        <rFont val="BIZ UDPゴシック"/>
        <family val="3"/>
        <charset val="128"/>
      </rPr>
      <t>(利益分)</t>
    </r>
    <rPh sb="10" eb="11">
      <t>ブン</t>
    </rPh>
    <phoneticPr fontId="9"/>
  </si>
  <si>
    <t>（円/時）</t>
    <rPh sb="1" eb="2">
      <t>エン</t>
    </rPh>
    <rPh sb="3" eb="4">
      <t>トキ</t>
    </rPh>
    <phoneticPr fontId="9"/>
  </si>
  <si>
    <t>（時/日）</t>
    <rPh sb="1" eb="2">
      <t>トキ</t>
    </rPh>
    <rPh sb="3" eb="4">
      <t>ヒ</t>
    </rPh>
    <phoneticPr fontId="9"/>
  </si>
  <si>
    <t>港湾運送事業者
への外注費</t>
    <rPh sb="12" eb="13">
      <t>ヒ</t>
    </rPh>
    <phoneticPr fontId="9"/>
  </si>
  <si>
    <r>
      <t>港湾運送委託料</t>
    </r>
    <r>
      <rPr>
        <b/>
        <sz val="16"/>
        <rFont val="BIZ UDPゴシック"/>
        <family val="3"/>
        <charset val="128"/>
      </rPr>
      <t>(利益除く)</t>
    </r>
    <rPh sb="0" eb="7">
      <t>コウワンウンソウイタクリョウ</t>
    </rPh>
    <phoneticPr fontId="9"/>
  </si>
  <si>
    <r>
      <t>港湾運送委託料</t>
    </r>
    <r>
      <rPr>
        <b/>
        <sz val="16"/>
        <rFont val="BIZ UDPゴシック"/>
        <family val="3"/>
        <charset val="128"/>
      </rPr>
      <t>（利益分）</t>
    </r>
    <rPh sb="0" eb="2">
      <t>コウワン</t>
    </rPh>
    <rPh sb="2" eb="4">
      <t>ウンソウ</t>
    </rPh>
    <rPh sb="4" eb="7">
      <t>イタクリョウ</t>
    </rPh>
    <rPh sb="8" eb="11">
      <t>リエキブン</t>
    </rPh>
    <phoneticPr fontId="9"/>
  </si>
  <si>
    <t>荷役付帯作業料</t>
    <rPh sb="0" eb="7">
      <t>ニヤクフタイサギョウリョウ</t>
    </rPh>
    <phoneticPr fontId="9"/>
  </si>
  <si>
    <t>荷役付帯作業
に係る材料費</t>
    <rPh sb="0" eb="2">
      <t>ニヤク</t>
    </rPh>
    <rPh sb="2" eb="4">
      <t>フタイ</t>
    </rPh>
    <rPh sb="4" eb="6">
      <t>サギョウ</t>
    </rPh>
    <rPh sb="10" eb="13">
      <t>ザイリョウヒ</t>
    </rPh>
    <phoneticPr fontId="9"/>
  </si>
  <si>
    <t>荷役付帯作業
に係る人件費</t>
    <rPh sb="8" eb="9">
      <t>カカ</t>
    </rPh>
    <rPh sb="10" eb="13">
      <t>ジンケンヒ</t>
    </rPh>
    <phoneticPr fontId="9"/>
  </si>
  <si>
    <r>
      <t>荷役付帯作業料</t>
    </r>
    <r>
      <rPr>
        <b/>
        <sz val="16"/>
        <rFont val="BIZ UDPゴシック"/>
        <family val="3"/>
        <charset val="128"/>
      </rPr>
      <t>(利益除く)</t>
    </r>
    <rPh sb="0" eb="2">
      <t>ニヤク</t>
    </rPh>
    <rPh sb="2" eb="4">
      <t>フタイ</t>
    </rPh>
    <rPh sb="4" eb="6">
      <t>サギョウ</t>
    </rPh>
    <rPh sb="6" eb="7">
      <t>リョウ</t>
    </rPh>
    <phoneticPr fontId="9"/>
  </si>
  <si>
    <r>
      <t>荷役付帯作業料</t>
    </r>
    <r>
      <rPr>
        <b/>
        <sz val="16"/>
        <rFont val="BIZ UDPゴシック"/>
        <family val="3"/>
        <charset val="128"/>
      </rPr>
      <t>（利益分）</t>
    </r>
    <rPh sb="0" eb="2">
      <t>ニヤク</t>
    </rPh>
    <rPh sb="2" eb="4">
      <t>フタイ</t>
    </rPh>
    <rPh sb="4" eb="6">
      <t>サギョウ</t>
    </rPh>
    <rPh sb="6" eb="7">
      <t>リョウ</t>
    </rPh>
    <rPh sb="8" eb="11">
      <t>リエキブン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</si>
</sst>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62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BIZ UDPゴシック"/>
      <family val="3"/>
    </font>
    <font>
      <sz val="6"/>
      <name val="游ゴシック"/>
      <family val="2"/>
      <charset val="128"/>
    </font>
    <font>
      <b/>
      <sz val="14"/>
      <color theme="1"/>
      <name val="BIZ UDPゴシック"/>
      <family val="3"/>
    </font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48"/>
      <color theme="1"/>
      <name val="BIZ UDPゴシック"/>
      <family val="3"/>
    </font>
    <font>
      <b/>
      <sz val="48"/>
      <color theme="0"/>
      <name val="BIZ UDPゴシック"/>
      <family val="3"/>
    </font>
    <font>
      <sz val="6"/>
      <name val="游ゴシック"/>
      <family val="3"/>
      <charset val="128"/>
      <scheme val="minor"/>
    </font>
    <font>
      <sz val="48"/>
      <color theme="1"/>
      <name val="BIZ UDPゴシック"/>
      <family val="3"/>
      <charset val="128"/>
    </font>
    <font>
      <b/>
      <sz val="26"/>
      <color theme="0"/>
      <name val="BIZ UDPゴシック"/>
      <family val="3"/>
    </font>
    <font>
      <b/>
      <sz val="26"/>
      <color theme="0"/>
      <name val="BIZ UDPゴシック"/>
      <family val="3"/>
      <charset val="128"/>
    </font>
    <font>
      <b/>
      <sz val="28"/>
      <name val="BIZ UDPゴシック"/>
      <family val="3"/>
      <charset val="128"/>
    </font>
    <font>
      <sz val="24"/>
      <color theme="1"/>
      <name val="BIZ UDPゴシック"/>
      <family val="3"/>
    </font>
    <font>
      <b/>
      <sz val="14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b/>
      <sz val="20"/>
      <color theme="1"/>
      <name val="BIZ UDPゴシック"/>
      <family val="3"/>
    </font>
    <font>
      <b/>
      <sz val="28"/>
      <color theme="0"/>
      <name val="BIZ UDPゴシック"/>
      <family val="3"/>
    </font>
    <font>
      <b/>
      <sz val="28"/>
      <color theme="0"/>
      <name val="BIZ UDPゴシック"/>
      <family val="3"/>
      <charset val="128"/>
    </font>
    <font>
      <b/>
      <sz val="22"/>
      <color theme="1"/>
      <name val="BIZ UDPゴシック"/>
      <family val="3"/>
    </font>
    <font>
      <b/>
      <sz val="26"/>
      <color theme="1"/>
      <name val="BIZ UDPゴシック"/>
      <family val="3"/>
    </font>
    <font>
      <b/>
      <sz val="26"/>
      <color theme="1"/>
      <name val="BIZ UDPゴシック"/>
      <family val="3"/>
      <charset val="128"/>
    </font>
    <font>
      <b/>
      <sz val="36"/>
      <color theme="1"/>
      <name val="BIZ UDPゴシック"/>
      <family val="3"/>
      <charset val="128"/>
    </font>
    <font>
      <sz val="14"/>
      <color theme="1"/>
      <name val="BIZ UDPゴシック"/>
      <family val="3"/>
    </font>
    <font>
      <b/>
      <sz val="20"/>
      <color theme="1"/>
      <name val="BIZ UDPゴシック"/>
      <family val="3"/>
      <charset val="128"/>
    </font>
    <font>
      <b/>
      <sz val="18"/>
      <color theme="1"/>
      <name val="BIZ UDPゴシック"/>
      <family val="3"/>
    </font>
    <font>
      <b/>
      <sz val="16"/>
      <color theme="1"/>
      <name val="BIZ UDPゴシック"/>
      <family val="3"/>
    </font>
    <font>
      <b/>
      <sz val="26"/>
      <color rgb="FFC0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</font>
    <font>
      <b/>
      <sz val="18"/>
      <color theme="1"/>
      <name val="BIZ UDPゴシック"/>
      <family val="3"/>
      <charset val="128"/>
    </font>
    <font>
      <b/>
      <sz val="2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20"/>
      <color theme="1"/>
      <name val="BIZ UDPゴシック"/>
      <family val="3"/>
    </font>
    <font>
      <b/>
      <sz val="48"/>
      <color theme="0"/>
      <name val="BIZ UDPゴシック"/>
      <family val="3"/>
      <charset val="128"/>
    </font>
    <font>
      <b/>
      <sz val="48"/>
      <name val="BIZ UDPゴシック"/>
      <family val="3"/>
    </font>
    <font>
      <b/>
      <sz val="20"/>
      <color theme="0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4"/>
      <name val="BIZ UDPゴシック"/>
      <family val="3"/>
    </font>
    <font>
      <sz val="12"/>
      <color theme="1"/>
      <name val="BIZ UDPゴシック"/>
      <family val="3"/>
    </font>
    <font>
      <b/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</font>
    <font>
      <sz val="12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28"/>
      <name val="BIZ UDPゴシック"/>
      <family val="3"/>
    </font>
    <font>
      <sz val="20"/>
      <name val="BIZ UDPゴシック"/>
      <family val="3"/>
    </font>
    <font>
      <sz val="20"/>
      <name val="BIZ UDPゴシック"/>
      <family val="3"/>
      <charset val="128"/>
    </font>
    <font>
      <sz val="20"/>
      <name val="游ゴシック"/>
      <family val="3"/>
      <charset val="128"/>
      <scheme val="minor"/>
    </font>
    <font>
      <b/>
      <sz val="20"/>
      <name val="BIZ UDPゴシック"/>
      <family val="3"/>
    </font>
    <font>
      <b/>
      <sz val="36"/>
      <color theme="0"/>
      <name val="BIZ UDPゴシック"/>
      <family val="3"/>
      <charset val="128"/>
    </font>
    <font>
      <sz val="20"/>
      <color theme="0"/>
      <name val="BIZ UDPゴシック"/>
      <family val="3"/>
      <charset val="128"/>
    </font>
    <font>
      <b/>
      <sz val="20"/>
      <name val="Segoe UI Symbol"/>
      <family val="3"/>
    </font>
    <font>
      <b/>
      <sz val="20"/>
      <color theme="0"/>
      <name val="BIZ UDPゴシック"/>
      <family val="3"/>
    </font>
    <font>
      <sz val="20"/>
      <name val="Segoe UI Symbol"/>
      <family val="3"/>
    </font>
    <font>
      <b/>
      <sz val="20"/>
      <name val="游ゴシック"/>
      <family val="3"/>
      <charset val="128"/>
      <scheme val="minor"/>
    </font>
    <font>
      <b/>
      <sz val="48"/>
      <name val="BIZ UDPゴシック"/>
      <family val="3"/>
      <charset val="128"/>
    </font>
    <font>
      <b/>
      <sz val="24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215F9A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/>
      <diagonal/>
    </border>
    <border>
      <left style="thin">
        <color auto="1"/>
      </left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/>
      <top style="thin">
        <color auto="1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auto="1"/>
      </right>
      <top/>
      <bottom style="dashed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</cellStyleXfs>
  <cellXfs count="414">
    <xf numFmtId="0" fontId="0" fillId="0" borderId="0" xfId="0">
      <alignment vertical="center"/>
    </xf>
    <xf numFmtId="38" fontId="6" fillId="0" borderId="0" xfId="3" applyFont="1" applyAlignment="1" applyProtection="1">
      <alignment vertical="center"/>
    </xf>
    <xf numFmtId="38" fontId="14" fillId="4" borderId="8" xfId="1" applyFont="1" applyFill="1" applyBorder="1" applyAlignment="1" applyProtection="1">
      <alignment vertical="center" wrapText="1"/>
      <protection locked="0"/>
    </xf>
    <xf numFmtId="38" fontId="15" fillId="0" borderId="0" xfId="1" applyFont="1" applyAlignment="1" applyProtection="1">
      <alignment horizontal="right" vertical="center"/>
    </xf>
    <xf numFmtId="38" fontId="14" fillId="0" borderId="0" xfId="1" applyFont="1" applyAlignment="1" applyProtection="1">
      <alignment horizontal="right" vertical="center" wrapText="1"/>
    </xf>
    <xf numFmtId="9" fontId="14" fillId="0" borderId="12" xfId="2" applyFont="1" applyFill="1" applyBorder="1" applyAlignment="1" applyProtection="1">
      <alignment vertical="center" wrapText="1"/>
    </xf>
    <xf numFmtId="38" fontId="14" fillId="0" borderId="0" xfId="1" applyFont="1" applyFill="1" applyBorder="1" applyAlignment="1" applyProtection="1">
      <alignment vertical="center" wrapText="1"/>
    </xf>
    <xf numFmtId="38" fontId="14" fillId="0" borderId="0" xfId="1" applyFont="1" applyAlignment="1" applyProtection="1">
      <alignment horizontal="center" vertical="center" wrapText="1"/>
    </xf>
    <xf numFmtId="38" fontId="15" fillId="0" borderId="0" xfId="1" applyFont="1" applyFill="1" applyBorder="1" applyAlignment="1" applyProtection="1">
      <alignment horizontal="right" vertical="center"/>
    </xf>
    <xf numFmtId="38" fontId="14" fillId="4" borderId="8" xfId="1" applyFont="1" applyFill="1" applyBorder="1" applyAlignment="1" applyProtection="1">
      <alignment vertical="center" wrapText="1"/>
    </xf>
    <xf numFmtId="38" fontId="14" fillId="0" borderId="0" xfId="1" applyFont="1" applyFill="1" applyBorder="1" applyAlignment="1" applyProtection="1">
      <alignment horizontal="right" vertical="center" wrapText="1"/>
    </xf>
    <xf numFmtId="38" fontId="14" fillId="0" borderId="12" xfId="1" applyFont="1" applyBorder="1" applyAlignment="1" applyProtection="1">
      <alignment vertical="center" wrapText="1"/>
    </xf>
    <xf numFmtId="38" fontId="15" fillId="0" borderId="0" xfId="1" applyFont="1" applyAlignment="1" applyProtection="1">
      <alignment horizontal="center" vertical="center"/>
    </xf>
    <xf numFmtId="9" fontId="14" fillId="0" borderId="0" xfId="2" applyFont="1" applyFill="1" applyBorder="1" applyAlignment="1" applyProtection="1">
      <alignment vertical="center" wrapText="1"/>
    </xf>
    <xf numFmtId="38" fontId="31" fillId="0" borderId="0" xfId="1" applyFont="1" applyBorder="1" applyAlignment="1" applyProtection="1">
      <alignment horizontal="center" vertical="center"/>
    </xf>
    <xf numFmtId="38" fontId="31" fillId="0" borderId="14" xfId="1" applyFont="1" applyBorder="1" applyAlignment="1" applyProtection="1">
      <alignment vertical="center"/>
    </xf>
    <xf numFmtId="38" fontId="14" fillId="0" borderId="15" xfId="1" applyFont="1" applyBorder="1" applyAlignment="1" applyProtection="1">
      <alignment horizontal="center" vertical="center" wrapText="1"/>
    </xf>
    <xf numFmtId="38" fontId="14" fillId="0" borderId="15" xfId="1" applyFont="1" applyBorder="1" applyAlignment="1" applyProtection="1">
      <alignment horizontal="right" vertical="center" wrapText="1"/>
    </xf>
    <xf numFmtId="38" fontId="31" fillId="0" borderId="4" xfId="1" applyFont="1" applyBorder="1" applyAlignment="1" applyProtection="1">
      <alignment vertical="center"/>
    </xf>
    <xf numFmtId="9" fontId="14" fillId="4" borderId="8" xfId="2" applyFont="1" applyFill="1" applyBorder="1" applyAlignment="1" applyProtection="1">
      <alignment vertical="center" wrapText="1"/>
      <protection locked="0"/>
    </xf>
    <xf numFmtId="38" fontId="14" fillId="0" borderId="12" xfId="1" applyFont="1" applyFill="1" applyBorder="1" applyAlignment="1" applyProtection="1">
      <alignment vertical="center" wrapText="1"/>
    </xf>
    <xf numFmtId="38" fontId="14" fillId="0" borderId="0" xfId="1" applyFont="1" applyBorder="1" applyAlignment="1" applyProtection="1">
      <alignment vertical="center" wrapText="1"/>
    </xf>
    <xf numFmtId="38" fontId="14" fillId="4" borderId="12" xfId="1" applyFont="1" applyFill="1" applyBorder="1" applyAlignment="1" applyProtection="1">
      <alignment vertical="center" wrapText="1"/>
    </xf>
    <xf numFmtId="38" fontId="42" fillId="0" borderId="0" xfId="3" applyFont="1" applyAlignment="1" applyProtection="1">
      <alignment horizontal="right" vertical="center"/>
    </xf>
    <xf numFmtId="38" fontId="47" fillId="0" borderId="0" xfId="3" applyFont="1" applyBorder="1" applyProtection="1">
      <alignment vertical="center"/>
    </xf>
    <xf numFmtId="38" fontId="48" fillId="0" borderId="0" xfId="3" applyFont="1" applyBorder="1" applyAlignment="1" applyProtection="1">
      <alignment vertical="center"/>
    </xf>
    <xf numFmtId="176" fontId="48" fillId="0" borderId="12" xfId="3" applyNumberFormat="1" applyFont="1" applyBorder="1" applyAlignment="1" applyProtection="1">
      <alignment horizontal="right" vertical="center"/>
    </xf>
    <xf numFmtId="38" fontId="34" fillId="4" borderId="12" xfId="1" applyFont="1" applyFill="1" applyBorder="1" applyProtection="1">
      <alignment vertical="center"/>
      <protection locked="0"/>
    </xf>
    <xf numFmtId="38" fontId="48" fillId="0" borderId="27" xfId="1" applyFont="1" applyBorder="1" applyAlignment="1" applyProtection="1">
      <alignment horizontal="center" vertical="center"/>
    </xf>
    <xf numFmtId="38" fontId="47" fillId="0" borderId="30" xfId="3" applyFont="1" applyBorder="1" applyProtection="1">
      <alignment vertical="center"/>
    </xf>
    <xf numFmtId="38" fontId="48" fillId="0" borderId="12" xfId="3" applyFont="1" applyBorder="1" applyAlignment="1" applyProtection="1">
      <alignment horizontal="right" vertical="center"/>
    </xf>
    <xf numFmtId="38" fontId="48" fillId="0" borderId="16" xfId="1" applyFont="1" applyBorder="1" applyAlignment="1" applyProtection="1">
      <alignment horizontal="center" vertical="center"/>
    </xf>
    <xf numFmtId="38" fontId="38" fillId="0" borderId="0" xfId="3" applyFont="1" applyBorder="1" applyAlignment="1" applyProtection="1">
      <alignment horizontal="right" vertical="center"/>
    </xf>
    <xf numFmtId="38" fontId="38" fillId="0" borderId="30" xfId="3" applyFont="1" applyBorder="1" applyAlignment="1" applyProtection="1">
      <alignment horizontal="right" vertical="center"/>
    </xf>
    <xf numFmtId="38" fontId="47" fillId="7" borderId="0" xfId="3" applyFont="1" applyFill="1" applyBorder="1" applyProtection="1">
      <alignment vertical="center"/>
    </xf>
    <xf numFmtId="38" fontId="48" fillId="0" borderId="0" xfId="3" applyFont="1" applyBorder="1" applyAlignment="1" applyProtection="1">
      <alignment horizontal="right" vertical="center"/>
    </xf>
    <xf numFmtId="38" fontId="48" fillId="0" borderId="0" xfId="3" applyFont="1" applyBorder="1" applyAlignment="1" applyProtection="1">
      <alignment horizontal="center" vertical="center"/>
    </xf>
    <xf numFmtId="38" fontId="55" fillId="0" borderId="0" xfId="3" applyFont="1" applyBorder="1" applyAlignment="1" applyProtection="1">
      <alignment horizontal="center" vertical="center"/>
    </xf>
    <xf numFmtId="38" fontId="48" fillId="0" borderId="33" xfId="3" applyFont="1" applyBorder="1" applyAlignment="1" applyProtection="1">
      <alignment horizontal="right" vertical="center"/>
    </xf>
    <xf numFmtId="38" fontId="48" fillId="0" borderId="27" xfId="3" applyFont="1" applyBorder="1" applyAlignment="1" applyProtection="1">
      <alignment horizontal="center" vertical="center"/>
    </xf>
    <xf numFmtId="38" fontId="48" fillId="0" borderId="30" xfId="3" applyFont="1" applyBorder="1" applyAlignment="1" applyProtection="1">
      <alignment vertical="center"/>
    </xf>
    <xf numFmtId="38" fontId="47" fillId="0" borderId="12" xfId="3" applyFont="1" applyBorder="1" applyAlignment="1" applyProtection="1">
      <alignment horizontal="right" vertical="center"/>
    </xf>
    <xf numFmtId="38" fontId="47" fillId="0" borderId="16" xfId="1" applyFont="1" applyBorder="1" applyAlignment="1" applyProtection="1">
      <alignment horizontal="center" vertical="center"/>
    </xf>
    <xf numFmtId="38" fontId="47" fillId="0" borderId="27" xfId="1" applyFont="1" applyBorder="1" applyAlignment="1" applyProtection="1">
      <alignment horizontal="center" vertical="center"/>
    </xf>
    <xf numFmtId="40" fontId="34" fillId="0" borderId="0" xfId="1" applyNumberFormat="1" applyFont="1" applyFill="1" applyBorder="1" applyProtection="1">
      <alignment vertical="center"/>
    </xf>
    <xf numFmtId="38" fontId="33" fillId="0" borderId="0" xfId="1" applyFont="1" applyFill="1" applyBorder="1" applyProtection="1">
      <alignment vertical="center"/>
    </xf>
    <xf numFmtId="38" fontId="48" fillId="0" borderId="0" xfId="1" applyFont="1" applyFill="1" applyBorder="1" applyAlignment="1" applyProtection="1">
      <alignment horizontal="center" vertical="center"/>
    </xf>
    <xf numFmtId="38" fontId="47" fillId="0" borderId="0" xfId="1" applyFont="1" applyBorder="1" applyAlignment="1" applyProtection="1">
      <alignment horizontal="center" vertical="center"/>
    </xf>
    <xf numFmtId="38" fontId="47" fillId="0" borderId="0" xfId="1" applyFont="1" applyBorder="1" applyProtection="1">
      <alignment vertical="center"/>
    </xf>
    <xf numFmtId="38" fontId="49" fillId="0" borderId="0" xfId="1" applyFont="1" applyBorder="1" applyAlignment="1" applyProtection="1"/>
    <xf numFmtId="38" fontId="47" fillId="0" borderId="0" xfId="1" applyFont="1" applyFill="1" applyBorder="1" applyProtection="1">
      <alignment vertical="center"/>
    </xf>
    <xf numFmtId="38" fontId="47" fillId="0" borderId="30" xfId="3" applyFont="1" applyBorder="1" applyAlignment="1" applyProtection="1">
      <alignment horizontal="right" vertical="center"/>
    </xf>
    <xf numFmtId="38" fontId="47" fillId="0" borderId="30" xfId="1" applyFont="1" applyBorder="1" applyProtection="1">
      <alignment vertical="center"/>
    </xf>
    <xf numFmtId="38" fontId="48" fillId="0" borderId="30" xfId="1" applyFont="1" applyBorder="1" applyAlignment="1" applyProtection="1">
      <alignment horizontal="center" vertical="center"/>
    </xf>
    <xf numFmtId="38" fontId="47" fillId="0" borderId="30" xfId="1" applyFont="1" applyBorder="1" applyAlignment="1" applyProtection="1">
      <alignment horizontal="center" vertical="center"/>
    </xf>
    <xf numFmtId="38" fontId="49" fillId="0" borderId="30" xfId="1" applyFont="1" applyBorder="1" applyAlignment="1" applyProtection="1"/>
    <xf numFmtId="38" fontId="47" fillId="0" borderId="0" xfId="3" applyFont="1" applyBorder="1" applyAlignment="1" applyProtection="1">
      <alignment horizontal="right" vertical="center"/>
    </xf>
    <xf numFmtId="38" fontId="48" fillId="0" borderId="0" xfId="1" applyFont="1" applyBorder="1" applyAlignment="1" applyProtection="1">
      <alignment horizontal="center" vertical="center"/>
    </xf>
    <xf numFmtId="38" fontId="37" fillId="6" borderId="0" xfId="1" applyFont="1" applyFill="1" applyBorder="1" applyAlignment="1" applyProtection="1">
      <alignment horizontal="center" vertical="center" wrapText="1"/>
    </xf>
    <xf numFmtId="38" fontId="38" fillId="0" borderId="0" xfId="1" applyFont="1" applyBorder="1" applyAlignment="1" applyProtection="1">
      <alignment horizontal="center" vertical="center"/>
    </xf>
    <xf numFmtId="38" fontId="38" fillId="0" borderId="0" xfId="1" applyFont="1" applyFill="1" applyBorder="1" applyAlignment="1" applyProtection="1">
      <alignment horizontal="center" vertical="center"/>
    </xf>
    <xf numFmtId="38" fontId="38" fillId="0" borderId="0" xfId="1" applyFont="1" applyFill="1" applyBorder="1" applyProtection="1">
      <alignment vertical="center"/>
    </xf>
    <xf numFmtId="38" fontId="38" fillId="0" borderId="0" xfId="1" applyFont="1" applyBorder="1" applyAlignment="1" applyProtection="1">
      <alignment horizontal="center" vertical="center" wrapText="1"/>
    </xf>
    <xf numFmtId="38" fontId="48" fillId="0" borderId="30" xfId="3" applyFont="1" applyBorder="1" applyAlignment="1" applyProtection="1">
      <alignment horizontal="right" vertical="center"/>
    </xf>
    <xf numFmtId="38" fontId="48" fillId="0" borderId="30" xfId="1" applyFont="1" applyBorder="1" applyProtection="1">
      <alignment vertical="center"/>
    </xf>
    <xf numFmtId="38" fontId="38" fillId="0" borderId="0" xfId="3" applyFont="1" applyBorder="1" applyAlignment="1" applyProtection="1">
      <alignment horizontal="center" vertical="center"/>
    </xf>
    <xf numFmtId="38" fontId="48" fillId="0" borderId="0" xfId="1" applyFont="1" applyBorder="1" applyProtection="1">
      <alignment vertical="center"/>
    </xf>
    <xf numFmtId="38" fontId="38" fillId="0" borderId="0" xfId="1" applyFont="1" applyBorder="1" applyProtection="1">
      <alignment vertical="center"/>
    </xf>
    <xf numFmtId="38" fontId="56" fillId="0" borderId="0" xfId="1" applyFont="1" applyBorder="1" applyAlignment="1" applyProtection="1"/>
    <xf numFmtId="38" fontId="38" fillId="0" borderId="0" xfId="1" applyFont="1" applyBorder="1" applyAlignment="1" applyProtection="1">
      <alignment horizontal="right" vertical="center"/>
    </xf>
    <xf numFmtId="38" fontId="47" fillId="0" borderId="0" xfId="1" applyFont="1" applyBorder="1" applyAlignment="1" applyProtection="1">
      <alignment horizontal="right" vertical="center"/>
    </xf>
    <xf numFmtId="38" fontId="56" fillId="0" borderId="0" xfId="1" applyFont="1" applyBorder="1" applyAlignment="1" applyProtection="1">
      <alignment horizontal="right"/>
    </xf>
    <xf numFmtId="38" fontId="47" fillId="0" borderId="23" xfId="3" applyFont="1" applyBorder="1" applyProtection="1">
      <alignment vertical="center"/>
    </xf>
    <xf numFmtId="38" fontId="47" fillId="0" borderId="0" xfId="3" applyFont="1" applyFill="1" applyBorder="1" applyProtection="1">
      <alignment vertical="center"/>
    </xf>
    <xf numFmtId="38" fontId="25" fillId="0" borderId="0" xfId="1" applyFont="1" applyFill="1" applyBorder="1" applyAlignment="1" applyProtection="1">
      <alignment horizontal="center" vertical="center" wrapText="1"/>
    </xf>
    <xf numFmtId="38" fontId="47" fillId="0" borderId="8" xfId="1" applyFont="1" applyBorder="1" applyAlignment="1" applyProtection="1">
      <alignment horizontal="right" vertical="center"/>
    </xf>
    <xf numFmtId="38" fontId="38" fillId="0" borderId="0" xfId="3" applyFont="1" applyBorder="1" applyAlignment="1" applyProtection="1">
      <alignment horizontal="left" vertical="center"/>
    </xf>
    <xf numFmtId="38" fontId="34" fillId="0" borderId="0" xfId="1" applyFont="1" applyFill="1" applyBorder="1" applyProtection="1">
      <alignment vertical="center"/>
    </xf>
    <xf numFmtId="38" fontId="34" fillId="0" borderId="0" xfId="1" applyFont="1" applyFill="1" applyBorder="1" applyAlignment="1" applyProtection="1">
      <alignment vertical="center"/>
    </xf>
    <xf numFmtId="38" fontId="38" fillId="0" borderId="23" xfId="3" applyFont="1" applyBorder="1" applyAlignment="1" applyProtection="1">
      <alignment horizontal="right" vertical="top"/>
    </xf>
    <xf numFmtId="38" fontId="38" fillId="0" borderId="0" xfId="3" applyFont="1" applyBorder="1" applyAlignment="1" applyProtection="1">
      <alignment horizontal="right" vertical="top"/>
    </xf>
    <xf numFmtId="38" fontId="47" fillId="0" borderId="15" xfId="3" applyFont="1" applyBorder="1" applyProtection="1">
      <alignment vertical="center"/>
    </xf>
    <xf numFmtId="38" fontId="47" fillId="0" borderId="0" xfId="3" applyFont="1" applyProtection="1">
      <alignment vertical="center"/>
    </xf>
    <xf numFmtId="38" fontId="47" fillId="0" borderId="12" xfId="3" applyFont="1" applyBorder="1" applyProtection="1">
      <alignment vertical="center"/>
    </xf>
    <xf numFmtId="38" fontId="48" fillId="0" borderId="0" xfId="3" applyFont="1" applyAlignment="1" applyProtection="1">
      <alignment horizontal="center" vertical="center"/>
    </xf>
    <xf numFmtId="38" fontId="47" fillId="0" borderId="0" xfId="3" applyFont="1" applyAlignment="1" applyProtection="1">
      <alignment horizontal="center" vertical="center"/>
    </xf>
    <xf numFmtId="38" fontId="47" fillId="0" borderId="8" xfId="3" applyFont="1" applyBorder="1" applyAlignment="1" applyProtection="1">
      <alignment horizontal="right" vertical="center"/>
    </xf>
    <xf numFmtId="38" fontId="48" fillId="0" borderId="12" xfId="3" applyFont="1" applyBorder="1" applyProtection="1">
      <alignment vertical="center"/>
    </xf>
    <xf numFmtId="38" fontId="47" fillId="0" borderId="23" xfId="3" applyFont="1" applyBorder="1" applyAlignment="1" applyProtection="1">
      <alignment horizontal="right" vertical="center"/>
    </xf>
    <xf numFmtId="38" fontId="47" fillId="0" borderId="23" xfId="3" applyFont="1" applyBorder="1" applyAlignment="1" applyProtection="1">
      <alignment horizontal="center" vertical="center"/>
    </xf>
    <xf numFmtId="38" fontId="48" fillId="0" borderId="23" xfId="3" applyFont="1" applyBorder="1" applyAlignment="1" applyProtection="1">
      <alignment horizontal="center" vertical="center"/>
    </xf>
    <xf numFmtId="38" fontId="47" fillId="0" borderId="15" xfId="3" applyFont="1" applyBorder="1" applyAlignment="1" applyProtection="1">
      <alignment horizontal="right" vertical="center"/>
    </xf>
    <xf numFmtId="38" fontId="47" fillId="0" borderId="15" xfId="3" applyFont="1" applyBorder="1" applyAlignment="1" applyProtection="1">
      <alignment horizontal="center" vertical="center"/>
    </xf>
    <xf numFmtId="38" fontId="48" fillId="0" borderId="15" xfId="3" applyFont="1" applyBorder="1" applyAlignment="1" applyProtection="1">
      <alignment horizontal="center" vertical="center"/>
    </xf>
    <xf numFmtId="38" fontId="38" fillId="0" borderId="4" xfId="3" applyFont="1" applyBorder="1" applyAlignment="1" applyProtection="1">
      <alignment horizontal="center" vertical="center"/>
    </xf>
    <xf numFmtId="38" fontId="38" fillId="0" borderId="0" xfId="3" applyFont="1" applyBorder="1" applyAlignment="1" applyProtection="1">
      <alignment vertical="center"/>
    </xf>
    <xf numFmtId="38" fontId="38" fillId="0" borderId="0" xfId="3" applyFont="1" applyAlignment="1" applyProtection="1">
      <alignment horizontal="center" vertical="center"/>
    </xf>
    <xf numFmtId="38" fontId="47" fillId="0" borderId="8" xfId="3" applyFont="1" applyBorder="1" applyAlignment="1" applyProtection="1">
      <alignment vertical="center"/>
    </xf>
    <xf numFmtId="9" fontId="33" fillId="4" borderId="12" xfId="2" applyFont="1" applyFill="1" applyBorder="1" applyProtection="1">
      <alignment vertical="center"/>
      <protection locked="0"/>
    </xf>
    <xf numFmtId="0" fontId="33" fillId="4" borderId="12" xfId="0" applyFont="1" applyFill="1" applyBorder="1" applyProtection="1">
      <alignment vertical="center"/>
      <protection locked="0"/>
    </xf>
    <xf numFmtId="9" fontId="48" fillId="0" borderId="0" xfId="5" applyFont="1" applyBorder="1" applyAlignment="1" applyProtection="1">
      <alignment horizontal="center" vertical="center"/>
    </xf>
    <xf numFmtId="38" fontId="47" fillId="0" borderId="0" xfId="3" applyFont="1" applyBorder="1" applyAlignment="1" applyProtection="1">
      <alignment horizontal="center" vertical="center"/>
    </xf>
    <xf numFmtId="38" fontId="48" fillId="0" borderId="44" xfId="3" applyFont="1" applyBorder="1" applyAlignment="1" applyProtection="1">
      <alignment vertical="center"/>
    </xf>
    <xf numFmtId="38" fontId="50" fillId="0" borderId="0" xfId="3" applyFont="1" applyBorder="1" applyProtection="1">
      <alignment vertical="center"/>
    </xf>
    <xf numFmtId="38" fontId="48" fillId="0" borderId="46" xfId="3" applyFont="1" applyBorder="1" applyAlignment="1" applyProtection="1">
      <alignment horizontal="right" vertical="center"/>
    </xf>
    <xf numFmtId="38" fontId="48" fillId="0" borderId="0" xfId="3" applyFont="1" applyFill="1" applyBorder="1" applyAlignment="1" applyProtection="1">
      <alignment horizontal="center" vertical="center"/>
    </xf>
    <xf numFmtId="9" fontId="47" fillId="0" borderId="0" xfId="5" applyFont="1" applyBorder="1" applyAlignment="1" applyProtection="1">
      <alignment horizontal="center" vertical="center"/>
    </xf>
    <xf numFmtId="38" fontId="48" fillId="0" borderId="0" xfId="3" applyFont="1" applyFill="1" applyBorder="1" applyAlignment="1" applyProtection="1">
      <alignment horizontal="right" vertical="center"/>
    </xf>
    <xf numFmtId="38" fontId="48" fillId="0" borderId="44" xfId="3" applyFont="1" applyBorder="1" applyAlignment="1" applyProtection="1">
      <alignment horizontal="center" vertical="center"/>
    </xf>
    <xf numFmtId="38" fontId="47" fillId="0" borderId="44" xfId="3" applyFont="1" applyBorder="1" applyProtection="1">
      <alignment vertical="center"/>
    </xf>
    <xf numFmtId="9" fontId="61" fillId="0" borderId="0" xfId="5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0" borderId="0" xfId="4" applyFont="1" applyAlignment="1" applyProtection="1">
      <alignment vertical="center"/>
    </xf>
    <xf numFmtId="0" fontId="7" fillId="0" borderId="0" xfId="0" applyFont="1" applyProtection="1">
      <alignment vertical="center"/>
    </xf>
    <xf numFmtId="0" fontId="10" fillId="0" borderId="0" xfId="4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5" fillId="0" borderId="0" xfId="4" applyFont="1" applyAlignment="1" applyProtection="1">
      <alignment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center" wrapText="1"/>
    </xf>
    <xf numFmtId="0" fontId="1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22" fillId="0" borderId="0" xfId="4" applyFont="1" applyAlignment="1" applyProtection="1">
      <alignment vertical="center"/>
    </xf>
    <xf numFmtId="0" fontId="22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right" vertical="center"/>
    </xf>
    <xf numFmtId="0" fontId="25" fillId="0" borderId="0" xfId="0" applyFont="1" applyProtection="1">
      <alignment vertical="center"/>
    </xf>
    <xf numFmtId="38" fontId="26" fillId="0" borderId="0" xfId="0" applyNumberFormat="1" applyFont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15" fillId="0" borderId="0" xfId="4" applyFont="1" applyAlignment="1" applyProtection="1">
      <alignment horizontal="center" vertical="center"/>
    </xf>
    <xf numFmtId="0" fontId="15" fillId="0" borderId="0" xfId="4" applyFont="1" applyAlignment="1" applyProtection="1">
      <alignment horizontal="left" vertical="center"/>
    </xf>
    <xf numFmtId="0" fontId="21" fillId="0" borderId="0" xfId="0" applyFont="1" applyAlignment="1" applyProtection="1">
      <alignment horizontal="center" vertical="center" wrapText="1"/>
    </xf>
    <xf numFmtId="0" fontId="22" fillId="0" borderId="4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 vertical="center" wrapText="1"/>
    </xf>
    <xf numFmtId="38" fontId="17" fillId="0" borderId="0" xfId="0" applyNumberFormat="1" applyFont="1" applyAlignment="1" applyProtection="1">
      <alignment horizontal="right" vertical="center"/>
    </xf>
    <xf numFmtId="38" fontId="17" fillId="0" borderId="0" xfId="0" applyNumberFormat="1" applyFont="1" applyProtection="1">
      <alignment vertical="center"/>
    </xf>
    <xf numFmtId="38" fontId="17" fillId="0" borderId="0" xfId="0" applyNumberFormat="1" applyFont="1" applyAlignment="1" applyProtection="1">
      <alignment horizontal="center" vertical="center"/>
    </xf>
    <xf numFmtId="0" fontId="15" fillId="0" borderId="0" xfId="4" applyFont="1" applyAlignment="1" applyProtection="1">
      <alignment vertical="top"/>
    </xf>
    <xf numFmtId="0" fontId="4" fillId="0" borderId="0" xfId="0" applyFont="1" applyAlignment="1" applyProtection="1">
      <alignment horizontal="right" vertical="top"/>
    </xf>
    <xf numFmtId="0" fontId="30" fillId="0" borderId="0" xfId="0" applyFont="1" applyAlignment="1" applyProtection="1">
      <alignment horizontal="right" vertical="top"/>
    </xf>
    <xf numFmtId="0" fontId="27" fillId="0" borderId="0" xfId="0" applyFont="1" applyAlignment="1" applyProtection="1">
      <alignment vertical="top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6" fillId="0" borderId="0" xfId="4" applyFont="1" applyAlignment="1" applyProtection="1">
      <alignment horizontal="center" vertical="center"/>
    </xf>
    <xf numFmtId="0" fontId="14" fillId="0" borderId="15" xfId="0" applyFont="1" applyBorder="1" applyAlignment="1" applyProtection="1">
      <alignment horizontal="left" vertical="center" wrapText="1"/>
    </xf>
    <xf numFmtId="0" fontId="32" fillId="0" borderId="0" xfId="0" applyFont="1" applyAlignment="1" applyProtection="1">
      <alignment horizontal="center" vertical="center" wrapText="1"/>
    </xf>
    <xf numFmtId="0" fontId="31" fillId="0" borderId="0" xfId="4" applyFont="1" applyAlignment="1" applyProtection="1">
      <alignment horizontal="center" vertical="center"/>
    </xf>
    <xf numFmtId="0" fontId="31" fillId="0" borderId="0" xfId="4" applyFont="1" applyAlignment="1" applyProtection="1">
      <alignment vertical="center"/>
    </xf>
    <xf numFmtId="0" fontId="33" fillId="0" borderId="0" xfId="0" applyFont="1" applyAlignment="1" applyProtection="1">
      <alignment horizontal="left" vertical="center" wrapText="1"/>
    </xf>
    <xf numFmtId="0" fontId="25" fillId="0" borderId="0" xfId="4" applyFont="1" applyAlignment="1" applyProtection="1">
      <alignment horizontal="right" vertical="center"/>
    </xf>
    <xf numFmtId="0" fontId="25" fillId="0" borderId="0" xfId="4" applyFont="1" applyAlignment="1" applyProtection="1">
      <alignment vertical="center"/>
    </xf>
    <xf numFmtId="0" fontId="34" fillId="0" borderId="0" xfId="0" applyFont="1" applyAlignment="1" applyProtection="1">
      <alignment horizontal="right" vertical="center" wrapText="1"/>
    </xf>
    <xf numFmtId="0" fontId="36" fillId="0" borderId="0" xfId="0" applyFont="1" applyAlignment="1" applyProtection="1">
      <alignment horizontal="left" vertical="center"/>
    </xf>
    <xf numFmtId="0" fontId="19" fillId="2" borderId="0" xfId="0" applyFont="1" applyFill="1" applyAlignment="1" applyProtection="1">
      <alignment horizontal="center" vertical="center"/>
    </xf>
    <xf numFmtId="0" fontId="22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37" fillId="2" borderId="0" xfId="0" applyFont="1" applyFill="1" applyAlignment="1" applyProtection="1">
      <alignment horizontal="center" vertical="center"/>
    </xf>
    <xf numFmtId="38" fontId="17" fillId="0" borderId="0" xfId="0" applyNumberFormat="1" applyFont="1" applyAlignment="1" applyProtection="1">
      <alignment horizontal="left" vertical="center"/>
    </xf>
    <xf numFmtId="0" fontId="26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38" fontId="17" fillId="0" borderId="8" xfId="0" applyNumberFormat="1" applyFont="1" applyBorder="1" applyProtection="1">
      <alignment vertical="center"/>
    </xf>
    <xf numFmtId="0" fontId="25" fillId="0" borderId="13" xfId="0" applyFont="1" applyBorder="1" applyAlignment="1" applyProtection="1">
      <alignment horizontal="center" vertical="center"/>
    </xf>
    <xf numFmtId="38" fontId="17" fillId="0" borderId="12" xfId="0" applyNumberFormat="1" applyFont="1" applyBorder="1" applyAlignment="1" applyProtection="1">
      <alignment horizontal="right" vertical="center"/>
    </xf>
    <xf numFmtId="0" fontId="25" fillId="0" borderId="16" xfId="0" applyFont="1" applyBorder="1" applyAlignment="1" applyProtection="1">
      <alignment horizontal="center" vertical="center"/>
    </xf>
    <xf numFmtId="38" fontId="17" fillId="0" borderId="8" xfId="0" applyNumberFormat="1" applyFont="1" applyBorder="1" applyAlignment="1" applyProtection="1">
      <alignment horizontal="right" vertical="center"/>
    </xf>
    <xf numFmtId="0" fontId="10" fillId="0" borderId="0" xfId="4" applyFont="1" applyAlignment="1" applyProtection="1">
      <alignment horizontal="right" vertical="center"/>
    </xf>
    <xf numFmtId="0" fontId="14" fillId="0" borderId="0" xfId="0" applyFont="1" applyAlignment="1" applyProtection="1">
      <alignment horizontal="right" vertical="center"/>
    </xf>
    <xf numFmtId="0" fontId="25" fillId="0" borderId="0" xfId="0" applyFont="1" applyAlignment="1" applyProtection="1">
      <alignment horizontal="center" vertical="top"/>
    </xf>
    <xf numFmtId="0" fontId="25" fillId="0" borderId="0" xfId="0" applyFont="1" applyAlignment="1" applyProtection="1">
      <alignment horizontal="right" vertical="center"/>
    </xf>
    <xf numFmtId="38" fontId="25" fillId="0" borderId="0" xfId="0" applyNumberFormat="1" applyFont="1" applyAlignment="1" applyProtection="1">
      <alignment horizontal="left"/>
    </xf>
    <xf numFmtId="0" fontId="15" fillId="0" borderId="0" xfId="0" applyFont="1" applyAlignment="1" applyProtection="1">
      <alignment vertical="top"/>
    </xf>
    <xf numFmtId="38" fontId="26" fillId="0" borderId="0" xfId="0" applyNumberFormat="1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39" fillId="0" borderId="0" xfId="0" applyFont="1" applyAlignment="1" applyProtection="1">
      <alignment horizontal="center" vertical="center"/>
    </xf>
    <xf numFmtId="0" fontId="40" fillId="0" borderId="0" xfId="0" applyFont="1" applyAlignment="1" applyProtection="1">
      <alignment horizontal="right" vertical="center"/>
    </xf>
    <xf numFmtId="0" fontId="30" fillId="0" borderId="0" xfId="0" applyFont="1" applyProtection="1">
      <alignment vertical="center"/>
    </xf>
    <xf numFmtId="0" fontId="36" fillId="0" borderId="0" xfId="0" applyFont="1" applyProtection="1">
      <alignment vertical="center"/>
    </xf>
    <xf numFmtId="0" fontId="41" fillId="0" borderId="0" xfId="0" applyFont="1" applyProtection="1">
      <alignment vertical="center"/>
    </xf>
    <xf numFmtId="0" fontId="43" fillId="0" borderId="0" xfId="0" applyFont="1" applyAlignment="1" applyProtection="1">
      <alignment horizontal="right" vertical="center"/>
    </xf>
    <xf numFmtId="0" fontId="41" fillId="0" borderId="0" xfId="0" applyFont="1" applyAlignment="1" applyProtection="1">
      <alignment horizontal="center" vertical="center"/>
    </xf>
    <xf numFmtId="0" fontId="44" fillId="0" borderId="0" xfId="0" applyFont="1" applyProtection="1">
      <alignment vertical="center"/>
    </xf>
    <xf numFmtId="0" fontId="41" fillId="0" borderId="0" xfId="0" applyFont="1" applyAlignment="1" applyProtection="1">
      <alignment horizontal="right" vertical="center"/>
    </xf>
    <xf numFmtId="0" fontId="45" fillId="0" borderId="0" xfId="0" applyFont="1" applyAlignment="1" applyProtection="1"/>
    <xf numFmtId="0" fontId="44" fillId="0" borderId="0" xfId="4" applyFont="1" applyAlignment="1" applyProtection="1">
      <alignment vertical="center"/>
    </xf>
    <xf numFmtId="38" fontId="25" fillId="0" borderId="0" xfId="0" applyNumberFormat="1" applyFont="1" applyProtection="1">
      <alignment vertical="center"/>
    </xf>
    <xf numFmtId="0" fontId="34" fillId="0" borderId="0" xfId="0" applyFont="1" applyProtection="1">
      <alignment vertical="center"/>
    </xf>
    <xf numFmtId="0" fontId="47" fillId="0" borderId="0" xfId="0" applyFont="1" applyAlignment="1" applyProtection="1">
      <alignment horizontal="center" vertical="center"/>
    </xf>
    <xf numFmtId="0" fontId="47" fillId="0" borderId="0" xfId="0" applyFont="1" applyProtection="1">
      <alignment vertical="center"/>
    </xf>
    <xf numFmtId="0" fontId="48" fillId="0" borderId="0" xfId="0" applyFont="1" applyAlignment="1" applyProtection="1">
      <alignment horizontal="center" vertical="center"/>
    </xf>
    <xf numFmtId="0" fontId="49" fillId="0" borderId="0" xfId="0" applyFont="1" applyAlignment="1" applyProtection="1"/>
    <xf numFmtId="0" fontId="34" fillId="0" borderId="13" xfId="0" applyFont="1" applyBorder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33" fillId="0" borderId="0" xfId="4" applyFont="1" applyAlignment="1" applyProtection="1">
      <alignment vertical="center"/>
    </xf>
    <xf numFmtId="0" fontId="46" fillId="0" borderId="0" xfId="0" applyFont="1" applyAlignment="1" applyProtection="1">
      <alignment horizontal="left" vertical="center"/>
    </xf>
    <xf numFmtId="0" fontId="47" fillId="0" borderId="0" xfId="0" applyFont="1" applyAlignment="1" applyProtection="1">
      <alignment horizontal="right" vertical="center"/>
    </xf>
    <xf numFmtId="0" fontId="37" fillId="6" borderId="0" xfId="0" applyFont="1" applyFill="1" applyAlignment="1" applyProtection="1">
      <alignment horizontal="center" vertical="center" wrapText="1"/>
    </xf>
    <xf numFmtId="0" fontId="38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38" fillId="0" borderId="0" xfId="0" applyFont="1" applyAlignment="1" applyProtection="1">
      <alignment horizontal="center" vertical="center" wrapText="1"/>
    </xf>
    <xf numFmtId="38" fontId="47" fillId="0" borderId="8" xfId="0" applyNumberFormat="1" applyFont="1" applyBorder="1" applyAlignment="1" applyProtection="1">
      <alignment horizontal="right" vertical="center"/>
    </xf>
    <xf numFmtId="0" fontId="50" fillId="0" borderId="0" xfId="0" applyFont="1" applyAlignment="1" applyProtection="1">
      <alignment horizontal="right" vertical="center" wrapText="1"/>
    </xf>
    <xf numFmtId="0" fontId="33" fillId="0" borderId="0" xfId="0" applyFont="1" applyAlignment="1" applyProtection="1">
      <alignment horizontal="right" vertical="center"/>
    </xf>
    <xf numFmtId="0" fontId="38" fillId="0" borderId="0" xfId="0" applyFont="1" applyAlignment="1" applyProtection="1">
      <alignment horizontal="right" vertical="center" wrapText="1"/>
    </xf>
    <xf numFmtId="0" fontId="48" fillId="0" borderId="0" xfId="0" applyFont="1" applyAlignment="1" applyProtection="1">
      <alignment horizontal="right" vertical="center"/>
    </xf>
    <xf numFmtId="0" fontId="47" fillId="0" borderId="28" xfId="0" applyFont="1" applyBorder="1" applyAlignment="1" applyProtection="1">
      <alignment horizontal="center" vertical="center"/>
    </xf>
    <xf numFmtId="0" fontId="47" fillId="0" borderId="29" xfId="0" applyFont="1" applyBorder="1" applyAlignment="1" applyProtection="1">
      <alignment horizontal="center" vertical="center"/>
    </xf>
    <xf numFmtId="0" fontId="47" fillId="0" borderId="30" xfId="0" applyFont="1" applyBorder="1" applyAlignment="1" applyProtection="1">
      <alignment horizontal="center" vertical="center"/>
    </xf>
    <xf numFmtId="0" fontId="47" fillId="0" borderId="30" xfId="0" applyFont="1" applyBorder="1" applyProtection="1">
      <alignment vertical="center"/>
    </xf>
    <xf numFmtId="0" fontId="48" fillId="0" borderId="30" xfId="0" applyFont="1" applyBorder="1" applyAlignment="1" applyProtection="1">
      <alignment horizontal="center" vertical="center"/>
    </xf>
    <xf numFmtId="0" fontId="49" fillId="0" borderId="30" xfId="0" applyFont="1" applyBorder="1" applyAlignment="1" applyProtection="1"/>
    <xf numFmtId="0" fontId="34" fillId="0" borderId="31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center" vertical="center" wrapText="1"/>
    </xf>
    <xf numFmtId="0" fontId="48" fillId="0" borderId="16" xfId="0" applyFont="1" applyBorder="1" applyProtection="1">
      <alignment vertical="center"/>
    </xf>
    <xf numFmtId="0" fontId="38" fillId="0" borderId="0" xfId="0" applyFont="1" applyAlignment="1" applyProtection="1">
      <alignment horizontal="right" vertical="center"/>
    </xf>
    <xf numFmtId="0" fontId="47" fillId="0" borderId="30" xfId="0" applyFont="1" applyBorder="1" applyAlignment="1" applyProtection="1">
      <alignment horizontal="right" vertical="center"/>
    </xf>
    <xf numFmtId="0" fontId="47" fillId="7" borderId="0" xfId="0" applyFont="1" applyFill="1" applyAlignment="1" applyProtection="1">
      <alignment horizontal="center" vertical="center"/>
    </xf>
    <xf numFmtId="0" fontId="48" fillId="7" borderId="0" xfId="0" applyFont="1" applyFill="1" applyAlignment="1" applyProtection="1">
      <alignment horizontal="center" vertical="center"/>
    </xf>
    <xf numFmtId="0" fontId="49" fillId="7" borderId="0" xfId="0" applyFont="1" applyFill="1" applyAlignment="1" applyProtection="1"/>
    <xf numFmtId="0" fontId="34" fillId="7" borderId="13" xfId="0" applyFont="1" applyFill="1" applyBorder="1" applyAlignment="1" applyProtection="1">
      <alignment horizontal="center" vertical="center"/>
    </xf>
    <xf numFmtId="0" fontId="33" fillId="7" borderId="0" xfId="4" applyFont="1" applyFill="1" applyAlignment="1" applyProtection="1">
      <alignment vertical="center"/>
    </xf>
    <xf numFmtId="0" fontId="52" fillId="7" borderId="28" xfId="0" applyFont="1" applyFill="1" applyBorder="1" applyAlignment="1" applyProtection="1">
      <alignment vertical="center" textRotation="255"/>
    </xf>
    <xf numFmtId="0" fontId="32" fillId="0" borderId="0" xfId="0" applyFont="1" applyAlignment="1" applyProtection="1">
      <alignment horizontal="left" vertical="center"/>
    </xf>
    <xf numFmtId="0" fontId="50" fillId="0" borderId="0" xfId="0" applyFont="1" applyAlignment="1" applyProtection="1">
      <alignment horizontal="center" vertical="center" wrapText="1"/>
    </xf>
    <xf numFmtId="0" fontId="50" fillId="0" borderId="0" xfId="0" applyFont="1" applyAlignment="1" applyProtection="1">
      <alignment horizontal="left" vertical="center"/>
    </xf>
    <xf numFmtId="0" fontId="53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 wrapText="1"/>
    </xf>
    <xf numFmtId="0" fontId="34" fillId="0" borderId="13" xfId="0" applyFont="1" applyBorder="1" applyProtection="1">
      <alignment vertical="center"/>
    </xf>
    <xf numFmtId="0" fontId="37" fillId="6" borderId="0" xfId="0" applyFont="1" applyFill="1" applyAlignment="1" applyProtection="1">
      <alignment horizontal="center" vertical="center"/>
    </xf>
    <xf numFmtId="0" fontId="32" fillId="0" borderId="0" xfId="4" applyFont="1" applyAlignment="1" applyProtection="1">
      <alignment vertical="center"/>
    </xf>
    <xf numFmtId="0" fontId="50" fillId="0" borderId="0" xfId="0" applyFont="1" applyAlignment="1" applyProtection="1">
      <alignment horizontal="center" vertical="center"/>
    </xf>
    <xf numFmtId="38" fontId="47" fillId="0" borderId="8" xfId="0" applyNumberFormat="1" applyFont="1" applyBorder="1" applyProtection="1">
      <alignment vertical="center"/>
    </xf>
    <xf numFmtId="0" fontId="47" fillId="0" borderId="13" xfId="0" applyFont="1" applyBorder="1" applyProtection="1">
      <alignment vertical="center"/>
    </xf>
    <xf numFmtId="0" fontId="47" fillId="0" borderId="33" xfId="0" applyFont="1" applyBorder="1" applyAlignment="1" applyProtection="1">
      <alignment horizontal="center" vertical="center"/>
    </xf>
    <xf numFmtId="0" fontId="47" fillId="0" borderId="33" xfId="0" applyFont="1" applyBorder="1" applyProtection="1">
      <alignment vertical="center"/>
    </xf>
    <xf numFmtId="0" fontId="48" fillId="0" borderId="33" xfId="0" applyFont="1" applyBorder="1" applyAlignment="1" applyProtection="1">
      <alignment horizontal="center" vertical="center"/>
    </xf>
    <xf numFmtId="0" fontId="34" fillId="0" borderId="34" xfId="0" applyFont="1" applyBorder="1" applyProtection="1">
      <alignment vertical="center"/>
    </xf>
    <xf numFmtId="0" fontId="54" fillId="6" borderId="0" xfId="0" applyFont="1" applyFill="1" applyAlignment="1" applyProtection="1">
      <alignment horizontal="center" vertical="center"/>
    </xf>
    <xf numFmtId="0" fontId="38" fillId="0" borderId="0" xfId="0" applyFont="1" applyProtection="1">
      <alignment vertical="center"/>
    </xf>
    <xf numFmtId="0" fontId="47" fillId="0" borderId="0" xfId="0" applyFont="1" applyAlignment="1" applyProtection="1">
      <alignment vertical="top"/>
    </xf>
    <xf numFmtId="0" fontId="48" fillId="0" borderId="27" xfId="0" applyFont="1" applyBorder="1" applyAlignment="1" applyProtection="1">
      <alignment horizontal="center" vertical="center"/>
    </xf>
    <xf numFmtId="0" fontId="48" fillId="0" borderId="0" xfId="0" applyFont="1" applyProtection="1">
      <alignment vertical="center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50" fillId="0" borderId="0" xfId="0" applyFont="1" applyProtection="1">
      <alignment vertical="center"/>
    </xf>
    <xf numFmtId="0" fontId="56" fillId="0" borderId="0" xfId="0" applyFont="1" applyAlignment="1" applyProtection="1"/>
    <xf numFmtId="0" fontId="50" fillId="0" borderId="0" xfId="0" applyFont="1" applyAlignment="1" applyProtection="1">
      <alignment horizontal="right" vertical="center"/>
    </xf>
    <xf numFmtId="0" fontId="34" fillId="0" borderId="31" xfId="0" applyFont="1" applyBorder="1" applyProtection="1">
      <alignment vertical="center"/>
    </xf>
    <xf numFmtId="0" fontId="48" fillId="0" borderId="30" xfId="0" applyFont="1" applyBorder="1" applyAlignment="1" applyProtection="1">
      <alignment horizontal="right" vertical="center"/>
    </xf>
    <xf numFmtId="38" fontId="34" fillId="0" borderId="12" xfId="0" applyNumberFormat="1" applyFont="1" applyBorder="1" applyProtection="1">
      <alignment vertical="center"/>
    </xf>
    <xf numFmtId="0" fontId="47" fillId="7" borderId="30" xfId="0" applyFont="1" applyFill="1" applyBorder="1" applyAlignment="1" applyProtection="1">
      <alignment horizontal="center" vertical="center"/>
    </xf>
    <xf numFmtId="0" fontId="47" fillId="0" borderId="23" xfId="0" applyFont="1" applyBorder="1" applyAlignment="1" applyProtection="1">
      <alignment horizontal="center" vertical="center"/>
    </xf>
    <xf numFmtId="0" fontId="47" fillId="0" borderId="23" xfId="0" applyFont="1" applyBorder="1" applyAlignment="1" applyProtection="1">
      <alignment horizontal="right" vertical="center"/>
    </xf>
    <xf numFmtId="0" fontId="47" fillId="0" borderId="23" xfId="0" applyFont="1" applyBorder="1" applyProtection="1">
      <alignment vertical="center"/>
    </xf>
    <xf numFmtId="0" fontId="48" fillId="0" borderId="23" xfId="0" applyFont="1" applyBorder="1" applyAlignment="1" applyProtection="1">
      <alignment horizontal="center" vertical="center"/>
    </xf>
    <xf numFmtId="0" fontId="49" fillId="0" borderId="23" xfId="0" applyFont="1" applyBorder="1" applyAlignment="1" applyProtection="1"/>
    <xf numFmtId="0" fontId="34" fillId="0" borderId="24" xfId="0" applyFont="1" applyBorder="1" applyProtection="1">
      <alignment vertical="center"/>
    </xf>
    <xf numFmtId="0" fontId="13" fillId="0" borderId="15" xfId="0" applyFont="1" applyBorder="1" applyAlignment="1" applyProtection="1">
      <alignment vertical="center" wrapText="1"/>
    </xf>
    <xf numFmtId="0" fontId="32" fillId="0" borderId="0" xfId="0" applyFont="1" applyAlignment="1" applyProtection="1">
      <alignment horizontal="center"/>
    </xf>
    <xf numFmtId="0" fontId="13" fillId="0" borderId="0" xfId="0" applyFont="1" applyAlignment="1" applyProtection="1">
      <alignment vertical="center" wrapText="1"/>
    </xf>
    <xf numFmtId="0" fontId="38" fillId="0" borderId="0" xfId="0" applyFont="1" applyAlignment="1" applyProtection="1">
      <alignment horizontal="left"/>
    </xf>
    <xf numFmtId="0" fontId="32" fillId="0" borderId="0" xfId="0" applyFont="1" applyAlignment="1" applyProtection="1">
      <alignment horizontal="center" vertical="center"/>
    </xf>
    <xf numFmtId="0" fontId="33" fillId="0" borderId="0" xfId="4" applyFont="1" applyAlignment="1" applyProtection="1">
      <alignment horizontal="center" vertical="center"/>
    </xf>
    <xf numFmtId="0" fontId="25" fillId="0" borderId="0" xfId="0" applyFont="1" applyAlignment="1" applyProtection="1">
      <alignment horizontal="left"/>
    </xf>
    <xf numFmtId="0" fontId="57" fillId="0" borderId="36" xfId="0" applyFont="1" applyBorder="1" applyAlignment="1" applyProtection="1">
      <alignment horizontal="center" vertical="center"/>
    </xf>
    <xf numFmtId="0" fontId="37" fillId="6" borderId="12" xfId="0" applyFont="1" applyFill="1" applyBorder="1" applyAlignment="1" applyProtection="1">
      <alignment horizontal="center" vertical="center" wrapText="1"/>
    </xf>
    <xf numFmtId="0" fontId="13" fillId="0" borderId="23" xfId="0" applyFont="1" applyBorder="1" applyAlignment="1" applyProtection="1">
      <alignment vertical="center" wrapText="1"/>
    </xf>
    <xf numFmtId="0" fontId="33" fillId="0" borderId="23" xfId="4" applyFont="1" applyBorder="1" applyAlignment="1" applyProtection="1">
      <alignment vertical="top"/>
    </xf>
    <xf numFmtId="0" fontId="33" fillId="0" borderId="0" xfId="4" applyFont="1" applyAlignment="1" applyProtection="1">
      <alignment vertical="top"/>
    </xf>
    <xf numFmtId="0" fontId="47" fillId="0" borderId="40" xfId="0" applyFont="1" applyBorder="1" applyAlignment="1" applyProtection="1">
      <alignment horizontal="right" vertical="center"/>
    </xf>
    <xf numFmtId="0" fontId="47" fillId="0" borderId="15" xfId="0" applyFont="1" applyBorder="1" applyAlignment="1" applyProtection="1">
      <alignment horizontal="center" vertical="center"/>
    </xf>
    <xf numFmtId="0" fontId="47" fillId="0" borderId="15" xfId="0" applyFont="1" applyBorder="1" applyProtection="1">
      <alignment vertical="center"/>
    </xf>
    <xf numFmtId="0" fontId="48" fillId="0" borderId="15" xfId="0" applyFont="1" applyBorder="1" applyAlignment="1" applyProtection="1">
      <alignment horizontal="center" vertical="center"/>
    </xf>
    <xf numFmtId="0" fontId="49" fillId="0" borderId="15" xfId="0" applyFont="1" applyBorder="1" applyAlignment="1" applyProtection="1"/>
    <xf numFmtId="0" fontId="34" fillId="0" borderId="21" xfId="0" applyFont="1" applyBorder="1" applyProtection="1">
      <alignment vertical="center"/>
    </xf>
    <xf numFmtId="0" fontId="33" fillId="0" borderId="15" xfId="4" applyFont="1" applyBorder="1" applyAlignment="1" applyProtection="1">
      <alignment horizontal="left" vertical="center"/>
    </xf>
    <xf numFmtId="0" fontId="47" fillId="0" borderId="15" xfId="0" applyFont="1" applyBorder="1" applyAlignment="1" applyProtection="1">
      <alignment horizontal="right" vertical="center"/>
    </xf>
    <xf numFmtId="0" fontId="33" fillId="0" borderId="15" xfId="4" applyFont="1" applyBorder="1" applyAlignment="1" applyProtection="1">
      <alignment vertical="center"/>
    </xf>
    <xf numFmtId="0" fontId="33" fillId="0" borderId="12" xfId="4" applyFont="1" applyBorder="1" applyAlignment="1" applyProtection="1">
      <alignment vertical="center"/>
    </xf>
    <xf numFmtId="0" fontId="33" fillId="0" borderId="23" xfId="4" applyFont="1" applyBorder="1" applyAlignment="1" applyProtection="1">
      <alignment vertical="center"/>
    </xf>
    <xf numFmtId="0" fontId="50" fillId="0" borderId="4" xfId="0" applyFont="1" applyBorder="1" applyAlignment="1" applyProtection="1">
      <alignment horizontal="center" vertical="center"/>
    </xf>
    <xf numFmtId="0" fontId="59" fillId="0" borderId="0" xfId="0" applyFont="1" applyAlignment="1" applyProtection="1">
      <alignment horizontal="left" vertical="center"/>
    </xf>
    <xf numFmtId="0" fontId="47" fillId="0" borderId="40" xfId="0" applyFont="1" applyBorder="1" applyAlignment="1" applyProtection="1">
      <alignment horizontal="center" vertical="center"/>
    </xf>
    <xf numFmtId="0" fontId="47" fillId="0" borderId="0" xfId="0" applyFont="1" applyAlignment="1" applyProtection="1">
      <alignment horizontal="center" vertical="center" wrapText="1"/>
    </xf>
    <xf numFmtId="0" fontId="47" fillId="0" borderId="0" xfId="0" applyFont="1" applyAlignment="1" applyProtection="1">
      <alignment vertical="center" wrapText="1"/>
    </xf>
    <xf numFmtId="0" fontId="50" fillId="0" borderId="0" xfId="0" applyFont="1" applyAlignment="1" applyProtection="1">
      <alignment horizontal="left" vertical="center" wrapText="1"/>
    </xf>
    <xf numFmtId="0" fontId="47" fillId="0" borderId="16" xfId="0" applyFont="1" applyBorder="1" applyAlignment="1" applyProtection="1">
      <alignment horizontal="center" vertical="center"/>
    </xf>
    <xf numFmtId="0" fontId="47" fillId="0" borderId="43" xfId="0" applyFont="1" applyBorder="1" applyAlignment="1" applyProtection="1">
      <alignment horizontal="center" vertical="center"/>
    </xf>
    <xf numFmtId="0" fontId="48" fillId="0" borderId="44" xfId="0" applyFont="1" applyBorder="1" applyAlignment="1" applyProtection="1">
      <alignment horizontal="right" vertical="center"/>
    </xf>
    <xf numFmtId="0" fontId="47" fillId="0" borderId="44" xfId="0" applyFont="1" applyBorder="1" applyAlignment="1" applyProtection="1">
      <alignment horizontal="center" vertical="center"/>
    </xf>
    <xf numFmtId="0" fontId="47" fillId="0" borderId="44" xfId="0" applyFont="1" applyBorder="1" applyProtection="1">
      <alignment vertical="center"/>
    </xf>
    <xf numFmtId="0" fontId="38" fillId="0" borderId="44" xfId="0" applyFont="1" applyBorder="1" applyAlignment="1" applyProtection="1">
      <alignment horizontal="right" vertical="center"/>
    </xf>
    <xf numFmtId="0" fontId="47" fillId="0" borderId="44" xfId="0" applyFont="1" applyBorder="1" applyAlignment="1" applyProtection="1">
      <alignment horizontal="right" vertical="center"/>
    </xf>
    <xf numFmtId="0" fontId="49" fillId="0" borderId="44" xfId="0" applyFont="1" applyBorder="1" applyAlignment="1" applyProtection="1"/>
    <xf numFmtId="0" fontId="34" fillId="0" borderId="45" xfId="0" applyFont="1" applyBorder="1" applyProtection="1">
      <alignment vertical="center"/>
    </xf>
    <xf numFmtId="0" fontId="47" fillId="0" borderId="0" xfId="0" applyFont="1" applyAlignment="1" applyProtection="1">
      <alignment horizontal="left" vertical="center"/>
    </xf>
    <xf numFmtId="38" fontId="47" fillId="0" borderId="0" xfId="0" applyNumberFormat="1" applyFont="1" applyAlignment="1" applyProtection="1">
      <alignment horizontal="right" vertical="center"/>
    </xf>
    <xf numFmtId="9" fontId="47" fillId="0" borderId="0" xfId="0" applyNumberFormat="1" applyFont="1" applyAlignment="1" applyProtection="1">
      <alignment horizontal="center" vertical="center"/>
    </xf>
    <xf numFmtId="0" fontId="38" fillId="0" borderId="0" xfId="0" applyFont="1" applyAlignment="1" applyProtection="1">
      <alignment horizontal="left" vertical="center"/>
    </xf>
    <xf numFmtId="0" fontId="48" fillId="0" borderId="44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38" fontId="48" fillId="0" borderId="8" xfId="0" applyNumberFormat="1" applyFont="1" applyBorder="1" applyProtection="1">
      <alignment vertical="center"/>
    </xf>
    <xf numFmtId="0" fontId="48" fillId="0" borderId="23" xfId="0" applyFont="1" applyBorder="1" applyAlignment="1" applyProtection="1">
      <alignment horizontal="right" vertical="center"/>
    </xf>
    <xf numFmtId="0" fontId="61" fillId="0" borderId="0" xfId="4" applyFont="1" applyAlignment="1" applyProtection="1">
      <alignment horizontal="right" vertical="center"/>
    </xf>
    <xf numFmtId="0" fontId="13" fillId="0" borderId="20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39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41" xfId="0" applyFont="1" applyBorder="1" applyAlignment="1" applyProtection="1">
      <alignment horizontal="center" vertical="center"/>
    </xf>
    <xf numFmtId="0" fontId="13" fillId="0" borderId="22" xfId="0" applyFont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/>
    </xf>
    <xf numFmtId="0" fontId="13" fillId="0" borderId="42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 textRotation="255"/>
    </xf>
    <xf numFmtId="0" fontId="13" fillId="0" borderId="26" xfId="0" applyFont="1" applyBorder="1" applyAlignment="1" applyProtection="1">
      <alignment horizontal="center" vertical="center" textRotation="255"/>
    </xf>
    <xf numFmtId="0" fontId="13" fillId="0" borderId="35" xfId="0" applyFont="1" applyBorder="1" applyAlignment="1" applyProtection="1">
      <alignment horizontal="center" vertical="center" textRotation="255"/>
    </xf>
    <xf numFmtId="38" fontId="48" fillId="0" borderId="27" xfId="3" applyFont="1" applyBorder="1" applyAlignment="1" applyProtection="1">
      <alignment horizontal="center" vertical="center"/>
    </xf>
    <xf numFmtId="0" fontId="28" fillId="11" borderId="6" xfId="4" applyFont="1" applyFill="1" applyBorder="1" applyAlignment="1" applyProtection="1">
      <alignment horizontal="center" vertical="center"/>
      <protection locked="0"/>
    </xf>
    <xf numFmtId="0" fontId="28" fillId="11" borderId="7" xfId="4" applyFont="1" applyFill="1" applyBorder="1" applyAlignment="1" applyProtection="1">
      <alignment horizontal="center" vertical="center"/>
      <protection locked="0"/>
    </xf>
    <xf numFmtId="38" fontId="25" fillId="10" borderId="12" xfId="1" applyFont="1" applyFill="1" applyBorder="1" applyAlignment="1" applyProtection="1">
      <alignment horizontal="center" vertical="center" wrapText="1"/>
    </xf>
    <xf numFmtId="0" fontId="38" fillId="10" borderId="1" xfId="0" applyFont="1" applyFill="1" applyBorder="1" applyAlignment="1" applyProtection="1">
      <alignment horizontal="center" vertical="center" wrapText="1" readingOrder="1"/>
    </xf>
    <xf numFmtId="0" fontId="38" fillId="10" borderId="3" xfId="0" applyFont="1" applyFill="1" applyBorder="1" applyAlignment="1" applyProtection="1">
      <alignment horizontal="center" vertical="center" wrapText="1" readingOrder="1"/>
    </xf>
    <xf numFmtId="0" fontId="48" fillId="0" borderId="0" xfId="0" applyFont="1" applyAlignment="1" applyProtection="1">
      <alignment horizontal="left" vertical="center" wrapText="1" readingOrder="1"/>
    </xf>
    <xf numFmtId="0" fontId="13" fillId="0" borderId="20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39" xfId="0" applyFont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3" fillId="0" borderId="41" xfId="0" applyFont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center" vertical="center" wrapText="1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42" xfId="0" applyFont="1" applyBorder="1" applyAlignment="1" applyProtection="1">
      <alignment horizontal="center" vertical="center" wrapText="1"/>
    </xf>
    <xf numFmtId="0" fontId="58" fillId="9" borderId="2" xfId="0" applyFont="1" applyFill="1" applyBorder="1" applyAlignment="1" applyProtection="1">
      <alignment horizontal="center" vertical="center"/>
    </xf>
    <xf numFmtId="0" fontId="25" fillId="10" borderId="0" xfId="0" applyFont="1" applyFill="1" applyAlignment="1" applyProtection="1">
      <alignment horizontal="center" vertical="center"/>
    </xf>
    <xf numFmtId="0" fontId="50" fillId="0" borderId="0" xfId="0" applyFont="1" applyAlignment="1" applyProtection="1">
      <alignment horizontal="left" vertical="center"/>
    </xf>
    <xf numFmtId="0" fontId="38" fillId="0" borderId="0" xfId="0" applyFont="1" applyAlignment="1" applyProtection="1">
      <alignment horizontal="left" vertical="center"/>
    </xf>
    <xf numFmtId="38" fontId="47" fillId="0" borderId="10" xfId="3" applyFont="1" applyBorder="1" applyAlignment="1" applyProtection="1">
      <alignment horizontal="right" vertical="center"/>
    </xf>
    <xf numFmtId="38" fontId="47" fillId="0" borderId="11" xfId="3" applyFont="1" applyBorder="1" applyAlignment="1" applyProtection="1">
      <alignment horizontal="right" vertical="center"/>
    </xf>
    <xf numFmtId="38" fontId="25" fillId="8" borderId="1" xfId="1" applyFont="1" applyFill="1" applyBorder="1" applyAlignment="1" applyProtection="1">
      <alignment horizontal="center" vertical="center" wrapText="1"/>
    </xf>
    <xf numFmtId="38" fontId="25" fillId="8" borderId="3" xfId="1" applyFont="1" applyFill="1" applyBorder="1" applyAlignment="1" applyProtection="1">
      <alignment horizontal="center" vertical="center" wrapText="1"/>
    </xf>
    <xf numFmtId="0" fontId="47" fillId="4" borderId="1" xfId="0" applyFont="1" applyFill="1" applyBorder="1" applyProtection="1">
      <alignment vertical="center"/>
      <protection locked="0"/>
    </xf>
    <xf numFmtId="0" fontId="47" fillId="4" borderId="3" xfId="0" applyFont="1" applyFill="1" applyBorder="1" applyProtection="1">
      <alignment vertical="center"/>
      <protection locked="0"/>
    </xf>
    <xf numFmtId="0" fontId="38" fillId="8" borderId="1" xfId="0" applyFont="1" applyFill="1" applyBorder="1" applyAlignment="1" applyProtection="1">
      <alignment horizontal="center" vertical="center" wrapText="1" readingOrder="1"/>
    </xf>
    <xf numFmtId="0" fontId="38" fillId="8" borderId="3" xfId="0" applyFont="1" applyFill="1" applyBorder="1" applyAlignment="1" applyProtection="1">
      <alignment horizontal="center" vertical="center" wrapText="1" readingOrder="1"/>
    </xf>
    <xf numFmtId="0" fontId="37" fillId="6" borderId="37" xfId="4" applyFont="1" applyFill="1" applyBorder="1" applyAlignment="1" applyProtection="1">
      <alignment horizontal="center" vertical="center" wrapText="1"/>
    </xf>
    <xf numFmtId="0" fontId="37" fillId="6" borderId="27" xfId="4" applyFont="1" applyFill="1" applyBorder="1" applyAlignment="1" applyProtection="1">
      <alignment horizontal="center" vertical="center" wrapText="1"/>
    </xf>
    <xf numFmtId="0" fontId="37" fillId="6" borderId="38" xfId="4" applyFont="1" applyFill="1" applyBorder="1" applyAlignment="1" applyProtection="1">
      <alignment horizontal="center" vertical="center" wrapText="1"/>
    </xf>
    <xf numFmtId="0" fontId="37" fillId="6" borderId="37" xfId="0" applyFont="1" applyFill="1" applyBorder="1" applyAlignment="1" applyProtection="1">
      <alignment horizontal="center" vertical="center" wrapText="1"/>
    </xf>
    <xf numFmtId="0" fontId="37" fillId="6" borderId="27" xfId="0" applyFont="1" applyFill="1" applyBorder="1" applyAlignment="1" applyProtection="1">
      <alignment horizontal="center" vertical="center" wrapText="1"/>
    </xf>
    <xf numFmtId="0" fontId="37" fillId="6" borderId="38" xfId="0" applyFont="1" applyFill="1" applyBorder="1" applyAlignment="1" applyProtection="1">
      <alignment horizontal="center" vertical="center" wrapText="1"/>
    </xf>
    <xf numFmtId="0" fontId="49" fillId="0" borderId="27" xfId="0" applyFont="1" applyBorder="1" applyAlignment="1" applyProtection="1">
      <alignment horizontal="center" vertical="center"/>
    </xf>
    <xf numFmtId="0" fontId="54" fillId="0" borderId="0" xfId="0" applyFont="1" applyAlignment="1" applyProtection="1">
      <alignment horizontal="center" vertical="center"/>
    </xf>
    <xf numFmtId="38" fontId="37" fillId="6" borderId="0" xfId="1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/>
    </xf>
    <xf numFmtId="0" fontId="22" fillId="0" borderId="4" xfId="0" applyFont="1" applyBorder="1" applyAlignment="1" applyProtection="1">
      <alignment horizontal="center"/>
    </xf>
    <xf numFmtId="0" fontId="37" fillId="6" borderId="0" xfId="0" applyFont="1" applyFill="1" applyAlignment="1" applyProtection="1">
      <alignment horizontal="left" vertical="center"/>
    </xf>
    <xf numFmtId="0" fontId="54" fillId="6" borderId="0" xfId="0" applyFont="1" applyFill="1" applyAlignment="1" applyProtection="1">
      <alignment horizontal="center" vertical="center"/>
    </xf>
    <xf numFmtId="0" fontId="37" fillId="6" borderId="0" xfId="0" applyFont="1" applyFill="1" applyAlignment="1" applyProtection="1">
      <alignment horizontal="center" vertical="center"/>
    </xf>
    <xf numFmtId="38" fontId="47" fillId="0" borderId="27" xfId="3" applyFont="1" applyBorder="1" applyAlignment="1" applyProtection="1">
      <alignment horizontal="center" vertical="center"/>
    </xf>
    <xf numFmtId="0" fontId="28" fillId="0" borderId="19" xfId="0" applyFont="1" applyBorder="1" applyAlignment="1" applyProtection="1">
      <alignment horizontal="center" vertical="center"/>
    </xf>
    <xf numFmtId="0" fontId="21" fillId="5" borderId="20" xfId="0" applyFont="1" applyFill="1" applyBorder="1" applyAlignment="1" applyProtection="1">
      <alignment horizontal="left" vertical="center"/>
    </xf>
    <xf numFmtId="0" fontId="21" fillId="5" borderId="15" xfId="0" applyFont="1" applyFill="1" applyBorder="1" applyAlignment="1" applyProtection="1">
      <alignment horizontal="left" vertical="center"/>
    </xf>
    <xf numFmtId="0" fontId="21" fillId="5" borderId="21" xfId="0" applyFont="1" applyFill="1" applyBorder="1" applyAlignment="1" applyProtection="1">
      <alignment horizontal="left" vertical="center"/>
    </xf>
    <xf numFmtId="0" fontId="21" fillId="5" borderId="22" xfId="0" applyFont="1" applyFill="1" applyBorder="1" applyAlignment="1" applyProtection="1">
      <alignment horizontal="left" vertical="center"/>
    </xf>
    <xf numFmtId="0" fontId="21" fillId="5" borderId="23" xfId="0" applyFont="1" applyFill="1" applyBorder="1" applyAlignment="1" applyProtection="1">
      <alignment horizontal="left" vertical="center"/>
    </xf>
    <xf numFmtId="0" fontId="21" fillId="5" borderId="24" xfId="0" applyFont="1" applyFill="1" applyBorder="1" applyAlignment="1" applyProtection="1">
      <alignment horizontal="left" vertical="center"/>
    </xf>
    <xf numFmtId="0" fontId="46" fillId="0" borderId="26" xfId="0" applyFont="1" applyBorder="1" applyAlignment="1" applyProtection="1">
      <alignment horizontal="center" vertical="center" textRotation="255"/>
    </xf>
    <xf numFmtId="0" fontId="46" fillId="0" borderId="35" xfId="0" applyFont="1" applyBorder="1" applyAlignment="1" applyProtection="1">
      <alignment horizontal="center" vertical="center" textRotation="255"/>
    </xf>
    <xf numFmtId="0" fontId="38" fillId="5" borderId="0" xfId="0" applyFont="1" applyFill="1" applyAlignment="1" applyProtection="1">
      <alignment horizontal="center" vertical="center"/>
    </xf>
    <xf numFmtId="0" fontId="51" fillId="7" borderId="32" xfId="0" applyFont="1" applyFill="1" applyBorder="1" applyAlignment="1" applyProtection="1">
      <alignment horizontal="left" vertical="center"/>
    </xf>
    <xf numFmtId="0" fontId="51" fillId="7" borderId="33" xfId="0" applyFont="1" applyFill="1" applyBorder="1" applyAlignment="1" applyProtection="1">
      <alignment horizontal="left" vertical="center"/>
    </xf>
    <xf numFmtId="0" fontId="51" fillId="7" borderId="28" xfId="0" applyFont="1" applyFill="1" applyBorder="1" applyAlignment="1" applyProtection="1">
      <alignment horizontal="left" vertical="center"/>
    </xf>
    <xf numFmtId="0" fontId="51" fillId="7" borderId="0" xfId="0" applyFont="1" applyFill="1" applyAlignment="1" applyProtection="1">
      <alignment horizontal="left" vertical="center"/>
    </xf>
    <xf numFmtId="0" fontId="47" fillId="7" borderId="28" xfId="0" applyFont="1" applyFill="1" applyBorder="1" applyAlignment="1" applyProtection="1">
      <alignment horizontal="center" vertical="center"/>
    </xf>
    <xf numFmtId="0" fontId="15" fillId="0" borderId="17" xfId="4" applyFont="1" applyBorder="1" applyAlignment="1" applyProtection="1">
      <alignment horizontal="center" vertical="center"/>
    </xf>
    <xf numFmtId="0" fontId="17" fillId="0" borderId="0" xfId="4" applyFont="1" applyAlignment="1" applyProtection="1">
      <alignment horizontal="center" vertical="center" wrapText="1"/>
    </xf>
    <xf numFmtId="0" fontId="17" fillId="0" borderId="5" xfId="4" applyFont="1" applyBorder="1" applyAlignment="1" applyProtection="1">
      <alignment horizontal="center" vertical="center" wrapText="1"/>
    </xf>
    <xf numFmtId="0" fontId="15" fillId="0" borderId="18" xfId="4" applyFont="1" applyBorder="1" applyAlignment="1" applyProtection="1">
      <alignment horizontal="center" vertical="center"/>
    </xf>
    <xf numFmtId="38" fontId="25" fillId="0" borderId="0" xfId="0" applyNumberFormat="1" applyFont="1" applyAlignment="1" applyProtection="1">
      <alignment horizontal="center" vertical="center"/>
    </xf>
    <xf numFmtId="38" fontId="25" fillId="0" borderId="9" xfId="0" applyNumberFormat="1" applyFont="1" applyBorder="1" applyAlignment="1" applyProtection="1">
      <alignment horizontal="center" vertical="center"/>
    </xf>
    <xf numFmtId="0" fontId="28" fillId="11" borderId="10" xfId="0" applyFont="1" applyFill="1" applyBorder="1" applyAlignment="1" applyProtection="1">
      <alignment horizontal="center" vertical="center"/>
      <protection locked="0"/>
    </xf>
    <xf numFmtId="0" fontId="28" fillId="11" borderId="11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</xf>
    <xf numFmtId="0" fontId="17" fillId="0" borderId="0" xfId="4" applyFont="1" applyAlignment="1" applyProtection="1">
      <alignment horizontal="right" vertical="center"/>
    </xf>
    <xf numFmtId="0" fontId="25" fillId="0" borderId="0" xfId="4" applyFont="1" applyAlignment="1" applyProtection="1">
      <alignment horizontal="right" vertical="center"/>
    </xf>
    <xf numFmtId="0" fontId="8" fillId="2" borderId="0" xfId="0" applyFont="1" applyFill="1" applyAlignment="1" applyProtection="1">
      <alignment horizontal="left" vertical="center" wrapText="1"/>
    </xf>
    <xf numFmtId="0" fontId="35" fillId="2" borderId="0" xfId="0" applyFont="1" applyFill="1" applyAlignment="1" applyProtection="1">
      <alignment horizontal="left" vertical="center"/>
    </xf>
    <xf numFmtId="0" fontId="18" fillId="2" borderId="0" xfId="0" applyFont="1" applyFill="1" applyAlignment="1" applyProtection="1">
      <alignment horizontal="center" vertical="center"/>
    </xf>
    <xf numFmtId="0" fontId="19" fillId="2" borderId="0" xfId="0" applyFont="1" applyFill="1" applyAlignment="1" applyProtection="1">
      <alignment horizontal="center" vertical="center"/>
    </xf>
    <xf numFmtId="38" fontId="17" fillId="0" borderId="0" xfId="0" applyNumberFormat="1" applyFont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9" xfId="0" applyFont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 wrapText="1"/>
    </xf>
    <xf numFmtId="0" fontId="22" fillId="0" borderId="4" xfId="0" applyFont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33" fillId="11" borderId="12" xfId="0" applyFont="1" applyFill="1" applyBorder="1" applyAlignment="1" applyProtection="1">
      <alignment horizontal="center" vertical="center"/>
      <protection locked="0"/>
    </xf>
    <xf numFmtId="38" fontId="34" fillId="11" borderId="12" xfId="1" applyFont="1" applyFill="1" applyBorder="1" applyAlignment="1" applyProtection="1">
      <alignment horizontal="center" vertical="center"/>
      <protection locked="0"/>
    </xf>
    <xf numFmtId="0" fontId="37" fillId="6" borderId="0" xfId="0" applyFont="1" applyFill="1" applyAlignment="1" applyProtection="1">
      <alignment horizontal="center" vertical="center"/>
      <protection locked="0"/>
    </xf>
    <xf numFmtId="0" fontId="37" fillId="6" borderId="0" xfId="0" applyFont="1" applyFill="1" applyProtection="1">
      <alignment vertical="center"/>
      <protection locked="0"/>
    </xf>
  </cellXfs>
  <cellStyles count="6">
    <cellStyle name="パーセント" xfId="2" builtinId="5"/>
    <cellStyle name="パーセント 2" xfId="5" xr:uid="{26FE7B70-4EE8-4262-82C3-D864D0727DCE}"/>
    <cellStyle name="桁区切り" xfId="1" builtinId="6"/>
    <cellStyle name="桁区切り 2" xfId="3" xr:uid="{F1AD5B8C-4952-4E41-BB81-00758188ABE3}"/>
    <cellStyle name="標準" xfId="0" builtinId="0"/>
    <cellStyle name="標準 2" xfId="4" xr:uid="{B81E44B7-4055-451E-81E8-3E4026BC23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721178</xdr:colOff>
      <xdr:row>98</xdr:row>
      <xdr:rowOff>619619</xdr:rowOff>
    </xdr:from>
    <xdr:to>
      <xdr:col>15</xdr:col>
      <xdr:colOff>125412</xdr:colOff>
      <xdr:row>106</xdr:row>
      <xdr:rowOff>104774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971A4243-561B-4074-A43F-C7BA6AF6EA74}"/>
            </a:ext>
          </a:extLst>
        </xdr:cNvPr>
        <xdr:cNvSpPr/>
      </xdr:nvSpPr>
      <xdr:spPr>
        <a:xfrm>
          <a:off x="10008053" y="42154969"/>
          <a:ext cx="12507459" cy="3368180"/>
        </a:xfrm>
        <a:prstGeom prst="bracketPair">
          <a:avLst>
            <a:gd name="adj" fmla="val 715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612321</xdr:colOff>
      <xdr:row>98</xdr:row>
      <xdr:rowOff>595312</xdr:rowOff>
    </xdr:from>
    <xdr:to>
      <xdr:col>19</xdr:col>
      <xdr:colOff>97692</xdr:colOff>
      <xdr:row>106</xdr:row>
      <xdr:rowOff>152399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F0EAC389-5C03-4B38-B7C8-BB5475DAE926}"/>
            </a:ext>
          </a:extLst>
        </xdr:cNvPr>
        <xdr:cNvSpPr/>
      </xdr:nvSpPr>
      <xdr:spPr>
        <a:xfrm>
          <a:off x="9899196" y="42137012"/>
          <a:ext cx="19144971" cy="3430587"/>
        </a:xfrm>
        <a:prstGeom prst="bracketPair">
          <a:avLst>
            <a:gd name="adj" fmla="val 715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762000</xdr:colOff>
      <xdr:row>115</xdr:row>
      <xdr:rowOff>404811</xdr:rowOff>
    </xdr:from>
    <xdr:to>
      <xdr:col>15</xdr:col>
      <xdr:colOff>97693</xdr:colOff>
      <xdr:row>117</xdr:row>
      <xdr:rowOff>44521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2748F2E5-27D1-4695-A882-BE041F4513FB}"/>
            </a:ext>
          </a:extLst>
        </xdr:cNvPr>
        <xdr:cNvSpPr/>
      </xdr:nvSpPr>
      <xdr:spPr>
        <a:xfrm>
          <a:off x="10048875" y="49518886"/>
          <a:ext cx="12442093" cy="554110"/>
        </a:xfrm>
        <a:prstGeom prst="bracketPair">
          <a:avLst>
            <a:gd name="adj" fmla="val 1038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1119497</xdr:colOff>
      <xdr:row>184</xdr:row>
      <xdr:rowOff>142020</xdr:rowOff>
    </xdr:from>
    <xdr:to>
      <xdr:col>14</xdr:col>
      <xdr:colOff>0</xdr:colOff>
      <xdr:row>185</xdr:row>
      <xdr:rowOff>76199</xdr:rowOff>
    </xdr:to>
    <xdr:cxnSp macro="">
      <xdr:nvCxnSpPr>
        <xdr:cNvPr id="5" name="コネクタ: カギ線 4">
          <a:extLst>
            <a:ext uri="{FF2B5EF4-FFF2-40B4-BE49-F238E27FC236}">
              <a16:creationId xmlns:a16="http://schemas.microsoft.com/office/drawing/2014/main" id="{C6359681-EAF1-4628-936B-8DCA08879CE0}"/>
            </a:ext>
          </a:extLst>
        </xdr:cNvPr>
        <xdr:cNvCxnSpPr>
          <a:cxnSpLocks/>
          <a:stCxn id="6" idx="2"/>
        </xdr:cNvCxnSpPr>
      </xdr:nvCxnSpPr>
      <xdr:spPr>
        <a:xfrm rot="16200000" flipH="1">
          <a:off x="17245961" y="73062461"/>
          <a:ext cx="0" cy="5436878"/>
        </a:xfrm>
        <a:prstGeom prst="bentConnector2">
          <a:avLst/>
        </a:prstGeom>
        <a:ln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295963</xdr:colOff>
      <xdr:row>184</xdr:row>
      <xdr:rowOff>51852</xdr:rowOff>
    </xdr:from>
    <xdr:to>
      <xdr:col>11</xdr:col>
      <xdr:colOff>88830</xdr:colOff>
      <xdr:row>184</xdr:row>
      <xdr:rowOff>142021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6EDA095-2919-4864-8F74-E95D556F2EB1}"/>
            </a:ext>
          </a:extLst>
        </xdr:cNvPr>
        <xdr:cNvSpPr/>
      </xdr:nvSpPr>
      <xdr:spPr>
        <a:xfrm>
          <a:off x="12856263" y="75780900"/>
          <a:ext cx="3069467" cy="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65088</xdr:colOff>
      <xdr:row>5</xdr:row>
      <xdr:rowOff>47625</xdr:rowOff>
    </xdr:from>
    <xdr:to>
      <xdr:col>5</xdr:col>
      <xdr:colOff>476251</xdr:colOff>
      <xdr:row>14</xdr:row>
      <xdr:rowOff>166687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805A3D18-667B-4714-A7EA-07834F08B9DD}"/>
            </a:ext>
          </a:extLst>
        </xdr:cNvPr>
        <xdr:cNvSpPr/>
      </xdr:nvSpPr>
      <xdr:spPr>
        <a:xfrm>
          <a:off x="877888" y="4425950"/>
          <a:ext cx="4760913" cy="3690937"/>
        </a:xfrm>
        <a:prstGeom prst="rect">
          <a:avLst/>
        </a:prstGeom>
        <a:noFill/>
        <a:ln w="38100"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600" b="1">
              <a:solidFill>
                <a:schemeClr val="tx2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使用する船舶と</a:t>
          </a:r>
        </a:p>
        <a:p>
          <a:pPr algn="ctr"/>
          <a:r>
            <a:rPr kumimoji="1" lang="ja-JP" altLang="en-US" sz="3600" b="1">
              <a:solidFill>
                <a:schemeClr val="tx2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運航日数</a:t>
          </a:r>
        </a:p>
      </xdr:txBody>
    </xdr:sp>
    <xdr:clientData/>
  </xdr:twoCellAnchor>
  <xdr:twoCellAnchor>
    <xdr:from>
      <xdr:col>1</xdr:col>
      <xdr:colOff>44450</xdr:colOff>
      <xdr:row>51</xdr:row>
      <xdr:rowOff>419100</xdr:rowOff>
    </xdr:from>
    <xdr:to>
      <xdr:col>5</xdr:col>
      <xdr:colOff>381000</xdr:colOff>
      <xdr:row>59</xdr:row>
      <xdr:rowOff>315912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E489298-12C7-4547-8554-DD1A425A8298}"/>
            </a:ext>
          </a:extLst>
        </xdr:cNvPr>
        <xdr:cNvSpPr/>
      </xdr:nvSpPr>
      <xdr:spPr>
        <a:xfrm>
          <a:off x="857250" y="21212175"/>
          <a:ext cx="4686300" cy="3656012"/>
        </a:xfrm>
        <a:prstGeom prst="rect">
          <a:avLst/>
        </a:prstGeom>
        <a:noFill/>
        <a:ln w="38100"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600" b="1">
              <a:solidFill>
                <a:schemeClr val="tx2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使用する船舶と</a:t>
          </a:r>
        </a:p>
        <a:p>
          <a:pPr algn="ctr"/>
          <a:r>
            <a:rPr kumimoji="1" lang="ja-JP" altLang="en-US" sz="3600" b="1">
              <a:solidFill>
                <a:schemeClr val="tx2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運航日数</a:t>
          </a:r>
        </a:p>
      </xdr:txBody>
    </xdr:sp>
    <xdr:clientData/>
  </xdr:twoCellAnchor>
  <xdr:twoCellAnchor>
    <xdr:from>
      <xdr:col>5</xdr:col>
      <xdr:colOff>1527174</xdr:colOff>
      <xdr:row>158</xdr:row>
      <xdr:rowOff>102508</xdr:rowOff>
    </xdr:from>
    <xdr:to>
      <xdr:col>7</xdr:col>
      <xdr:colOff>196849</xdr:colOff>
      <xdr:row>169</xdr:row>
      <xdr:rowOff>357186</xdr:rowOff>
    </xdr:to>
    <xdr:sp macro="" textlink="">
      <xdr:nvSpPr>
        <xdr:cNvPr id="9" name="大かっこ 1">
          <a:extLst>
            <a:ext uri="{FF2B5EF4-FFF2-40B4-BE49-F238E27FC236}">
              <a16:creationId xmlns:a16="http://schemas.microsoft.com/office/drawing/2014/main" id="{841305C6-FDC3-4EB7-8CF4-74544C417CE7}"/>
            </a:ext>
          </a:extLst>
        </xdr:cNvPr>
        <xdr:cNvSpPr/>
      </xdr:nvSpPr>
      <xdr:spPr>
        <a:xfrm>
          <a:off x="6689724" y="66752108"/>
          <a:ext cx="2797175" cy="5020353"/>
        </a:xfrm>
        <a:prstGeom prst="bracketPair">
          <a:avLst>
            <a:gd name="adj" fmla="val 715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998105</xdr:colOff>
      <xdr:row>15</xdr:row>
      <xdr:rowOff>141720</xdr:rowOff>
    </xdr:from>
    <xdr:to>
      <xdr:col>9</xdr:col>
      <xdr:colOff>207818</xdr:colOff>
      <xdr:row>31</xdr:row>
      <xdr:rowOff>103909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CCFC1397-5474-4B2A-9416-7916DFC17CCF}"/>
            </a:ext>
          </a:extLst>
        </xdr:cNvPr>
        <xdr:cNvSpPr/>
      </xdr:nvSpPr>
      <xdr:spPr>
        <a:xfrm>
          <a:off x="6163830" y="8526895"/>
          <a:ext cx="6607463" cy="5477164"/>
        </a:xfrm>
        <a:prstGeom prst="rect">
          <a:avLst/>
        </a:prstGeom>
        <a:noFill/>
        <a:ln w="38100">
          <a:solidFill>
            <a:schemeClr val="tx2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b"/>
        <a:lstStyle/>
        <a:p>
          <a:pPr algn="ctr"/>
          <a:r>
            <a:rPr kumimoji="1" lang="ja-JP" altLang="en-US" sz="2800" b="1">
              <a:solidFill>
                <a:schemeClr val="tx2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自社船に係る費用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2924-8D96-4AF4-BB0E-B8C6CAECB54D}">
  <sheetPr>
    <tabColor rgb="FF0070C0"/>
    <pageSetUpPr fitToPage="1"/>
  </sheetPr>
  <dimension ref="A1:AG351"/>
  <sheetViews>
    <sheetView showGridLines="0" tabSelected="1" view="pageBreakPreview" zoomScale="40" zoomScaleNormal="25" zoomScaleSheetLayoutView="40" workbookViewId="0">
      <selection activeCell="M111" sqref="M111"/>
    </sheetView>
  </sheetViews>
  <sheetFormatPr defaultColWidth="8" defaultRowHeight="16" x14ac:dyDescent="0.55000000000000004"/>
  <cols>
    <col min="1" max="1" width="10.58203125" style="115" customWidth="1"/>
    <col min="2" max="2" width="13.5" style="121" customWidth="1"/>
    <col min="3" max="3" width="5.58203125" style="149" customWidth="1"/>
    <col min="4" max="4" width="32.4140625" style="149" customWidth="1"/>
    <col min="5" max="5" width="5.58203125" style="149" customWidth="1"/>
    <col min="6" max="6" width="23.08203125" style="115" customWidth="1"/>
    <col min="7" max="7" width="31" style="1" customWidth="1"/>
    <col min="8" max="8" width="11.08203125" style="149" customWidth="1"/>
    <col min="9" max="9" width="31.83203125" style="115" customWidth="1"/>
    <col min="10" max="10" width="11.08203125" style="149" customWidth="1"/>
    <col min="11" max="11" width="31.83203125" style="115" customWidth="1"/>
    <col min="12" max="12" width="11.08203125" style="149" customWidth="1"/>
    <col min="13" max="13" width="31.83203125" style="115" customWidth="1"/>
    <col min="14" max="14" width="11.08203125" style="115" customWidth="1"/>
    <col min="15" max="15" width="31.83203125" style="115" customWidth="1"/>
    <col min="16" max="16" width="11.08203125" style="149" customWidth="1"/>
    <col min="17" max="17" width="31.83203125" style="115" customWidth="1"/>
    <col min="18" max="18" width="11.08203125" style="115" customWidth="1"/>
    <col min="19" max="19" width="31.83203125" style="115" customWidth="1"/>
    <col min="20" max="20" width="11.08203125" style="115" customWidth="1"/>
    <col min="21" max="21" width="31.83203125" style="115" customWidth="1"/>
    <col min="22" max="22" width="11.08203125" style="115" customWidth="1"/>
    <col min="23" max="23" width="31.83203125" style="115" customWidth="1"/>
    <col min="24" max="24" width="5.58203125" style="115" customWidth="1"/>
    <col min="25" max="27" width="8" style="115"/>
    <col min="28" max="28" width="8" style="115" customWidth="1"/>
    <col min="29" max="16384" width="8" style="115"/>
  </cols>
  <sheetData>
    <row r="1" spans="1:28" ht="20.149999999999999" customHeight="1" x14ac:dyDescent="0.55000000000000004">
      <c r="A1" s="111"/>
      <c r="B1" s="112"/>
      <c r="C1" s="113"/>
      <c r="D1" s="113"/>
      <c r="E1" s="113"/>
      <c r="F1" s="111"/>
      <c r="H1" s="113"/>
      <c r="I1" s="111"/>
      <c r="J1" s="114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1:28" s="117" customFormat="1" ht="130" customHeight="1" x14ac:dyDescent="0.55000000000000004">
      <c r="A2" s="116"/>
      <c r="B2" s="392" t="s">
        <v>0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</row>
    <row r="3" spans="1:28" ht="20.149999999999999" customHeight="1" x14ac:dyDescent="0.55000000000000004">
      <c r="A3" s="111"/>
      <c r="B3" s="118"/>
      <c r="C3" s="118"/>
      <c r="D3" s="118"/>
      <c r="E3" s="118"/>
      <c r="F3" s="118"/>
      <c r="G3" s="118"/>
      <c r="H3" s="119"/>
      <c r="I3" s="118"/>
      <c r="J3" s="120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</row>
    <row r="4" spans="1:28" s="121" customFormat="1" ht="114.5" customHeight="1" x14ac:dyDescent="0.55000000000000004">
      <c r="A4" s="112"/>
      <c r="B4" s="405" t="s">
        <v>1</v>
      </c>
      <c r="C4" s="406"/>
      <c r="D4" s="406"/>
      <c r="E4" s="406"/>
      <c r="F4" s="407"/>
      <c r="G4" s="408" t="s">
        <v>2</v>
      </c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9"/>
    </row>
    <row r="5" spans="1:28" s="121" customFormat="1" ht="60" customHeight="1" x14ac:dyDescent="0.55000000000000004">
      <c r="A5" s="112"/>
      <c r="B5" s="122"/>
      <c r="C5" s="122"/>
      <c r="D5" s="122"/>
      <c r="E5" s="122"/>
      <c r="F5" s="122"/>
      <c r="G5" s="122"/>
      <c r="H5" s="123"/>
      <c r="I5" s="122"/>
      <c r="J5" s="124"/>
      <c r="O5" s="122"/>
      <c r="P5" s="122"/>
      <c r="Q5" s="122"/>
      <c r="R5" s="122"/>
      <c r="S5" s="122"/>
      <c r="T5" s="122"/>
      <c r="U5" s="122"/>
      <c r="V5" s="122"/>
      <c r="W5" s="122"/>
      <c r="X5" s="122"/>
      <c r="AA5" s="125"/>
      <c r="AB5" s="125"/>
    </row>
    <row r="6" spans="1:28" s="121" customFormat="1" ht="60" customHeight="1" x14ac:dyDescent="0.55000000000000004">
      <c r="A6" s="112"/>
      <c r="B6" s="122"/>
      <c r="C6" s="122"/>
      <c r="D6" s="122"/>
      <c r="E6" s="122"/>
      <c r="F6" s="122"/>
      <c r="G6" s="394" t="s">
        <v>3</v>
      </c>
      <c r="H6" s="395"/>
      <c r="I6" s="395"/>
      <c r="K6" s="395" t="s">
        <v>4</v>
      </c>
      <c r="L6" s="395"/>
      <c r="M6" s="395"/>
      <c r="N6" s="126"/>
      <c r="O6" s="395" t="s">
        <v>5</v>
      </c>
      <c r="P6" s="395"/>
      <c r="Q6" s="395"/>
      <c r="R6" s="395"/>
      <c r="S6" s="122"/>
      <c r="T6" s="122"/>
      <c r="U6" s="122"/>
      <c r="V6" s="122"/>
      <c r="W6" s="122"/>
      <c r="X6" s="122"/>
      <c r="AA6" s="125"/>
      <c r="AB6" s="125"/>
    </row>
    <row r="7" spans="1:28" s="121" customFormat="1" ht="36" customHeight="1" x14ac:dyDescent="0.55000000000000004">
      <c r="A7" s="112"/>
      <c r="F7" s="122"/>
      <c r="G7" s="402" t="s">
        <v>6</v>
      </c>
      <c r="H7" s="127"/>
      <c r="I7" s="403" t="s">
        <v>7</v>
      </c>
      <c r="J7" s="127"/>
      <c r="K7" s="403" t="s">
        <v>6</v>
      </c>
      <c r="L7" s="128"/>
      <c r="M7" s="403" t="s">
        <v>7</v>
      </c>
      <c r="N7" s="129"/>
      <c r="P7" s="130"/>
      <c r="Q7" s="122"/>
      <c r="R7" s="122"/>
      <c r="S7" s="122"/>
      <c r="T7" s="122"/>
      <c r="U7" s="122"/>
      <c r="V7" s="122"/>
      <c r="W7" s="122"/>
      <c r="X7" s="122"/>
      <c r="AA7" s="131"/>
      <c r="AB7" s="132"/>
    </row>
    <row r="8" spans="1:28" s="121" customFormat="1" ht="20" customHeight="1" thickBot="1" x14ac:dyDescent="0.6">
      <c r="A8" s="112"/>
      <c r="F8" s="122"/>
      <c r="G8" s="402"/>
      <c r="H8" s="133"/>
      <c r="I8" s="404"/>
      <c r="K8" s="403"/>
      <c r="L8" s="130"/>
      <c r="M8" s="404"/>
      <c r="N8" s="130"/>
      <c r="O8" s="134"/>
      <c r="P8" s="130"/>
      <c r="Q8" s="122"/>
      <c r="R8" s="122"/>
      <c r="S8" s="122"/>
      <c r="T8" s="122"/>
      <c r="U8" s="122"/>
      <c r="V8" s="122"/>
      <c r="W8" s="122"/>
      <c r="X8" s="122"/>
    </row>
    <row r="9" spans="1:28" s="121" customFormat="1" ht="33.5" customHeight="1" thickBot="1" x14ac:dyDescent="0.6">
      <c r="A9" s="112"/>
      <c r="B9" s="382" t="s">
        <v>8</v>
      </c>
      <c r="C9" s="383"/>
      <c r="D9" s="324"/>
      <c r="E9" s="325"/>
      <c r="F9" s="122"/>
      <c r="G9" s="122" t="s">
        <v>9</v>
      </c>
      <c r="H9" s="135"/>
      <c r="I9" s="2">
        <v>0</v>
      </c>
      <c r="K9" s="122" t="s">
        <v>10</v>
      </c>
      <c r="L9" s="136"/>
      <c r="M9" s="2">
        <v>0</v>
      </c>
      <c r="N9" s="130"/>
      <c r="O9" s="134"/>
      <c r="P9" s="130"/>
      <c r="Q9" s="122"/>
      <c r="R9" s="122"/>
      <c r="S9" s="122"/>
      <c r="T9" s="122"/>
      <c r="U9" s="122"/>
      <c r="V9" s="122"/>
      <c r="W9" s="122"/>
      <c r="X9" s="122"/>
    </row>
    <row r="10" spans="1:28" s="121" customFormat="1" ht="20" customHeight="1" thickBot="1" x14ac:dyDescent="0.6">
      <c r="A10" s="112"/>
      <c r="F10" s="122"/>
      <c r="G10" s="137"/>
      <c r="H10" s="133"/>
      <c r="I10" s="138"/>
      <c r="K10" s="136"/>
      <c r="L10" s="136"/>
      <c r="M10" s="3"/>
      <c r="N10" s="130"/>
      <c r="O10" s="134"/>
      <c r="P10" s="130"/>
      <c r="Q10" s="122"/>
      <c r="R10" s="122"/>
      <c r="S10" s="122"/>
      <c r="T10" s="122"/>
      <c r="U10" s="122"/>
      <c r="V10" s="122"/>
      <c r="W10" s="122"/>
      <c r="X10" s="122"/>
    </row>
    <row r="11" spans="1:28" s="121" customFormat="1" ht="35" customHeight="1" thickBot="1" x14ac:dyDescent="0.6">
      <c r="A11" s="112"/>
      <c r="B11" s="382" t="s">
        <v>11</v>
      </c>
      <c r="C11" s="383"/>
      <c r="D11" s="324"/>
      <c r="E11" s="325"/>
      <c r="F11" s="122"/>
      <c r="G11" s="122" t="s">
        <v>12</v>
      </c>
      <c r="H11" s="135"/>
      <c r="I11" s="2">
        <v>0</v>
      </c>
      <c r="K11" s="397" t="s">
        <v>13</v>
      </c>
      <c r="L11" s="398"/>
      <c r="M11" s="2">
        <v>0</v>
      </c>
      <c r="N11" s="130"/>
      <c r="O11" s="134"/>
      <c r="P11" s="130"/>
      <c r="Q11" s="122"/>
      <c r="R11" s="122"/>
      <c r="S11" s="122"/>
      <c r="T11" s="122"/>
      <c r="U11" s="122"/>
      <c r="V11" s="122"/>
      <c r="W11" s="122"/>
      <c r="X11" s="122"/>
    </row>
    <row r="12" spans="1:28" s="121" customFormat="1" ht="20" customHeight="1" thickBot="1" x14ac:dyDescent="0.6">
      <c r="A12" s="112"/>
      <c r="F12" s="122"/>
      <c r="G12" s="137"/>
      <c r="H12" s="133"/>
      <c r="I12" s="138"/>
      <c r="K12" s="122"/>
      <c r="L12" s="122"/>
      <c r="M12" s="4"/>
      <c r="N12" s="130"/>
      <c r="O12" s="134"/>
      <c r="P12" s="130"/>
      <c r="Q12" s="122"/>
      <c r="R12" s="122"/>
      <c r="S12" s="122"/>
      <c r="T12" s="122"/>
      <c r="U12" s="122"/>
      <c r="V12" s="122"/>
      <c r="W12" s="122"/>
      <c r="X12" s="122"/>
    </row>
    <row r="13" spans="1:28" s="121" customFormat="1" ht="35" customHeight="1" thickBot="1" x14ac:dyDescent="0.6">
      <c r="A13" s="112"/>
      <c r="B13" s="385" t="s">
        <v>14</v>
      </c>
      <c r="C13" s="386"/>
      <c r="D13" s="387"/>
      <c r="E13" s="388"/>
      <c r="F13" s="122"/>
      <c r="G13" s="122" t="s">
        <v>15</v>
      </c>
      <c r="H13" s="135"/>
      <c r="I13" s="2">
        <v>0</v>
      </c>
      <c r="K13" s="397" t="s">
        <v>16</v>
      </c>
      <c r="L13" s="398"/>
      <c r="M13" s="2">
        <v>0</v>
      </c>
      <c r="N13" s="130"/>
      <c r="O13" s="134"/>
      <c r="P13" s="130"/>
      <c r="Q13" s="122"/>
      <c r="R13" s="122"/>
      <c r="S13" s="122"/>
      <c r="T13" s="122"/>
      <c r="U13" s="122"/>
      <c r="V13" s="122"/>
      <c r="W13" s="122"/>
      <c r="X13" s="122"/>
    </row>
    <row r="14" spans="1:28" s="121" customFormat="1" ht="20" customHeight="1" thickBot="1" x14ac:dyDescent="0.6">
      <c r="A14" s="112"/>
      <c r="F14" s="122"/>
      <c r="G14" s="137"/>
      <c r="H14" s="133"/>
      <c r="I14" s="138"/>
      <c r="K14" s="122"/>
      <c r="L14" s="122"/>
      <c r="M14" s="4"/>
      <c r="N14" s="130"/>
      <c r="O14" s="134"/>
      <c r="P14" s="130"/>
      <c r="Q14" s="122"/>
      <c r="R14" s="122"/>
      <c r="S14" s="122"/>
      <c r="T14" s="122"/>
      <c r="U14" s="122"/>
      <c r="V14" s="122"/>
      <c r="W14" s="122"/>
      <c r="X14" s="122"/>
    </row>
    <row r="15" spans="1:28" s="121" customFormat="1" ht="33.5" customHeight="1" thickBot="1" x14ac:dyDescent="0.6">
      <c r="A15" s="112"/>
      <c r="F15" s="122"/>
      <c r="G15" s="122" t="s">
        <v>17</v>
      </c>
      <c r="H15" s="135"/>
      <c r="I15" s="2">
        <v>0</v>
      </c>
      <c r="K15" s="397" t="s">
        <v>18</v>
      </c>
      <c r="L15" s="398"/>
      <c r="M15" s="2">
        <v>0</v>
      </c>
      <c r="N15" s="130"/>
      <c r="O15" s="134"/>
      <c r="P15" s="130"/>
      <c r="Q15" s="122"/>
      <c r="R15" s="122"/>
      <c r="S15" s="122"/>
      <c r="T15" s="122"/>
      <c r="U15" s="122"/>
      <c r="V15" s="122"/>
      <c r="W15" s="122"/>
      <c r="X15" s="122"/>
    </row>
    <row r="16" spans="1:28" s="121" customFormat="1" ht="20" customHeight="1" thickBot="1" x14ac:dyDescent="0.6">
      <c r="A16" s="112"/>
      <c r="F16" s="122"/>
      <c r="G16" s="137"/>
      <c r="H16" s="133"/>
      <c r="I16" s="138"/>
      <c r="K16" s="122"/>
      <c r="L16" s="122"/>
      <c r="M16" s="139"/>
      <c r="N16" s="130"/>
      <c r="O16" s="134"/>
      <c r="P16" s="130"/>
      <c r="Q16" s="122"/>
      <c r="R16" s="122"/>
      <c r="S16" s="122"/>
      <c r="T16" s="122"/>
      <c r="U16" s="122"/>
      <c r="V16" s="122"/>
      <c r="W16" s="122"/>
      <c r="X16" s="122"/>
    </row>
    <row r="17" spans="1:24" s="121" customFormat="1" ht="33.5" customHeight="1" thickBot="1" x14ac:dyDescent="0.6">
      <c r="A17" s="112"/>
      <c r="F17" s="122"/>
      <c r="G17" s="122" t="s">
        <v>19</v>
      </c>
      <c r="H17" s="135"/>
      <c r="I17" s="2">
        <v>0</v>
      </c>
      <c r="K17" s="122" t="s">
        <v>20</v>
      </c>
      <c r="L17" s="122"/>
      <c r="M17" s="5">
        <f>I43</f>
        <v>0</v>
      </c>
      <c r="N17" s="6"/>
      <c r="O17" s="140"/>
      <c r="P17" s="130"/>
      <c r="Q17" s="141"/>
      <c r="R17" s="141"/>
      <c r="S17" s="122"/>
      <c r="T17" s="122"/>
      <c r="U17" s="122"/>
      <c r="V17" s="122"/>
      <c r="W17" s="122"/>
      <c r="X17" s="122"/>
    </row>
    <row r="18" spans="1:24" s="121" customFormat="1" ht="20.149999999999999" customHeight="1" thickBot="1" x14ac:dyDescent="0.6">
      <c r="A18" s="112"/>
      <c r="F18" s="122"/>
      <c r="G18" s="122"/>
      <c r="H18" s="7"/>
      <c r="I18" s="4"/>
      <c r="N18" s="8"/>
      <c r="O18" s="140"/>
      <c r="P18" s="130"/>
      <c r="Q18" s="142"/>
      <c r="R18" s="142"/>
      <c r="S18" s="122"/>
      <c r="T18" s="122"/>
      <c r="U18" s="122"/>
      <c r="V18" s="122"/>
      <c r="W18" s="122"/>
      <c r="X18" s="122"/>
    </row>
    <row r="19" spans="1:24" s="121" customFormat="1" ht="36" customHeight="1" thickBot="1" x14ac:dyDescent="0.6">
      <c r="B19" s="399" t="s">
        <v>21</v>
      </c>
      <c r="C19" s="400"/>
      <c r="D19" s="9"/>
      <c r="F19" s="122"/>
      <c r="G19" s="122" t="s">
        <v>22</v>
      </c>
      <c r="H19" s="135"/>
      <c r="I19" s="2">
        <v>0</v>
      </c>
      <c r="J19" s="143"/>
      <c r="N19" s="6"/>
      <c r="O19" s="144"/>
      <c r="P19" s="145"/>
      <c r="Q19" s="146"/>
      <c r="R19" s="146"/>
      <c r="S19" s="122"/>
      <c r="T19" s="122"/>
      <c r="U19" s="122"/>
      <c r="V19" s="122"/>
      <c r="W19" s="122"/>
      <c r="X19" s="122"/>
    </row>
    <row r="20" spans="1:24" s="121" customFormat="1" ht="20.149999999999999" customHeight="1" thickBot="1" x14ac:dyDescent="0.6">
      <c r="A20" s="112"/>
      <c r="B20" s="123"/>
      <c r="C20" s="123"/>
      <c r="D20" s="122"/>
      <c r="E20" s="122"/>
      <c r="F20" s="122"/>
      <c r="G20" s="122"/>
      <c r="H20" s="7"/>
      <c r="I20" s="4"/>
      <c r="J20" s="143"/>
      <c r="N20" s="10"/>
      <c r="O20" s="144"/>
      <c r="P20" s="145"/>
      <c r="Q20" s="146"/>
      <c r="R20" s="146"/>
      <c r="S20" s="122"/>
      <c r="T20" s="122"/>
      <c r="U20" s="122"/>
      <c r="V20" s="122"/>
      <c r="W20" s="122"/>
      <c r="X20" s="122"/>
    </row>
    <row r="21" spans="1:24" s="121" customFormat="1" ht="36" customHeight="1" thickBot="1" x14ac:dyDescent="0.6">
      <c r="A21" s="112"/>
      <c r="B21" s="399" t="s">
        <v>23</v>
      </c>
      <c r="C21" s="401"/>
      <c r="D21" s="11"/>
      <c r="E21" s="122"/>
      <c r="F21" s="122"/>
      <c r="G21" s="122" t="s">
        <v>24</v>
      </c>
      <c r="H21" s="135"/>
      <c r="I21" s="2">
        <v>0</v>
      </c>
      <c r="N21" s="6"/>
      <c r="O21" s="122"/>
      <c r="P21" s="122"/>
      <c r="Q21" s="122"/>
      <c r="R21" s="122"/>
      <c r="S21" s="122"/>
      <c r="T21" s="122"/>
      <c r="U21" s="122"/>
      <c r="V21" s="122"/>
      <c r="W21" s="122"/>
      <c r="X21" s="122"/>
    </row>
    <row r="22" spans="1:24" s="121" customFormat="1" ht="20.149999999999999" customHeight="1" thickBot="1" x14ac:dyDescent="0.6">
      <c r="A22" s="112"/>
      <c r="B22" s="122"/>
      <c r="C22" s="122"/>
      <c r="D22" s="122"/>
      <c r="E22" s="122"/>
      <c r="F22" s="122"/>
      <c r="G22" s="122"/>
      <c r="H22" s="7"/>
      <c r="I22" s="4"/>
      <c r="N22" s="10"/>
      <c r="O22" s="122"/>
      <c r="P22" s="122"/>
      <c r="Q22" s="122"/>
      <c r="R22" s="122"/>
      <c r="S22" s="122"/>
      <c r="T22" s="122"/>
      <c r="U22" s="122"/>
      <c r="V22" s="122"/>
      <c r="W22" s="122"/>
      <c r="X22" s="122"/>
    </row>
    <row r="23" spans="1:24" s="121" customFormat="1" ht="36" customHeight="1" thickBot="1" x14ac:dyDescent="0.6">
      <c r="A23" s="112"/>
      <c r="E23" s="122"/>
      <c r="F23" s="122"/>
      <c r="G23" s="122" t="s">
        <v>25</v>
      </c>
      <c r="H23" s="135"/>
      <c r="I23" s="2">
        <v>0</v>
      </c>
      <c r="N23" s="6"/>
      <c r="O23" s="122"/>
      <c r="P23" s="122"/>
      <c r="Q23" s="122"/>
      <c r="R23" s="122"/>
      <c r="S23" s="122"/>
      <c r="T23" s="122"/>
      <c r="U23" s="122"/>
      <c r="V23" s="122"/>
      <c r="W23" s="122"/>
      <c r="X23" s="122"/>
    </row>
    <row r="24" spans="1:24" s="121" customFormat="1" ht="20.149999999999999" customHeight="1" thickBot="1" x14ac:dyDescent="0.6">
      <c r="A24" s="112"/>
      <c r="E24" s="122"/>
      <c r="F24" s="122"/>
      <c r="H24" s="12"/>
      <c r="I24" s="3"/>
      <c r="N24" s="139"/>
      <c r="O24" s="122"/>
      <c r="P24" s="122"/>
      <c r="Q24" s="122"/>
      <c r="R24" s="122"/>
      <c r="S24" s="122"/>
      <c r="T24" s="122"/>
      <c r="U24" s="122"/>
      <c r="V24" s="122"/>
      <c r="W24" s="122"/>
      <c r="X24" s="122"/>
    </row>
    <row r="25" spans="1:24" s="121" customFormat="1" ht="36" customHeight="1" thickBot="1" x14ac:dyDescent="0.6">
      <c r="A25" s="112"/>
      <c r="E25" s="122"/>
      <c r="F25" s="122"/>
      <c r="G25" s="122" t="s">
        <v>26</v>
      </c>
      <c r="H25" s="135"/>
      <c r="I25" s="2">
        <v>0</v>
      </c>
      <c r="N25" s="13"/>
      <c r="O25" s="122"/>
      <c r="P25" s="122"/>
      <c r="Q25" s="122"/>
      <c r="R25" s="122"/>
      <c r="S25" s="122"/>
      <c r="T25" s="122"/>
      <c r="U25" s="122"/>
      <c r="V25" s="122"/>
      <c r="W25" s="122"/>
      <c r="X25" s="122"/>
    </row>
    <row r="26" spans="1:24" s="121" customFormat="1" ht="16" customHeight="1" thickBot="1" x14ac:dyDescent="0.6">
      <c r="A26" s="112"/>
      <c r="B26" s="122"/>
      <c r="C26" s="122"/>
      <c r="D26" s="122"/>
      <c r="E26" s="122"/>
      <c r="F26" s="122"/>
      <c r="H26" s="12"/>
      <c r="I26" s="3"/>
      <c r="J26" s="124"/>
      <c r="K26" s="122"/>
      <c r="L26" s="122"/>
      <c r="M26" s="139"/>
      <c r="N26" s="139"/>
      <c r="O26" s="122"/>
      <c r="P26" s="122"/>
      <c r="Q26" s="122"/>
      <c r="R26" s="122"/>
      <c r="S26" s="122"/>
      <c r="T26" s="122"/>
      <c r="U26" s="122"/>
      <c r="V26" s="122"/>
      <c r="W26" s="122"/>
      <c r="X26" s="122"/>
    </row>
    <row r="27" spans="1:24" s="121" customFormat="1" ht="36" customHeight="1" thickBot="1" x14ac:dyDescent="0.6">
      <c r="A27" s="112"/>
      <c r="B27" s="122"/>
      <c r="C27" s="122"/>
      <c r="D27" s="122"/>
      <c r="E27" s="122"/>
      <c r="F27" s="122"/>
      <c r="G27" s="122" t="s">
        <v>27</v>
      </c>
      <c r="H27" s="135"/>
      <c r="I27" s="2">
        <v>0</v>
      </c>
      <c r="J27" s="124"/>
      <c r="K27" s="122"/>
      <c r="L27" s="122"/>
      <c r="M27" s="139"/>
      <c r="N27" s="139"/>
      <c r="O27" s="122"/>
      <c r="P27" s="122"/>
      <c r="Q27" s="122"/>
      <c r="R27" s="122"/>
      <c r="S27" s="122"/>
      <c r="T27" s="122"/>
      <c r="U27" s="122"/>
      <c r="V27" s="122"/>
      <c r="W27" s="122"/>
      <c r="X27" s="122"/>
    </row>
    <row r="28" spans="1:24" s="147" customFormat="1" ht="16" customHeight="1" thickBot="1" x14ac:dyDescent="0.6">
      <c r="H28" s="148"/>
      <c r="J28" s="114"/>
    </row>
    <row r="29" spans="1:24" s="147" customFormat="1" ht="36" customHeight="1" thickBot="1" x14ac:dyDescent="0.6">
      <c r="G29" s="122" t="s">
        <v>28</v>
      </c>
      <c r="H29" s="149"/>
      <c r="I29" s="2">
        <v>0</v>
      </c>
      <c r="J29" s="114"/>
    </row>
    <row r="30" spans="1:24" s="147" customFormat="1" ht="16" customHeight="1" thickBot="1" x14ac:dyDescent="0.6">
      <c r="H30" s="148"/>
      <c r="J30" s="114"/>
    </row>
    <row r="31" spans="1:24" s="147" customFormat="1" ht="36" customHeight="1" thickBot="1" x14ac:dyDescent="0.6">
      <c r="G31" s="122" t="s">
        <v>29</v>
      </c>
      <c r="H31" s="149"/>
      <c r="I31" s="2">
        <v>0</v>
      </c>
      <c r="J31" s="114"/>
    </row>
    <row r="32" spans="1:24" s="121" customFormat="1" ht="16" customHeight="1" thickBot="1" x14ac:dyDescent="0.6">
      <c r="A32" s="112"/>
      <c r="F32" s="122"/>
      <c r="G32" s="122"/>
      <c r="H32" s="14"/>
      <c r="I32" s="15"/>
      <c r="J32" s="124"/>
      <c r="K32" s="122"/>
      <c r="L32" s="122"/>
      <c r="M32" s="139"/>
      <c r="N32" s="139"/>
      <c r="O32" s="122"/>
      <c r="P32" s="122"/>
      <c r="Q32" s="122"/>
      <c r="R32" s="122"/>
      <c r="S32" s="122"/>
      <c r="T32" s="122"/>
      <c r="U32" s="122"/>
      <c r="V32" s="122"/>
      <c r="W32" s="122"/>
      <c r="X32" s="122"/>
    </row>
    <row r="33" spans="1:24" s="121" customFormat="1" ht="36" customHeight="1" thickBot="1" x14ac:dyDescent="0.6">
      <c r="A33" s="112"/>
      <c r="F33" s="122"/>
      <c r="G33" s="122" t="s">
        <v>30</v>
      </c>
      <c r="H33" s="135"/>
      <c r="I33" s="2">
        <v>0</v>
      </c>
      <c r="J33" s="124"/>
      <c r="K33" s="122"/>
      <c r="L33" s="122"/>
      <c r="M33" s="139"/>
      <c r="N33" s="139"/>
      <c r="O33" s="122"/>
      <c r="P33" s="122"/>
      <c r="Q33" s="122"/>
      <c r="R33" s="122"/>
      <c r="S33" s="122"/>
      <c r="T33" s="122"/>
      <c r="U33" s="122"/>
      <c r="V33" s="122"/>
      <c r="W33" s="122"/>
      <c r="X33" s="122"/>
    </row>
    <row r="34" spans="1:24" s="121" customFormat="1" ht="10" customHeight="1" x14ac:dyDescent="0.55000000000000004">
      <c r="A34" s="112"/>
      <c r="F34" s="122"/>
      <c r="G34" s="122"/>
      <c r="H34" s="7"/>
      <c r="I34" s="4"/>
      <c r="J34" s="124"/>
      <c r="K34" s="122"/>
      <c r="L34" s="122"/>
      <c r="M34" s="139"/>
      <c r="N34" s="139"/>
      <c r="O34" s="122"/>
      <c r="P34" s="122"/>
      <c r="Q34" s="122"/>
      <c r="R34" s="122"/>
      <c r="S34" s="122"/>
      <c r="T34" s="122"/>
      <c r="U34" s="122"/>
      <c r="V34" s="122"/>
      <c r="W34" s="122"/>
      <c r="X34" s="122"/>
    </row>
    <row r="35" spans="1:24" s="121" customFormat="1" ht="10" customHeight="1" x14ac:dyDescent="0.55000000000000004">
      <c r="A35" s="112"/>
      <c r="F35" s="122"/>
      <c r="G35" s="150"/>
      <c r="H35" s="16"/>
      <c r="I35" s="17"/>
      <c r="J35" s="124"/>
      <c r="L35" s="122"/>
      <c r="M35" s="139"/>
      <c r="N35" s="139"/>
      <c r="O35" s="122"/>
      <c r="P35" s="122"/>
      <c r="Q35" s="122"/>
      <c r="R35" s="122"/>
      <c r="S35" s="122"/>
      <c r="T35" s="122"/>
      <c r="U35" s="122"/>
      <c r="V35" s="122"/>
      <c r="W35" s="122"/>
      <c r="X35" s="122"/>
    </row>
    <row r="36" spans="1:24" s="121" customFormat="1" ht="36" customHeight="1" x14ac:dyDescent="0.55000000000000004">
      <c r="A36" s="112"/>
      <c r="F36" s="122"/>
      <c r="G36" s="151" t="s">
        <v>31</v>
      </c>
      <c r="H36" s="135"/>
      <c r="I36" s="11">
        <f>IF(I15=0,SUM(I9:I13,I17:I33),SUM(I9:I15,I33))</f>
        <v>0</v>
      </c>
      <c r="J36" s="124"/>
      <c r="K36" s="122"/>
      <c r="L36" s="122"/>
      <c r="M36" s="139"/>
      <c r="N36" s="139"/>
      <c r="O36" s="122"/>
      <c r="P36" s="122"/>
      <c r="Q36" s="122"/>
      <c r="R36" s="122"/>
      <c r="S36" s="122"/>
      <c r="T36" s="122"/>
      <c r="U36" s="122"/>
      <c r="V36" s="122"/>
      <c r="W36" s="122"/>
      <c r="X36" s="122"/>
    </row>
    <row r="37" spans="1:24" s="121" customFormat="1" ht="10" customHeight="1" thickBot="1" x14ac:dyDescent="0.6">
      <c r="A37" s="112"/>
      <c r="F37" s="122"/>
      <c r="G37" s="122"/>
      <c r="H37" s="14"/>
      <c r="I37" s="18"/>
      <c r="J37" s="124"/>
      <c r="K37" s="122"/>
      <c r="L37" s="122"/>
      <c r="M37" s="139"/>
      <c r="N37" s="139"/>
      <c r="O37" s="122"/>
      <c r="P37" s="122"/>
      <c r="Q37" s="122"/>
      <c r="R37" s="122"/>
      <c r="S37" s="122"/>
      <c r="T37" s="122"/>
      <c r="U37" s="122"/>
      <c r="V37" s="122"/>
      <c r="W37" s="122"/>
      <c r="X37" s="122"/>
    </row>
    <row r="38" spans="1:24" s="121" customFormat="1" ht="36" customHeight="1" thickBot="1" x14ac:dyDescent="0.6">
      <c r="A38" s="112"/>
      <c r="B38" s="112"/>
      <c r="C38" s="112"/>
      <c r="D38" s="112"/>
      <c r="E38" s="122"/>
      <c r="F38" s="122"/>
      <c r="G38" s="122" t="s">
        <v>32</v>
      </c>
      <c r="H38" s="135"/>
      <c r="I38" s="2">
        <v>0</v>
      </c>
      <c r="J38" s="124"/>
      <c r="K38" s="122"/>
      <c r="L38" s="122"/>
      <c r="M38" s="139"/>
      <c r="N38" s="139"/>
      <c r="O38" s="122"/>
      <c r="P38" s="122"/>
      <c r="Q38" s="122"/>
      <c r="R38" s="122"/>
      <c r="S38" s="122"/>
      <c r="T38" s="122"/>
      <c r="U38" s="122"/>
      <c r="V38" s="122"/>
      <c r="W38" s="122"/>
      <c r="X38" s="122"/>
    </row>
    <row r="39" spans="1:24" s="121" customFormat="1" ht="10" customHeight="1" x14ac:dyDescent="0.55000000000000004">
      <c r="A39" s="112"/>
      <c r="F39" s="122"/>
      <c r="G39" s="122"/>
      <c r="H39" s="7"/>
      <c r="I39" s="4"/>
      <c r="J39" s="124"/>
      <c r="K39" s="122"/>
      <c r="L39" s="122"/>
      <c r="M39" s="139"/>
      <c r="N39" s="139"/>
      <c r="O39" s="122"/>
      <c r="P39" s="122"/>
      <c r="Q39" s="122"/>
      <c r="R39" s="122"/>
      <c r="S39" s="122"/>
      <c r="T39" s="122"/>
      <c r="U39" s="122"/>
      <c r="V39" s="122"/>
      <c r="W39" s="122"/>
      <c r="X39" s="122"/>
    </row>
    <row r="40" spans="1:24" s="121" customFormat="1" ht="10" customHeight="1" x14ac:dyDescent="0.55000000000000004">
      <c r="A40" s="112"/>
      <c r="F40" s="122"/>
      <c r="G40" s="150"/>
      <c r="H40" s="16"/>
      <c r="I40" s="17"/>
      <c r="J40" s="124"/>
      <c r="K40" s="122"/>
      <c r="L40" s="122"/>
      <c r="M40" s="139"/>
      <c r="N40" s="139"/>
      <c r="O40" s="122"/>
      <c r="P40" s="122"/>
      <c r="Q40" s="122"/>
      <c r="R40" s="122"/>
      <c r="S40" s="122"/>
      <c r="T40" s="122"/>
      <c r="U40" s="122"/>
      <c r="V40" s="122"/>
      <c r="W40" s="122"/>
      <c r="X40" s="122"/>
    </row>
    <row r="41" spans="1:24" s="121" customFormat="1" ht="36" customHeight="1" x14ac:dyDescent="0.55000000000000004">
      <c r="A41" s="112"/>
      <c r="F41" s="122"/>
      <c r="G41" s="151" t="s">
        <v>33</v>
      </c>
      <c r="H41" s="135"/>
      <c r="I41" s="11">
        <f>I36+I38</f>
        <v>0</v>
      </c>
      <c r="J41" s="124"/>
      <c r="K41" s="122"/>
      <c r="L41" s="122"/>
      <c r="M41" s="139"/>
      <c r="N41" s="139"/>
      <c r="O41" s="122"/>
      <c r="P41" s="122"/>
      <c r="Q41" s="122"/>
      <c r="R41" s="122"/>
      <c r="S41" s="122"/>
      <c r="T41" s="122"/>
      <c r="U41" s="122"/>
      <c r="V41" s="122"/>
      <c r="W41" s="122"/>
      <c r="X41" s="122"/>
    </row>
    <row r="42" spans="1:24" s="121" customFormat="1" ht="10" customHeight="1" thickBot="1" x14ac:dyDescent="0.6">
      <c r="A42" s="112"/>
      <c r="F42" s="122"/>
      <c r="G42" s="151"/>
      <c r="H42" s="123"/>
      <c r="I42" s="139"/>
      <c r="J42" s="124"/>
      <c r="K42" s="122"/>
      <c r="L42" s="122"/>
      <c r="M42" s="139"/>
      <c r="N42" s="139"/>
      <c r="O42" s="122"/>
      <c r="P42" s="122"/>
      <c r="Q42" s="122"/>
      <c r="R42" s="122"/>
      <c r="S42" s="122"/>
      <c r="T42" s="122"/>
      <c r="U42" s="122"/>
      <c r="V42" s="122"/>
      <c r="W42" s="122"/>
      <c r="X42" s="122"/>
    </row>
    <row r="43" spans="1:24" s="121" customFormat="1" ht="36" customHeight="1" thickBot="1" x14ac:dyDescent="0.6">
      <c r="A43" s="112"/>
      <c r="F43" s="122"/>
      <c r="G43" s="122" t="s">
        <v>20</v>
      </c>
      <c r="H43" s="135"/>
      <c r="I43" s="19">
        <v>0</v>
      </c>
      <c r="J43" s="124"/>
      <c r="K43" s="122"/>
      <c r="L43" s="122"/>
      <c r="M43" s="139"/>
      <c r="N43" s="139"/>
      <c r="O43" s="122"/>
      <c r="P43" s="122"/>
      <c r="Q43" s="122"/>
      <c r="R43" s="122"/>
      <c r="S43" s="122"/>
      <c r="T43" s="122"/>
      <c r="U43" s="122"/>
      <c r="V43" s="122"/>
      <c r="W43" s="122"/>
      <c r="X43" s="122"/>
    </row>
    <row r="44" spans="1:24" s="121" customFormat="1" ht="10" customHeight="1" x14ac:dyDescent="0.55000000000000004">
      <c r="A44" s="112"/>
      <c r="F44" s="122"/>
      <c r="G44" s="122"/>
      <c r="H44" s="152"/>
      <c r="I44" s="153"/>
      <c r="J44" s="124"/>
      <c r="K44" s="122"/>
      <c r="L44" s="122"/>
      <c r="M44" s="139"/>
      <c r="N44" s="139"/>
      <c r="O44" s="122"/>
      <c r="P44" s="122"/>
      <c r="Q44" s="122"/>
      <c r="R44" s="122"/>
      <c r="S44" s="122"/>
      <c r="T44" s="122"/>
      <c r="U44" s="122"/>
      <c r="V44" s="122"/>
      <c r="W44" s="122"/>
      <c r="X44" s="122"/>
    </row>
    <row r="45" spans="1:24" s="121" customFormat="1" ht="36" customHeight="1" x14ac:dyDescent="0.55000000000000004">
      <c r="A45" s="112"/>
      <c r="B45" s="112"/>
      <c r="C45" s="112"/>
      <c r="D45" s="112"/>
      <c r="E45" s="122"/>
      <c r="F45" s="122"/>
      <c r="G45" s="122" t="s">
        <v>34</v>
      </c>
      <c r="H45" s="135"/>
      <c r="I45" s="20">
        <f>I41*I43</f>
        <v>0</v>
      </c>
      <c r="J45" s="124"/>
      <c r="K45" s="122"/>
      <c r="L45" s="122"/>
      <c r="M45" s="139"/>
      <c r="N45" s="139"/>
      <c r="O45" s="122"/>
      <c r="P45" s="122"/>
      <c r="Q45" s="122"/>
      <c r="R45" s="122"/>
      <c r="S45" s="122"/>
      <c r="T45" s="122"/>
      <c r="U45" s="122"/>
      <c r="V45" s="122"/>
      <c r="W45" s="122"/>
      <c r="X45" s="122"/>
    </row>
    <row r="46" spans="1:24" s="121" customFormat="1" ht="10" customHeight="1" x14ac:dyDescent="0.55000000000000004">
      <c r="A46" s="112"/>
      <c r="F46" s="122"/>
      <c r="G46" s="122"/>
      <c r="H46" s="7"/>
      <c r="I46" s="4"/>
      <c r="J46" s="124"/>
      <c r="K46" s="122"/>
      <c r="L46" s="122"/>
      <c r="M46" s="139"/>
      <c r="N46" s="139"/>
      <c r="O46" s="122"/>
      <c r="P46" s="122"/>
      <c r="Q46" s="122"/>
      <c r="R46" s="122"/>
      <c r="S46" s="122"/>
      <c r="T46" s="122"/>
      <c r="U46" s="122"/>
      <c r="V46" s="122"/>
      <c r="W46" s="122"/>
      <c r="X46" s="122"/>
    </row>
    <row r="47" spans="1:24" s="121" customFormat="1" ht="10" customHeight="1" x14ac:dyDescent="0.55000000000000004">
      <c r="A47" s="112"/>
      <c r="F47" s="122"/>
      <c r="G47" s="150"/>
      <c r="H47" s="16"/>
      <c r="I47" s="17"/>
      <c r="J47" s="124"/>
      <c r="K47" s="122"/>
      <c r="L47" s="122"/>
      <c r="M47" s="139"/>
      <c r="N47" s="139"/>
      <c r="O47" s="122"/>
      <c r="P47" s="122"/>
      <c r="Q47" s="122"/>
      <c r="R47" s="122"/>
      <c r="S47" s="122"/>
      <c r="T47" s="122"/>
      <c r="U47" s="122"/>
      <c r="V47" s="122"/>
      <c r="W47" s="122"/>
      <c r="X47" s="122"/>
    </row>
    <row r="48" spans="1:24" s="121" customFormat="1" ht="36" customHeight="1" x14ac:dyDescent="0.55000000000000004">
      <c r="A48" s="112"/>
      <c r="B48" s="112"/>
      <c r="C48" s="112"/>
      <c r="D48" s="112"/>
      <c r="E48" s="122"/>
      <c r="F48" s="122"/>
      <c r="G48" s="151" t="s">
        <v>35</v>
      </c>
      <c r="H48" s="135"/>
      <c r="I48" s="11">
        <f>I41+I45</f>
        <v>0</v>
      </c>
      <c r="J48" s="124"/>
      <c r="K48" s="151" t="s">
        <v>36</v>
      </c>
      <c r="L48" s="122"/>
      <c r="M48" s="11">
        <f>M9+M11*(1+M17)+M13*(1+M17)+M15*(1+M17)</f>
        <v>0</v>
      </c>
      <c r="N48" s="21"/>
      <c r="O48" s="389" t="s">
        <v>37</v>
      </c>
      <c r="P48" s="389"/>
      <c r="Q48" s="11">
        <f>I48+M48</f>
        <v>0</v>
      </c>
      <c r="R48" s="21"/>
      <c r="S48" s="122"/>
      <c r="T48" s="122"/>
      <c r="U48" s="122"/>
      <c r="V48" s="122"/>
      <c r="W48" s="122"/>
      <c r="X48" s="122"/>
    </row>
    <row r="49" spans="1:28" s="121" customFormat="1" ht="30" customHeight="1" x14ac:dyDescent="0.55000000000000004">
      <c r="A49" s="112"/>
      <c r="B49" s="122"/>
      <c r="C49" s="122"/>
      <c r="D49" s="122"/>
      <c r="E49" s="122"/>
      <c r="F49" s="122"/>
      <c r="H49" s="390" t="s">
        <v>38</v>
      </c>
      <c r="I49" s="391"/>
      <c r="J49" s="154"/>
      <c r="K49" s="154"/>
      <c r="L49" s="154"/>
      <c r="M49" s="155" t="s">
        <v>38</v>
      </c>
      <c r="N49" s="156"/>
      <c r="O49" s="154"/>
      <c r="P49" s="155"/>
      <c r="Q49" s="155" t="s">
        <v>39</v>
      </c>
      <c r="T49" s="122"/>
      <c r="U49" s="122"/>
      <c r="V49" s="122"/>
      <c r="W49" s="122"/>
      <c r="X49" s="122"/>
    </row>
    <row r="50" spans="1:28" s="121" customFormat="1" ht="27.65" customHeight="1" x14ac:dyDescent="0.55000000000000004">
      <c r="A50" s="112"/>
      <c r="B50" s="122"/>
      <c r="C50" s="122"/>
      <c r="D50" s="122"/>
      <c r="E50" s="122"/>
      <c r="F50" s="122"/>
      <c r="G50" s="122"/>
      <c r="H50" s="123"/>
      <c r="I50" s="157"/>
      <c r="J50" s="124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</row>
    <row r="51" spans="1:28" s="117" customFormat="1" ht="130" customHeight="1" x14ac:dyDescent="0.55000000000000004">
      <c r="A51" s="116"/>
      <c r="B51" s="392" t="s">
        <v>40</v>
      </c>
      <c r="C51" s="393"/>
      <c r="D51" s="393"/>
      <c r="E51" s="393"/>
      <c r="F51" s="393"/>
      <c r="G51" s="393"/>
      <c r="H51" s="393"/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  <c r="T51" s="393"/>
      <c r="U51" s="393"/>
      <c r="V51" s="393"/>
      <c r="W51" s="393"/>
      <c r="X51" s="393"/>
    </row>
    <row r="52" spans="1:28" s="121" customFormat="1" ht="41" customHeight="1" x14ac:dyDescent="0.55000000000000004">
      <c r="A52" s="112"/>
      <c r="B52" s="122"/>
      <c r="C52" s="122"/>
      <c r="D52" s="122"/>
      <c r="E52" s="122"/>
      <c r="F52" s="122"/>
      <c r="G52" s="122"/>
      <c r="H52" s="123"/>
      <c r="I52" s="157"/>
      <c r="J52" s="124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</row>
    <row r="53" spans="1:28" s="117" customFormat="1" ht="49.5" customHeight="1" x14ac:dyDescent="0.55000000000000004">
      <c r="A53" s="116"/>
      <c r="B53" s="158"/>
      <c r="C53" s="158"/>
      <c r="D53" s="158"/>
      <c r="E53" s="158"/>
      <c r="F53" s="158"/>
      <c r="G53" s="159" t="s">
        <v>41</v>
      </c>
      <c r="H53" s="160"/>
      <c r="I53" s="394" t="s">
        <v>4</v>
      </c>
      <c r="J53" s="395"/>
      <c r="K53" s="395"/>
      <c r="L53" s="395"/>
      <c r="M53" s="395"/>
      <c r="N53" s="395"/>
      <c r="O53" s="395"/>
      <c r="P53" s="161" t="s">
        <v>5</v>
      </c>
      <c r="Q53" s="162" t="s">
        <v>42</v>
      </c>
      <c r="R53" s="160"/>
      <c r="S53" s="158"/>
      <c r="T53" s="158"/>
      <c r="U53" s="158"/>
      <c r="V53" s="158"/>
      <c r="W53" s="158"/>
      <c r="X53" s="158"/>
    </row>
    <row r="54" spans="1:28" s="117" customFormat="1" ht="46.5" customHeight="1" thickBot="1" x14ac:dyDescent="0.6">
      <c r="A54" s="116"/>
      <c r="F54" s="158"/>
      <c r="G54" s="163" t="s">
        <v>43</v>
      </c>
      <c r="H54" s="164"/>
      <c r="I54" s="165" t="s">
        <v>44</v>
      </c>
      <c r="J54" s="166"/>
      <c r="K54" s="166" t="s">
        <v>45</v>
      </c>
      <c r="L54" s="166"/>
      <c r="M54" s="166" t="s">
        <v>46</v>
      </c>
      <c r="N54" s="130"/>
      <c r="O54" s="166" t="s">
        <v>47</v>
      </c>
      <c r="P54" s="396" t="s">
        <v>48</v>
      </c>
      <c r="Q54" s="396"/>
      <c r="R54" s="396"/>
      <c r="S54" s="158"/>
      <c r="T54" s="158"/>
      <c r="U54" s="158"/>
      <c r="V54" s="158"/>
      <c r="W54" s="158"/>
      <c r="X54" s="158"/>
    </row>
    <row r="55" spans="1:28" s="117" customFormat="1" ht="36" customHeight="1" thickBot="1" x14ac:dyDescent="0.6">
      <c r="A55" s="116"/>
      <c r="B55" s="382" t="s">
        <v>8</v>
      </c>
      <c r="C55" s="383"/>
      <c r="D55" s="324" t="s">
        <v>49</v>
      </c>
      <c r="E55" s="325"/>
      <c r="F55" s="158"/>
      <c r="G55" s="167">
        <f>IFERROR(G194+G199,"0")</f>
        <v>0</v>
      </c>
      <c r="H55" s="168" t="s">
        <v>50</v>
      </c>
      <c r="I55" s="169">
        <f>D205</f>
        <v>0</v>
      </c>
      <c r="J55" s="165" t="s">
        <v>51</v>
      </c>
      <c r="K55" s="169">
        <f>D210</f>
        <v>0</v>
      </c>
      <c r="L55" s="166" t="s">
        <v>51</v>
      </c>
      <c r="M55" s="169">
        <f>D221</f>
        <v>0</v>
      </c>
      <c r="N55" s="170" t="s">
        <v>52</v>
      </c>
      <c r="O55" s="169">
        <f>D232</f>
        <v>0</v>
      </c>
      <c r="P55" s="142" t="s">
        <v>53</v>
      </c>
      <c r="Q55" s="171">
        <f>IFERROR(G55+I55+K55+M55+O55,"0")</f>
        <v>0</v>
      </c>
      <c r="R55" s="141"/>
      <c r="S55" s="172"/>
      <c r="T55" s="173" t="s">
        <v>21</v>
      </c>
      <c r="U55" s="22"/>
      <c r="V55" s="158"/>
      <c r="W55" s="158"/>
      <c r="X55" s="158"/>
    </row>
    <row r="56" spans="1:28" s="121" customFormat="1" ht="30.5" customHeight="1" thickBot="1" x14ac:dyDescent="0.35">
      <c r="A56" s="112"/>
      <c r="D56" s="381"/>
      <c r="E56" s="381"/>
      <c r="F56" s="122"/>
      <c r="G56" s="32" t="s">
        <v>54</v>
      </c>
      <c r="H56" s="174"/>
      <c r="I56" s="32" t="s">
        <v>54</v>
      </c>
      <c r="J56" s="174"/>
      <c r="K56" s="32" t="s">
        <v>54</v>
      </c>
      <c r="L56" s="174"/>
      <c r="M56" s="32" t="s">
        <v>54</v>
      </c>
      <c r="N56" s="175"/>
      <c r="O56" s="32" t="s">
        <v>54</v>
      </c>
      <c r="P56" s="176"/>
      <c r="Q56" s="32" t="s">
        <v>54</v>
      </c>
      <c r="R56" s="177"/>
      <c r="T56" s="122"/>
      <c r="U56" s="122"/>
      <c r="V56" s="122"/>
      <c r="W56" s="122"/>
      <c r="X56" s="122"/>
    </row>
    <row r="57" spans="1:28" s="121" customFormat="1" ht="36" customHeight="1" thickBot="1" x14ac:dyDescent="0.6">
      <c r="A57" s="112"/>
      <c r="B57" s="382" t="s">
        <v>11</v>
      </c>
      <c r="C57" s="383"/>
      <c r="D57" s="324"/>
      <c r="E57" s="325"/>
      <c r="F57" s="122"/>
      <c r="G57" s="178"/>
      <c r="H57" s="133"/>
      <c r="I57" s="179"/>
      <c r="J57" s="180"/>
      <c r="K57" s="181"/>
      <c r="L57" s="182"/>
      <c r="M57" s="182"/>
      <c r="N57" s="182"/>
      <c r="O57" s="141"/>
      <c r="P57" s="183"/>
      <c r="Q57" s="183"/>
      <c r="R57" s="158"/>
      <c r="T57" s="173" t="s">
        <v>23</v>
      </c>
      <c r="U57" s="11"/>
      <c r="V57" s="122"/>
      <c r="W57" s="122"/>
      <c r="X57" s="122"/>
    </row>
    <row r="58" spans="1:28" s="190" customFormat="1" ht="20.149999999999999" customHeight="1" thickBot="1" x14ac:dyDescent="0.65">
      <c r="A58" s="184"/>
      <c r="B58" s="121"/>
      <c r="C58" s="121"/>
      <c r="D58" s="384"/>
      <c r="E58" s="384"/>
      <c r="F58" s="23"/>
      <c r="G58" s="185"/>
      <c r="H58" s="186"/>
      <c r="I58" s="184"/>
      <c r="J58" s="187"/>
      <c r="K58" s="184"/>
      <c r="L58" s="184"/>
      <c r="M58" s="184"/>
      <c r="N58" s="188"/>
      <c r="O58" s="188"/>
      <c r="P58" s="188"/>
      <c r="Q58" s="188"/>
      <c r="R58" s="184"/>
      <c r="S58" s="184"/>
      <c r="T58" s="184"/>
      <c r="U58" s="184"/>
      <c r="V58" s="189"/>
      <c r="W58" s="184"/>
      <c r="X58" s="184"/>
    </row>
    <row r="59" spans="1:28" s="190" customFormat="1" ht="36" customHeight="1" thickBot="1" x14ac:dyDescent="0.65">
      <c r="A59" s="184"/>
      <c r="B59" s="385" t="s">
        <v>14</v>
      </c>
      <c r="C59" s="386"/>
      <c r="D59" s="387"/>
      <c r="E59" s="388"/>
      <c r="F59" s="23"/>
      <c r="G59" s="185"/>
      <c r="H59" s="186"/>
      <c r="I59" s="184"/>
      <c r="J59" s="187"/>
      <c r="K59" s="184"/>
      <c r="L59" s="184"/>
      <c r="M59" s="184"/>
      <c r="N59" s="188"/>
      <c r="O59" s="188"/>
      <c r="P59" s="188"/>
      <c r="Q59" s="188"/>
      <c r="R59" s="184"/>
      <c r="S59" s="184"/>
      <c r="T59" s="184"/>
      <c r="U59" s="184"/>
      <c r="V59" s="189"/>
      <c r="W59" s="184"/>
      <c r="X59" s="184"/>
    </row>
    <row r="60" spans="1:28" s="190" customFormat="1" ht="41" customHeight="1" x14ac:dyDescent="0.6">
      <c r="A60" s="184"/>
      <c r="B60" s="191"/>
      <c r="C60" s="191"/>
      <c r="D60" s="366"/>
      <c r="E60" s="366"/>
      <c r="F60" s="23"/>
      <c r="G60" s="185"/>
      <c r="H60" s="186"/>
      <c r="I60" s="184"/>
      <c r="J60" s="187"/>
      <c r="K60" s="184"/>
      <c r="L60" s="184"/>
      <c r="M60" s="184"/>
      <c r="N60" s="188"/>
      <c r="O60" s="188"/>
      <c r="P60" s="188"/>
      <c r="Q60" s="188"/>
      <c r="R60" s="184"/>
      <c r="S60" s="184"/>
      <c r="T60" s="184"/>
      <c r="U60" s="184"/>
      <c r="V60" s="189"/>
      <c r="W60" s="184"/>
      <c r="X60" s="184"/>
    </row>
    <row r="61" spans="1:28" ht="25" customHeight="1" x14ac:dyDescent="0.55000000000000004">
      <c r="A61" s="111"/>
      <c r="B61" s="367" t="s">
        <v>55</v>
      </c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8"/>
      <c r="U61" s="368"/>
      <c r="V61" s="368"/>
      <c r="W61" s="368"/>
      <c r="X61" s="369"/>
    </row>
    <row r="62" spans="1:28" ht="25" customHeight="1" x14ac:dyDescent="0.55000000000000004">
      <c r="A62" s="111"/>
      <c r="B62" s="370"/>
      <c r="C62" s="371"/>
      <c r="D62" s="371"/>
      <c r="E62" s="371"/>
      <c r="F62" s="371"/>
      <c r="G62" s="371"/>
      <c r="H62" s="371"/>
      <c r="I62" s="371"/>
      <c r="J62" s="371"/>
      <c r="K62" s="371"/>
      <c r="L62" s="371"/>
      <c r="M62" s="371"/>
      <c r="N62" s="371"/>
      <c r="O62" s="371"/>
      <c r="P62" s="371"/>
      <c r="Q62" s="371"/>
      <c r="R62" s="371"/>
      <c r="S62" s="371"/>
      <c r="T62" s="371"/>
      <c r="U62" s="371"/>
      <c r="V62" s="371"/>
      <c r="W62" s="371"/>
      <c r="X62" s="372"/>
    </row>
    <row r="63" spans="1:28" s="199" customFormat="1" ht="13.5" customHeight="1" x14ac:dyDescent="0.95">
      <c r="A63" s="192"/>
      <c r="B63" s="320" t="s">
        <v>56</v>
      </c>
      <c r="C63" s="193"/>
      <c r="D63" s="193"/>
      <c r="E63" s="193"/>
      <c r="F63" s="194"/>
      <c r="G63" s="24"/>
      <c r="H63" s="193"/>
      <c r="I63" s="193"/>
      <c r="J63" s="195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6"/>
      <c r="W63" s="193"/>
      <c r="X63" s="197"/>
      <c r="Y63" s="198"/>
      <c r="Z63" s="198"/>
      <c r="AA63" s="198"/>
      <c r="AB63" s="198"/>
    </row>
    <row r="64" spans="1:28" s="199" customFormat="1" ht="36" customHeight="1" x14ac:dyDescent="0.95">
      <c r="A64" s="192"/>
      <c r="B64" s="373"/>
      <c r="C64" s="193"/>
      <c r="D64" s="193"/>
      <c r="E64" s="193"/>
      <c r="F64" s="194"/>
      <c r="G64" s="24"/>
      <c r="H64" s="193"/>
      <c r="I64" s="375" t="s">
        <v>57</v>
      </c>
      <c r="J64" s="375"/>
      <c r="K64" s="375"/>
      <c r="L64" s="193"/>
      <c r="M64" s="375" t="s">
        <v>58</v>
      </c>
      <c r="N64" s="375"/>
      <c r="O64" s="375"/>
      <c r="P64" s="193"/>
      <c r="Q64" s="193"/>
      <c r="R64" s="193"/>
      <c r="S64" s="193"/>
      <c r="T64" s="193"/>
      <c r="U64" s="193"/>
      <c r="V64" s="196"/>
      <c r="W64" s="193"/>
      <c r="X64" s="197"/>
      <c r="Y64" s="198"/>
      <c r="Z64" s="198"/>
      <c r="AA64" s="198"/>
      <c r="AB64" s="198"/>
    </row>
    <row r="65" spans="1:28" s="199" customFormat="1" ht="53" customHeight="1" x14ac:dyDescent="0.95">
      <c r="A65" s="192"/>
      <c r="B65" s="373"/>
      <c r="C65" s="193"/>
      <c r="D65" s="200" t="s">
        <v>59</v>
      </c>
      <c r="E65" s="193"/>
      <c r="F65" s="201"/>
      <c r="G65" s="25"/>
      <c r="H65" s="193"/>
      <c r="I65" s="202" t="s">
        <v>60</v>
      </c>
      <c r="J65" s="203"/>
      <c r="K65" s="202" t="s">
        <v>61</v>
      </c>
      <c r="L65" s="193"/>
      <c r="M65" s="202" t="s">
        <v>60</v>
      </c>
      <c r="N65" s="203"/>
      <c r="O65" s="202" t="s">
        <v>61</v>
      </c>
      <c r="P65" s="193"/>
      <c r="Q65" s="193"/>
      <c r="R65" s="193"/>
      <c r="S65" s="193"/>
      <c r="T65" s="193"/>
      <c r="U65" s="193"/>
      <c r="V65" s="196"/>
      <c r="W65" s="193"/>
      <c r="X65" s="197"/>
      <c r="Y65" s="198"/>
      <c r="Z65" s="198"/>
      <c r="AA65" s="198"/>
      <c r="AB65" s="198"/>
    </row>
    <row r="66" spans="1:28" s="199" customFormat="1" ht="36" customHeight="1" thickBot="1" x14ac:dyDescent="1">
      <c r="A66" s="192"/>
      <c r="B66" s="373"/>
      <c r="C66" s="193"/>
      <c r="E66" s="193"/>
      <c r="F66" s="201"/>
      <c r="G66" s="204" t="s">
        <v>62</v>
      </c>
      <c r="H66" s="193"/>
      <c r="I66" s="205"/>
      <c r="J66" s="203"/>
      <c r="K66" s="205"/>
      <c r="L66" s="193"/>
      <c r="M66" s="205"/>
      <c r="N66" s="203"/>
      <c r="O66" s="205"/>
      <c r="P66" s="193"/>
      <c r="Q66" s="193"/>
      <c r="R66" s="193"/>
      <c r="S66" s="193"/>
      <c r="T66" s="193"/>
      <c r="U66" s="193"/>
      <c r="V66" s="196"/>
      <c r="W66" s="193"/>
      <c r="X66" s="197"/>
      <c r="Y66" s="198"/>
      <c r="Z66" s="198"/>
      <c r="AA66" s="198"/>
      <c r="AB66" s="198"/>
    </row>
    <row r="67" spans="1:28" s="199" customFormat="1" ht="36" customHeight="1" thickBot="1" x14ac:dyDescent="1">
      <c r="A67" s="192"/>
      <c r="B67" s="373"/>
      <c r="C67" s="193"/>
      <c r="D67" s="206">
        <f>SUM(G67:G67)</f>
        <v>0</v>
      </c>
      <c r="E67" s="193"/>
      <c r="F67" s="201" t="str">
        <f>$D$55</f>
        <v>X丸</v>
      </c>
      <c r="G67" s="26" t="str">
        <f>IF(I67*K67+M67*O67=0,"-",I67*K67+M67*O67)</f>
        <v>-</v>
      </c>
      <c r="H67" s="193" t="s">
        <v>63</v>
      </c>
      <c r="I67" s="27">
        <v>0</v>
      </c>
      <c r="J67" s="28" t="s">
        <v>64</v>
      </c>
      <c r="K67" s="27">
        <v>0</v>
      </c>
      <c r="L67" s="193" t="s">
        <v>65</v>
      </c>
      <c r="M67" s="27">
        <v>0</v>
      </c>
      <c r="N67" s="28" t="s">
        <v>64</v>
      </c>
      <c r="O67" s="27">
        <v>0</v>
      </c>
      <c r="P67" s="193"/>
      <c r="Q67" s="193"/>
      <c r="R67" s="193"/>
      <c r="S67" s="193"/>
      <c r="T67" s="193"/>
      <c r="U67" s="193"/>
      <c r="V67" s="196"/>
      <c r="W67" s="193"/>
      <c r="X67" s="197"/>
      <c r="Y67" s="198"/>
      <c r="Z67" s="198"/>
      <c r="AA67" s="198"/>
      <c r="AB67" s="198"/>
    </row>
    <row r="68" spans="1:28" s="199" customFormat="1" ht="36" customHeight="1" x14ac:dyDescent="0.95">
      <c r="A68" s="192"/>
      <c r="B68" s="373"/>
      <c r="C68" s="193"/>
      <c r="D68" s="32" t="s">
        <v>54</v>
      </c>
      <c r="E68" s="193"/>
      <c r="F68" s="201"/>
      <c r="G68" s="32" t="s">
        <v>54</v>
      </c>
      <c r="H68" s="193"/>
      <c r="I68" s="207" t="s">
        <v>66</v>
      </c>
      <c r="J68" s="208"/>
      <c r="K68" s="209" t="s">
        <v>67</v>
      </c>
      <c r="L68" s="208"/>
      <c r="M68" s="209" t="s">
        <v>66</v>
      </c>
      <c r="N68" s="210"/>
      <c r="O68" s="209" t="s">
        <v>67</v>
      </c>
      <c r="P68" s="193"/>
      <c r="Q68" s="193"/>
      <c r="R68" s="193"/>
      <c r="S68" s="193"/>
      <c r="T68" s="193"/>
      <c r="U68" s="193"/>
      <c r="V68" s="196"/>
      <c r="W68" s="193"/>
      <c r="X68" s="197"/>
      <c r="Y68" s="198"/>
      <c r="Z68" s="198"/>
      <c r="AA68" s="198"/>
      <c r="AB68" s="198"/>
    </row>
    <row r="69" spans="1:28" s="199" customFormat="1" ht="11" customHeight="1" x14ac:dyDescent="0.95">
      <c r="A69" s="192"/>
      <c r="B69" s="373"/>
      <c r="C69" s="193"/>
      <c r="D69" s="193"/>
      <c r="E69" s="193"/>
      <c r="F69" s="194"/>
      <c r="G69" s="24"/>
      <c r="H69" s="193"/>
      <c r="I69" s="193"/>
      <c r="J69" s="195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6"/>
      <c r="W69" s="193"/>
      <c r="X69" s="197"/>
      <c r="Y69" s="198"/>
      <c r="Z69" s="198"/>
      <c r="AA69" s="198"/>
      <c r="AB69" s="198"/>
    </row>
    <row r="70" spans="1:28" s="199" customFormat="1" ht="36" customHeight="1" x14ac:dyDescent="0.95">
      <c r="A70" s="192"/>
      <c r="B70" s="373"/>
      <c r="C70" s="193"/>
      <c r="D70" s="193"/>
      <c r="E70" s="193"/>
      <c r="F70" s="194"/>
      <c r="G70" s="24"/>
      <c r="H70" s="193"/>
      <c r="I70" s="375" t="s">
        <v>57</v>
      </c>
      <c r="J70" s="375"/>
      <c r="K70" s="375"/>
      <c r="L70" s="193"/>
      <c r="M70" s="375" t="s">
        <v>58</v>
      </c>
      <c r="N70" s="375"/>
      <c r="O70" s="375"/>
      <c r="P70" s="193"/>
      <c r="Q70" s="193"/>
      <c r="R70" s="193"/>
      <c r="S70" s="193"/>
      <c r="T70" s="193"/>
      <c r="U70" s="193"/>
      <c r="V70" s="196"/>
      <c r="W70" s="193"/>
      <c r="X70" s="197"/>
      <c r="Y70" s="198"/>
      <c r="Z70" s="198"/>
      <c r="AA70" s="198"/>
      <c r="AB70" s="198"/>
    </row>
    <row r="71" spans="1:28" s="199" customFormat="1" ht="36" customHeight="1" x14ac:dyDescent="0.95">
      <c r="A71" s="192"/>
      <c r="B71" s="373"/>
      <c r="C71" s="193"/>
      <c r="D71" s="193"/>
      <c r="E71" s="193"/>
      <c r="F71" s="201"/>
      <c r="G71" s="25"/>
      <c r="H71" s="193"/>
      <c r="I71" s="202" t="s">
        <v>60</v>
      </c>
      <c r="J71" s="203"/>
      <c r="K71" s="202" t="s">
        <v>61</v>
      </c>
      <c r="L71" s="193"/>
      <c r="M71" s="202" t="s">
        <v>60</v>
      </c>
      <c r="N71" s="203"/>
      <c r="O71" s="202" t="s">
        <v>61</v>
      </c>
      <c r="P71" s="193"/>
      <c r="Q71" s="193"/>
      <c r="R71" s="193"/>
      <c r="S71" s="193"/>
      <c r="T71" s="193"/>
      <c r="U71" s="193"/>
      <c r="V71" s="196"/>
      <c r="W71" s="193"/>
      <c r="X71" s="197"/>
      <c r="Y71" s="198"/>
      <c r="Z71" s="198"/>
      <c r="AA71" s="198"/>
      <c r="AB71" s="198"/>
    </row>
    <row r="72" spans="1:28" s="199" customFormat="1" ht="36" customHeight="1" x14ac:dyDescent="0.95">
      <c r="A72" s="192"/>
      <c r="B72" s="373"/>
      <c r="C72" s="193"/>
      <c r="D72" s="193"/>
      <c r="E72" s="193"/>
      <c r="F72" s="201"/>
      <c r="G72" s="204" t="s">
        <v>68</v>
      </c>
      <c r="H72" s="193"/>
      <c r="I72" s="205"/>
      <c r="J72" s="203"/>
      <c r="K72" s="205"/>
      <c r="L72" s="193"/>
      <c r="M72" s="205"/>
      <c r="N72" s="203"/>
      <c r="O72" s="205"/>
      <c r="P72" s="193"/>
      <c r="Q72" s="193"/>
      <c r="R72" s="193"/>
      <c r="S72" s="193"/>
      <c r="T72" s="193"/>
      <c r="U72" s="193"/>
      <c r="V72" s="196"/>
      <c r="W72" s="193"/>
      <c r="X72" s="197"/>
      <c r="Y72" s="198"/>
      <c r="Z72" s="198"/>
      <c r="AA72" s="198"/>
      <c r="AB72" s="198"/>
    </row>
    <row r="73" spans="1:28" s="199" customFormat="1" ht="36" customHeight="1" x14ac:dyDescent="0.95">
      <c r="A73" s="192"/>
      <c r="B73" s="373"/>
      <c r="C73" s="193"/>
      <c r="D73" s="193"/>
      <c r="E73" s="193"/>
      <c r="F73" s="201" t="str">
        <f>$D$55</f>
        <v>X丸</v>
      </c>
      <c r="G73" s="26" t="str">
        <f>IF(I73*K73+M73*O73=0,"-",I73*K73+M73*O73)</f>
        <v>-</v>
      </c>
      <c r="H73" s="193" t="s">
        <v>63</v>
      </c>
      <c r="I73" s="27">
        <v>0</v>
      </c>
      <c r="J73" s="28" t="s">
        <v>64</v>
      </c>
      <c r="K73" s="27">
        <v>0</v>
      </c>
      <c r="L73" s="193" t="s">
        <v>65</v>
      </c>
      <c r="M73" s="27">
        <v>0</v>
      </c>
      <c r="N73" s="28" t="s">
        <v>64</v>
      </c>
      <c r="O73" s="27">
        <v>0</v>
      </c>
      <c r="P73" s="193"/>
      <c r="Q73" s="193"/>
      <c r="R73" s="193"/>
      <c r="S73" s="193"/>
      <c r="T73" s="193"/>
      <c r="U73" s="193"/>
      <c r="V73" s="196"/>
      <c r="W73" s="193"/>
      <c r="X73" s="197"/>
      <c r="Y73" s="198"/>
      <c r="Z73" s="198"/>
      <c r="AA73" s="198"/>
      <c r="AB73" s="198"/>
    </row>
    <row r="74" spans="1:28" s="199" customFormat="1" ht="36" customHeight="1" x14ac:dyDescent="0.95">
      <c r="A74" s="192"/>
      <c r="B74" s="373"/>
      <c r="C74" s="211"/>
      <c r="D74" s="193"/>
      <c r="E74" s="193"/>
      <c r="F74" s="201"/>
      <c r="G74" s="32" t="s">
        <v>54</v>
      </c>
      <c r="H74" s="193"/>
      <c r="I74" s="207" t="s">
        <v>66</v>
      </c>
      <c r="J74" s="208"/>
      <c r="K74" s="209" t="s">
        <v>67</v>
      </c>
      <c r="L74" s="208"/>
      <c r="M74" s="209" t="s">
        <v>66</v>
      </c>
      <c r="N74" s="210"/>
      <c r="O74" s="209" t="s">
        <v>67</v>
      </c>
      <c r="R74" s="193"/>
      <c r="S74" s="193"/>
      <c r="T74" s="193"/>
      <c r="U74" s="193"/>
      <c r="V74" s="196"/>
      <c r="W74" s="193"/>
      <c r="X74" s="197"/>
      <c r="Y74" s="198"/>
      <c r="Z74" s="198"/>
      <c r="AA74" s="198"/>
      <c r="AB74" s="198"/>
    </row>
    <row r="75" spans="1:28" s="199" customFormat="1" ht="13.5" customHeight="1" x14ac:dyDescent="0.95">
      <c r="A75" s="192"/>
      <c r="B75" s="373"/>
      <c r="C75" s="212"/>
      <c r="D75" s="213"/>
      <c r="E75" s="213"/>
      <c r="F75" s="214"/>
      <c r="G75" s="29"/>
      <c r="H75" s="213"/>
      <c r="I75" s="213"/>
      <c r="J75" s="215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6"/>
      <c r="W75" s="213"/>
      <c r="X75" s="217"/>
      <c r="Y75" s="198"/>
      <c r="Z75" s="198"/>
      <c r="AA75" s="198"/>
      <c r="AB75" s="198"/>
    </row>
    <row r="76" spans="1:28" s="199" customFormat="1" ht="13.5" customHeight="1" x14ac:dyDescent="0.95">
      <c r="A76" s="192"/>
      <c r="B76" s="373"/>
      <c r="C76" s="193"/>
      <c r="D76" s="193"/>
      <c r="E76" s="193"/>
      <c r="F76" s="194"/>
      <c r="G76" s="24"/>
      <c r="H76" s="193"/>
      <c r="I76" s="193"/>
      <c r="J76" s="195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6"/>
      <c r="W76" s="193"/>
      <c r="X76" s="197"/>
      <c r="Y76" s="198"/>
      <c r="Z76" s="198"/>
      <c r="AA76" s="198"/>
      <c r="AB76" s="198"/>
    </row>
    <row r="77" spans="1:28" s="199" customFormat="1" ht="53" customHeight="1" x14ac:dyDescent="0.95">
      <c r="A77" s="192"/>
      <c r="B77" s="373"/>
      <c r="C77" s="193"/>
      <c r="D77" s="218" t="s">
        <v>69</v>
      </c>
      <c r="E77" s="193"/>
      <c r="F77" s="201"/>
      <c r="G77" s="25"/>
      <c r="H77" s="193"/>
      <c r="I77" s="202" t="s">
        <v>69</v>
      </c>
      <c r="J77" s="203"/>
      <c r="K77" s="219" t="s">
        <v>70</v>
      </c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6"/>
      <c r="W77" s="193"/>
      <c r="X77" s="197"/>
      <c r="Y77" s="198"/>
      <c r="Z77" s="198"/>
      <c r="AA77" s="198"/>
      <c r="AB77" s="198"/>
    </row>
    <row r="78" spans="1:28" s="199" customFormat="1" ht="36" customHeight="1" thickBot="1" x14ac:dyDescent="1">
      <c r="A78" s="192"/>
      <c r="B78" s="373"/>
      <c r="C78" s="193"/>
      <c r="E78" s="193"/>
      <c r="F78" s="201"/>
      <c r="G78" s="25"/>
      <c r="H78" s="193"/>
      <c r="I78" s="205"/>
      <c r="J78" s="20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6"/>
      <c r="W78" s="193"/>
      <c r="X78" s="197"/>
      <c r="Y78" s="198"/>
      <c r="Z78" s="198"/>
      <c r="AA78" s="198"/>
      <c r="AB78" s="198"/>
    </row>
    <row r="79" spans="1:28" s="199" customFormat="1" ht="36" customHeight="1" thickBot="1" x14ac:dyDescent="1">
      <c r="A79" s="192"/>
      <c r="B79" s="373"/>
      <c r="C79" s="193"/>
      <c r="D79" s="206">
        <f>SUM(G79:G79)</f>
        <v>0</v>
      </c>
      <c r="E79" s="193"/>
      <c r="F79" s="201" t="str">
        <f>$D$55</f>
        <v>X丸</v>
      </c>
      <c r="G79" s="30">
        <f>IFERROR(I79/K79,"-")</f>
        <v>0</v>
      </c>
      <c r="H79" s="193" t="s">
        <v>63</v>
      </c>
      <c r="I79" s="27">
        <v>0</v>
      </c>
      <c r="J79" s="31" t="s">
        <v>71</v>
      </c>
      <c r="K79" s="410">
        <v>365</v>
      </c>
      <c r="L79" s="220" t="s">
        <v>72</v>
      </c>
      <c r="M79" s="193"/>
      <c r="N79" s="193"/>
      <c r="O79" s="193"/>
      <c r="P79" s="193"/>
      <c r="Q79" s="193"/>
      <c r="R79" s="193"/>
      <c r="S79" s="193"/>
      <c r="T79" s="193"/>
      <c r="U79" s="193"/>
      <c r="V79" s="196"/>
      <c r="W79" s="193"/>
      <c r="X79" s="197"/>
      <c r="Y79" s="198"/>
      <c r="Z79" s="198"/>
      <c r="AA79" s="198"/>
      <c r="AB79" s="198"/>
    </row>
    <row r="80" spans="1:28" s="199" customFormat="1" ht="36" customHeight="1" x14ac:dyDescent="0.95">
      <c r="A80" s="192"/>
      <c r="B80" s="373"/>
      <c r="C80" s="211"/>
      <c r="D80" s="32" t="s">
        <v>54</v>
      </c>
      <c r="E80" s="193"/>
      <c r="F80" s="201"/>
      <c r="G80" s="32" t="s">
        <v>54</v>
      </c>
      <c r="H80" s="193"/>
      <c r="I80" s="209" t="s">
        <v>73</v>
      </c>
      <c r="J80" s="221"/>
      <c r="K80" s="221" t="s">
        <v>74</v>
      </c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6"/>
      <c r="W80" s="193"/>
      <c r="X80" s="197"/>
      <c r="Y80" s="198"/>
      <c r="Z80" s="198"/>
      <c r="AA80" s="198"/>
      <c r="AB80" s="198"/>
    </row>
    <row r="81" spans="1:28" s="199" customFormat="1" ht="13.5" customHeight="1" x14ac:dyDescent="0.95">
      <c r="A81" s="192"/>
      <c r="B81" s="373"/>
      <c r="C81" s="212"/>
      <c r="D81" s="213"/>
      <c r="E81" s="213"/>
      <c r="F81" s="214"/>
      <c r="G81" s="29"/>
      <c r="H81" s="213"/>
      <c r="I81" s="213"/>
      <c r="J81" s="215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6"/>
      <c r="W81" s="213"/>
      <c r="X81" s="217"/>
      <c r="Y81" s="198"/>
      <c r="Z81" s="198"/>
      <c r="AA81" s="198"/>
      <c r="AB81" s="198"/>
    </row>
    <row r="82" spans="1:28" s="199" customFormat="1" ht="13.5" customHeight="1" x14ac:dyDescent="0.95">
      <c r="A82" s="192"/>
      <c r="B82" s="373"/>
      <c r="C82" s="193"/>
      <c r="D82" s="193"/>
      <c r="E82" s="193"/>
      <c r="F82" s="194"/>
      <c r="G82" s="24"/>
      <c r="H82" s="193"/>
      <c r="I82" s="193"/>
      <c r="J82" s="195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6"/>
      <c r="W82" s="193"/>
      <c r="X82" s="197"/>
      <c r="Y82" s="198"/>
      <c r="Z82" s="198"/>
      <c r="AA82" s="198"/>
      <c r="AB82" s="198"/>
    </row>
    <row r="83" spans="1:28" s="199" customFormat="1" ht="53" customHeight="1" x14ac:dyDescent="0.95">
      <c r="A83" s="192"/>
      <c r="B83" s="373"/>
      <c r="C83" s="193"/>
      <c r="D83" s="218" t="s">
        <v>75</v>
      </c>
      <c r="E83" s="193"/>
      <c r="F83" s="201"/>
      <c r="G83" s="25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6"/>
      <c r="W83" s="193"/>
      <c r="X83" s="197"/>
      <c r="Y83" s="198"/>
      <c r="Z83" s="198"/>
      <c r="AA83" s="198"/>
      <c r="AB83" s="198"/>
    </row>
    <row r="84" spans="1:28" s="199" customFormat="1" ht="36" customHeight="1" thickBot="1" x14ac:dyDescent="1">
      <c r="A84" s="192"/>
      <c r="B84" s="373"/>
      <c r="C84" s="193"/>
      <c r="E84" s="193"/>
      <c r="F84" s="201"/>
      <c r="G84" s="25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6"/>
      <c r="W84" s="193"/>
      <c r="X84" s="197"/>
      <c r="Y84" s="198"/>
      <c r="Z84" s="198"/>
      <c r="AA84" s="198"/>
      <c r="AB84" s="198"/>
    </row>
    <row r="85" spans="1:28" s="199" customFormat="1" ht="36" customHeight="1" thickBot="1" x14ac:dyDescent="1">
      <c r="A85" s="192"/>
      <c r="B85" s="373"/>
      <c r="C85" s="193"/>
      <c r="D85" s="206">
        <f>SUM(G85:G85)</f>
        <v>0</v>
      </c>
      <c r="E85" s="193"/>
      <c r="F85" s="201" t="str">
        <f>$D$55</f>
        <v>X丸</v>
      </c>
      <c r="G85" s="27">
        <v>0</v>
      </c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6"/>
      <c r="W85" s="193"/>
      <c r="X85" s="197"/>
      <c r="Y85" s="198"/>
      <c r="Z85" s="198"/>
      <c r="AA85" s="198"/>
      <c r="AB85" s="198"/>
    </row>
    <row r="86" spans="1:28" s="199" customFormat="1" ht="36" customHeight="1" x14ac:dyDescent="0.95">
      <c r="A86" s="192"/>
      <c r="B86" s="373"/>
      <c r="C86" s="211"/>
      <c r="D86" s="32" t="s">
        <v>76</v>
      </c>
      <c r="E86" s="193"/>
      <c r="F86" s="201"/>
      <c r="G86" s="32" t="s">
        <v>54</v>
      </c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6"/>
      <c r="W86" s="193"/>
      <c r="X86" s="197"/>
      <c r="Y86" s="198"/>
      <c r="Z86" s="198"/>
      <c r="AA86" s="198"/>
      <c r="AB86" s="198"/>
    </row>
    <row r="87" spans="1:28" s="199" customFormat="1" ht="32.5" customHeight="1" x14ac:dyDescent="0.95">
      <c r="A87" s="192"/>
      <c r="B87" s="373"/>
      <c r="C87" s="212"/>
      <c r="D87" s="33"/>
      <c r="E87" s="213"/>
      <c r="F87" s="222"/>
      <c r="G87" s="33"/>
      <c r="H87" s="213"/>
      <c r="I87" s="213"/>
      <c r="J87" s="213"/>
      <c r="K87" s="213"/>
      <c r="L87" s="213"/>
      <c r="M87" s="213"/>
      <c r="N87" s="213"/>
      <c r="O87" s="213"/>
      <c r="P87" s="213"/>
      <c r="Q87" s="213"/>
      <c r="R87" s="213"/>
      <c r="S87" s="213"/>
      <c r="T87" s="213"/>
      <c r="U87" s="213"/>
      <c r="V87" s="216"/>
      <c r="W87" s="213"/>
      <c r="X87" s="217"/>
      <c r="Y87" s="198"/>
      <c r="Z87" s="198"/>
      <c r="AA87" s="198"/>
      <c r="AB87" s="198"/>
    </row>
    <row r="88" spans="1:28" s="199" customFormat="1" ht="49.5" customHeight="1" x14ac:dyDescent="0.95">
      <c r="A88" s="192"/>
      <c r="B88" s="373"/>
      <c r="C88" s="376" t="s">
        <v>77</v>
      </c>
      <c r="D88" s="377"/>
      <c r="E88" s="377"/>
      <c r="F88" s="377"/>
      <c r="G88" s="34"/>
      <c r="H88" s="223"/>
      <c r="I88" s="223"/>
      <c r="J88" s="224"/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5"/>
      <c r="W88" s="223"/>
      <c r="X88" s="226"/>
      <c r="Y88" s="198"/>
      <c r="Z88" s="198"/>
      <c r="AA88" s="198"/>
      <c r="AB88" s="198"/>
    </row>
    <row r="89" spans="1:28" s="199" customFormat="1" ht="13.5" customHeight="1" x14ac:dyDescent="0.95">
      <c r="A89" s="192"/>
      <c r="B89" s="373"/>
      <c r="C89" s="227"/>
      <c r="E89" s="193"/>
      <c r="F89" s="194"/>
      <c r="G89" s="24"/>
      <c r="H89" s="193"/>
      <c r="I89" s="193"/>
      <c r="J89" s="195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6"/>
      <c r="W89" s="193"/>
      <c r="X89" s="197"/>
      <c r="Y89" s="198"/>
      <c r="Z89" s="198"/>
      <c r="AA89" s="198"/>
      <c r="AB89" s="198"/>
    </row>
    <row r="90" spans="1:28" s="199" customFormat="1" ht="53" customHeight="1" x14ac:dyDescent="0.95">
      <c r="A90" s="192"/>
      <c r="B90" s="373"/>
      <c r="C90" s="228"/>
      <c r="D90" s="229" t="s">
        <v>78</v>
      </c>
      <c r="E90" s="193"/>
      <c r="F90" s="201"/>
      <c r="G90" s="25"/>
      <c r="H90" s="193"/>
      <c r="I90" s="202" t="s">
        <v>78</v>
      </c>
      <c r="J90" s="203"/>
      <c r="K90" s="219" t="s">
        <v>70</v>
      </c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6"/>
      <c r="W90" s="193"/>
      <c r="X90" s="197"/>
      <c r="Y90" s="198"/>
      <c r="Z90" s="198"/>
      <c r="AA90" s="198"/>
      <c r="AB90" s="198"/>
    </row>
    <row r="91" spans="1:28" s="199" customFormat="1" ht="36" customHeight="1" thickBot="1" x14ac:dyDescent="1">
      <c r="A91" s="192"/>
      <c r="B91" s="373"/>
      <c r="C91" s="228"/>
      <c r="E91" s="193"/>
      <c r="F91" s="201"/>
      <c r="G91" s="25"/>
      <c r="H91" s="193"/>
      <c r="I91" s="205"/>
      <c r="J91" s="203"/>
      <c r="K91" s="230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6"/>
      <c r="W91" s="193"/>
      <c r="X91" s="197"/>
      <c r="Y91" s="198"/>
      <c r="Z91" s="198"/>
      <c r="AA91" s="198"/>
      <c r="AB91" s="198"/>
    </row>
    <row r="92" spans="1:28" s="199" customFormat="1" ht="36" customHeight="1" thickBot="1" x14ac:dyDescent="1">
      <c r="A92" s="192"/>
      <c r="B92" s="373"/>
      <c r="C92" s="228"/>
      <c r="D92" s="206">
        <f>SUM(G92:G92)</f>
        <v>0</v>
      </c>
      <c r="E92" s="193"/>
      <c r="F92" s="201" t="str">
        <f>$D$55</f>
        <v>X丸</v>
      </c>
      <c r="G92" s="30">
        <f>IFERROR(I92/K92,"-")</f>
        <v>0</v>
      </c>
      <c r="H92" s="193" t="s">
        <v>63</v>
      </c>
      <c r="I92" s="27">
        <v>0</v>
      </c>
      <c r="J92" s="31" t="s">
        <v>71</v>
      </c>
      <c r="K92" s="410">
        <v>365</v>
      </c>
      <c r="L92" s="220" t="s">
        <v>72</v>
      </c>
      <c r="M92" s="193"/>
      <c r="N92" s="193"/>
      <c r="O92" s="193"/>
      <c r="P92" s="193"/>
      <c r="Q92" s="193"/>
      <c r="R92" s="193"/>
      <c r="S92" s="193"/>
      <c r="T92" s="193"/>
      <c r="U92" s="193"/>
      <c r="V92" s="196"/>
      <c r="W92" s="193"/>
      <c r="X92" s="197"/>
      <c r="Y92" s="198"/>
      <c r="Z92" s="198"/>
      <c r="AA92" s="198"/>
      <c r="AB92" s="198"/>
    </row>
    <row r="93" spans="1:28" s="199" customFormat="1" ht="36" customHeight="1" x14ac:dyDescent="0.95">
      <c r="A93" s="192"/>
      <c r="B93" s="373"/>
      <c r="C93" s="228"/>
      <c r="D93" s="32" t="s">
        <v>76</v>
      </c>
      <c r="E93" s="193"/>
      <c r="F93" s="201"/>
      <c r="G93" s="32" t="s">
        <v>54</v>
      </c>
      <c r="H93" s="193"/>
      <c r="I93" s="209" t="s">
        <v>73</v>
      </c>
      <c r="J93" s="221"/>
      <c r="K93" s="221" t="s">
        <v>74</v>
      </c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6"/>
      <c r="W93" s="193"/>
      <c r="X93" s="197"/>
      <c r="Y93" s="198"/>
      <c r="Z93" s="198"/>
      <c r="AA93" s="198"/>
      <c r="AB93" s="198"/>
    </row>
    <row r="94" spans="1:28" s="199" customFormat="1" ht="36" customHeight="1" x14ac:dyDescent="0.95">
      <c r="A94" s="192"/>
      <c r="B94" s="373"/>
      <c r="C94" s="228"/>
      <c r="D94" s="193"/>
      <c r="E94" s="193"/>
      <c r="F94" s="194"/>
      <c r="G94" s="24"/>
      <c r="H94" s="193"/>
      <c r="I94" s="193"/>
      <c r="J94" s="195"/>
      <c r="K94" s="193"/>
      <c r="L94" s="193"/>
      <c r="M94" s="193"/>
      <c r="N94" s="193"/>
      <c r="O94" s="193"/>
      <c r="P94" s="193"/>
      <c r="Q94" s="193"/>
      <c r="R94" s="193"/>
      <c r="S94" s="193"/>
      <c r="T94" s="193"/>
      <c r="U94" s="193"/>
      <c r="V94" s="196"/>
      <c r="W94" s="193"/>
      <c r="X94" s="197"/>
      <c r="Y94" s="198"/>
      <c r="Z94" s="198"/>
      <c r="AA94" s="198"/>
      <c r="AB94" s="198"/>
    </row>
    <row r="95" spans="1:28" s="199" customFormat="1" ht="36" customHeight="1" x14ac:dyDescent="0.95">
      <c r="A95" s="192"/>
      <c r="B95" s="373"/>
      <c r="C95" s="223"/>
      <c r="D95" s="193"/>
      <c r="E95" s="193"/>
      <c r="F95" s="194"/>
      <c r="G95" s="24"/>
      <c r="H95" s="193"/>
      <c r="I95" s="193"/>
      <c r="J95" s="195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6"/>
      <c r="W95" s="193"/>
      <c r="X95" s="197"/>
      <c r="Y95" s="198"/>
      <c r="Z95" s="198"/>
      <c r="AA95" s="198"/>
      <c r="AB95" s="198"/>
    </row>
    <row r="96" spans="1:28" s="199" customFormat="1" ht="49.5" customHeight="1" x14ac:dyDescent="0.95">
      <c r="A96" s="192"/>
      <c r="B96" s="373"/>
      <c r="C96" s="378" t="s">
        <v>79</v>
      </c>
      <c r="D96" s="379"/>
      <c r="E96" s="379"/>
      <c r="F96" s="379"/>
      <c r="G96" s="34"/>
      <c r="H96" s="223"/>
      <c r="I96" s="223"/>
      <c r="J96" s="224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5"/>
      <c r="W96" s="223"/>
      <c r="X96" s="226"/>
      <c r="Y96" s="198"/>
      <c r="Z96" s="198"/>
      <c r="AA96" s="198"/>
      <c r="AB96" s="198"/>
    </row>
    <row r="97" spans="1:24" s="199" customFormat="1" ht="36" customHeight="1" x14ac:dyDescent="0.95">
      <c r="A97" s="192"/>
      <c r="B97" s="373"/>
      <c r="C97" s="380"/>
      <c r="D97" s="231"/>
      <c r="E97" s="193"/>
      <c r="F97" s="194"/>
      <c r="G97" s="25"/>
      <c r="H97" s="193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232"/>
      <c r="U97" s="233"/>
      <c r="V97" s="196"/>
      <c r="W97" s="166"/>
      <c r="X97" s="234"/>
    </row>
    <row r="98" spans="1:24" s="199" customFormat="1" ht="54" customHeight="1" x14ac:dyDescent="0.95">
      <c r="A98" s="192"/>
      <c r="B98" s="373"/>
      <c r="C98" s="380"/>
      <c r="D98" s="231"/>
      <c r="E98" s="193"/>
      <c r="F98" s="194"/>
      <c r="G98" s="25"/>
      <c r="H98" s="193"/>
      <c r="I98" s="363" t="s">
        <v>80</v>
      </c>
      <c r="J98" s="364"/>
      <c r="K98" s="364"/>
      <c r="L98" s="364"/>
      <c r="M98" s="364"/>
      <c r="N98" s="364"/>
      <c r="O98" s="364"/>
      <c r="P98" s="364"/>
      <c r="Q98" s="364"/>
      <c r="R98" s="364"/>
      <c r="S98" s="364"/>
      <c r="T98" s="232"/>
      <c r="U98" s="202" t="s">
        <v>81</v>
      </c>
      <c r="V98" s="196"/>
      <c r="W98" s="235" t="s">
        <v>82</v>
      </c>
      <c r="X98" s="234"/>
    </row>
    <row r="99" spans="1:24" s="199" customFormat="1" ht="53" customHeight="1" thickBot="1" x14ac:dyDescent="1">
      <c r="A99" s="192"/>
      <c r="B99" s="373"/>
      <c r="C99" s="380"/>
      <c r="D99" s="236" t="s">
        <v>83</v>
      </c>
      <c r="E99" s="194"/>
      <c r="F99" s="194"/>
      <c r="G99" s="203" t="str">
        <f>D55</f>
        <v>X丸</v>
      </c>
      <c r="H99" s="193"/>
      <c r="I99" s="230" t="s">
        <v>84</v>
      </c>
      <c r="J99" s="203"/>
      <c r="K99" s="230" t="s">
        <v>85</v>
      </c>
      <c r="L99" s="237"/>
      <c r="M99" s="230" t="s">
        <v>86</v>
      </c>
      <c r="N99" s="237"/>
      <c r="O99" s="230" t="s">
        <v>87</v>
      </c>
      <c r="P99" s="232"/>
      <c r="Q99" s="230" t="s">
        <v>88</v>
      </c>
      <c r="R99" s="237"/>
      <c r="S99" s="237" t="s">
        <v>89</v>
      </c>
      <c r="T99" s="237"/>
      <c r="U99" s="237" t="s">
        <v>90</v>
      </c>
      <c r="V99" s="196"/>
      <c r="W99" s="193" t="s">
        <v>91</v>
      </c>
      <c r="X99" s="234"/>
    </row>
    <row r="100" spans="1:24" s="199" customFormat="1" ht="36" customHeight="1" thickBot="1" x14ac:dyDescent="0.6">
      <c r="A100" s="192"/>
      <c r="B100" s="373"/>
      <c r="C100" s="380"/>
      <c r="D100" s="238">
        <f>SUM(G100:G106)</f>
        <v>0</v>
      </c>
      <c r="E100" s="194"/>
      <c r="F100" s="194" t="s">
        <v>92</v>
      </c>
      <c r="G100" s="30" t="str">
        <f>IFERROR(((I100+K100+M100+O100)/Q100*S100)*U100*W100,"-")</f>
        <v>-</v>
      </c>
      <c r="H100" s="193" t="s">
        <v>63</v>
      </c>
      <c r="I100" s="27">
        <v>0</v>
      </c>
      <c r="J100" s="323" t="s">
        <v>52</v>
      </c>
      <c r="K100" s="27">
        <v>0</v>
      </c>
      <c r="L100" s="365" t="s">
        <v>52</v>
      </c>
      <c r="M100" s="27">
        <v>0</v>
      </c>
      <c r="N100" s="323" t="s">
        <v>50</v>
      </c>
      <c r="O100" s="27">
        <v>0</v>
      </c>
      <c r="P100" s="323" t="s">
        <v>71</v>
      </c>
      <c r="Q100" s="27">
        <v>0</v>
      </c>
      <c r="R100" s="323" t="s">
        <v>64</v>
      </c>
      <c r="S100" s="27">
        <v>0</v>
      </c>
      <c r="T100" s="323" t="s">
        <v>64</v>
      </c>
      <c r="U100" s="27">
        <v>0</v>
      </c>
      <c r="V100" s="357" t="s">
        <v>93</v>
      </c>
      <c r="W100" s="27">
        <v>0</v>
      </c>
      <c r="X100" s="234"/>
    </row>
    <row r="101" spans="1:24" s="199" customFormat="1" ht="36" customHeight="1" x14ac:dyDescent="0.55000000000000004">
      <c r="A101" s="192"/>
      <c r="B101" s="373"/>
      <c r="C101" s="380"/>
      <c r="D101" s="32" t="s">
        <v>94</v>
      </c>
      <c r="E101" s="194"/>
      <c r="F101" s="194" t="s">
        <v>95</v>
      </c>
      <c r="G101" s="30" t="str">
        <f t="shared" ref="G101:G106" si="0">IFERROR(((I101+K101+M101+O101)/Q101*S101)*U101*W101,"-")</f>
        <v>-</v>
      </c>
      <c r="H101" s="193" t="s">
        <v>63</v>
      </c>
      <c r="I101" s="27">
        <v>0</v>
      </c>
      <c r="J101" s="323"/>
      <c r="K101" s="27">
        <v>0</v>
      </c>
      <c r="L101" s="365"/>
      <c r="M101" s="27">
        <v>0</v>
      </c>
      <c r="N101" s="323"/>
      <c r="O101" s="27">
        <v>0</v>
      </c>
      <c r="P101" s="323"/>
      <c r="Q101" s="27">
        <v>0</v>
      </c>
      <c r="R101" s="323"/>
      <c r="S101" s="27">
        <v>0</v>
      </c>
      <c r="T101" s="323"/>
      <c r="U101" s="27">
        <v>0</v>
      </c>
      <c r="V101" s="357"/>
      <c r="W101" s="27">
        <v>0</v>
      </c>
      <c r="X101" s="234"/>
    </row>
    <row r="102" spans="1:24" s="199" customFormat="1" ht="36" customHeight="1" x14ac:dyDescent="0.55000000000000004">
      <c r="A102" s="192"/>
      <c r="B102" s="373"/>
      <c r="C102" s="380"/>
      <c r="D102" s="194"/>
      <c r="E102" s="194"/>
      <c r="F102" s="194" t="s">
        <v>96</v>
      </c>
      <c r="G102" s="30" t="str">
        <f t="shared" si="0"/>
        <v>-</v>
      </c>
      <c r="H102" s="193" t="s">
        <v>63</v>
      </c>
      <c r="I102" s="27">
        <v>0</v>
      </c>
      <c r="J102" s="323"/>
      <c r="K102" s="27">
        <v>0</v>
      </c>
      <c r="L102" s="365"/>
      <c r="M102" s="27">
        <v>0</v>
      </c>
      <c r="N102" s="323"/>
      <c r="O102" s="27">
        <v>0</v>
      </c>
      <c r="P102" s="323"/>
      <c r="Q102" s="27">
        <v>0</v>
      </c>
      <c r="R102" s="323"/>
      <c r="S102" s="27">
        <v>0</v>
      </c>
      <c r="T102" s="323"/>
      <c r="U102" s="27">
        <v>0</v>
      </c>
      <c r="V102" s="357"/>
      <c r="W102" s="27">
        <v>0</v>
      </c>
      <c r="X102" s="234"/>
    </row>
    <row r="103" spans="1:24" s="199" customFormat="1" ht="36" customHeight="1" x14ac:dyDescent="0.55000000000000004">
      <c r="A103" s="192"/>
      <c r="B103" s="373"/>
      <c r="C103" s="380"/>
      <c r="D103" s="194"/>
      <c r="E103" s="194"/>
      <c r="F103" s="194" t="s">
        <v>97</v>
      </c>
      <c r="G103" s="30" t="str">
        <f t="shared" si="0"/>
        <v>-</v>
      </c>
      <c r="H103" s="193" t="s">
        <v>63</v>
      </c>
      <c r="I103" s="27">
        <v>0</v>
      </c>
      <c r="J103" s="323"/>
      <c r="K103" s="27">
        <v>0</v>
      </c>
      <c r="L103" s="365"/>
      <c r="M103" s="27">
        <v>0</v>
      </c>
      <c r="N103" s="323"/>
      <c r="O103" s="27">
        <v>0</v>
      </c>
      <c r="P103" s="323"/>
      <c r="Q103" s="27">
        <v>0</v>
      </c>
      <c r="R103" s="323"/>
      <c r="S103" s="27">
        <v>0</v>
      </c>
      <c r="T103" s="323"/>
      <c r="U103" s="27">
        <v>0</v>
      </c>
      <c r="V103" s="357"/>
      <c r="W103" s="27">
        <v>0</v>
      </c>
      <c r="X103" s="234"/>
    </row>
    <row r="104" spans="1:24" s="199" customFormat="1" ht="36" customHeight="1" x14ac:dyDescent="0.55000000000000004">
      <c r="A104" s="192"/>
      <c r="B104" s="373"/>
      <c r="C104" s="380"/>
      <c r="D104" s="194"/>
      <c r="E104" s="194"/>
      <c r="F104" s="194" t="s">
        <v>98</v>
      </c>
      <c r="G104" s="30" t="str">
        <f t="shared" si="0"/>
        <v>-</v>
      </c>
      <c r="H104" s="193" t="s">
        <v>63</v>
      </c>
      <c r="I104" s="27">
        <v>0</v>
      </c>
      <c r="J104" s="323"/>
      <c r="K104" s="27">
        <v>0</v>
      </c>
      <c r="L104" s="365"/>
      <c r="M104" s="27">
        <v>0</v>
      </c>
      <c r="N104" s="323"/>
      <c r="O104" s="27">
        <v>0</v>
      </c>
      <c r="P104" s="323"/>
      <c r="Q104" s="27">
        <v>0</v>
      </c>
      <c r="R104" s="323"/>
      <c r="S104" s="27">
        <v>0</v>
      </c>
      <c r="T104" s="323"/>
      <c r="U104" s="27">
        <v>0</v>
      </c>
      <c r="V104" s="357"/>
      <c r="W104" s="27">
        <v>0</v>
      </c>
      <c r="X104" s="234"/>
    </row>
    <row r="105" spans="1:24" s="199" customFormat="1" ht="36" customHeight="1" x14ac:dyDescent="0.55000000000000004">
      <c r="A105" s="192"/>
      <c r="B105" s="373"/>
      <c r="C105" s="380"/>
      <c r="D105" s="194"/>
      <c r="E105" s="194"/>
      <c r="F105" s="194" t="s">
        <v>99</v>
      </c>
      <c r="G105" s="30" t="str">
        <f t="shared" si="0"/>
        <v>-</v>
      </c>
      <c r="H105" s="193" t="s">
        <v>63</v>
      </c>
      <c r="I105" s="27">
        <v>0</v>
      </c>
      <c r="J105" s="323"/>
      <c r="K105" s="27">
        <v>0</v>
      </c>
      <c r="L105" s="365"/>
      <c r="M105" s="27">
        <v>0</v>
      </c>
      <c r="N105" s="323"/>
      <c r="O105" s="27">
        <v>0</v>
      </c>
      <c r="P105" s="323"/>
      <c r="Q105" s="27">
        <v>0</v>
      </c>
      <c r="R105" s="323"/>
      <c r="S105" s="27">
        <v>0</v>
      </c>
      <c r="T105" s="323"/>
      <c r="U105" s="27">
        <v>0</v>
      </c>
      <c r="V105" s="357"/>
      <c r="W105" s="27">
        <v>0</v>
      </c>
      <c r="X105" s="234"/>
    </row>
    <row r="106" spans="1:24" s="199" customFormat="1" ht="36" customHeight="1" x14ac:dyDescent="0.55000000000000004">
      <c r="A106" s="192"/>
      <c r="B106" s="373"/>
      <c r="C106" s="380"/>
      <c r="D106" s="194"/>
      <c r="E106" s="194"/>
      <c r="F106" s="239" t="s">
        <v>100</v>
      </c>
      <c r="G106" s="30" t="str">
        <f t="shared" si="0"/>
        <v>-</v>
      </c>
      <c r="H106" s="193" t="s">
        <v>63</v>
      </c>
      <c r="I106" s="27">
        <v>0</v>
      </c>
      <c r="J106" s="323"/>
      <c r="K106" s="27">
        <v>0</v>
      </c>
      <c r="L106" s="365"/>
      <c r="M106" s="27">
        <v>0</v>
      </c>
      <c r="N106" s="323"/>
      <c r="O106" s="27">
        <v>0</v>
      </c>
      <c r="P106" s="323"/>
      <c r="Q106" s="27">
        <v>0</v>
      </c>
      <c r="R106" s="323"/>
      <c r="S106" s="27">
        <v>0</v>
      </c>
      <c r="T106" s="323"/>
      <c r="U106" s="27">
        <v>0</v>
      </c>
      <c r="V106" s="357"/>
      <c r="W106" s="27">
        <v>0</v>
      </c>
      <c r="X106" s="234"/>
    </row>
    <row r="107" spans="1:24" s="199" customFormat="1" ht="36" customHeight="1" x14ac:dyDescent="0.95">
      <c r="A107" s="192"/>
      <c r="B107" s="373"/>
      <c r="C107" s="380"/>
      <c r="D107" s="194"/>
      <c r="E107" s="194"/>
      <c r="F107" s="194"/>
      <c r="G107" s="210" t="s">
        <v>94</v>
      </c>
      <c r="H107" s="193"/>
      <c r="I107" s="35"/>
      <c r="J107" s="36"/>
      <c r="K107" s="35"/>
      <c r="L107" s="36"/>
      <c r="M107" s="35"/>
      <c r="N107" s="25"/>
      <c r="O107" s="35"/>
      <c r="P107" s="37"/>
      <c r="Q107" s="35"/>
      <c r="R107" s="25"/>
      <c r="S107" s="35"/>
      <c r="T107" s="37"/>
      <c r="U107" s="35"/>
      <c r="V107" s="196"/>
      <c r="W107" s="194"/>
      <c r="X107" s="234"/>
    </row>
    <row r="108" spans="1:24" s="199" customFormat="1" ht="13.5" customHeight="1" x14ac:dyDescent="0.55000000000000004">
      <c r="A108" s="192"/>
      <c r="B108" s="373"/>
      <c r="C108" s="380"/>
      <c r="D108" s="240"/>
      <c r="E108" s="240"/>
      <c r="F108" s="241"/>
      <c r="G108" s="38"/>
      <c r="H108" s="240"/>
      <c r="I108" s="240"/>
      <c r="J108" s="242"/>
      <c r="K108" s="240"/>
      <c r="L108" s="240"/>
      <c r="M108" s="240"/>
      <c r="N108" s="240"/>
      <c r="O108" s="240"/>
      <c r="P108" s="240"/>
      <c r="Q108" s="240"/>
      <c r="R108" s="240"/>
      <c r="S108" s="240"/>
      <c r="T108" s="240"/>
      <c r="U108" s="240"/>
      <c r="V108" s="240"/>
      <c r="W108" s="240"/>
      <c r="X108" s="243"/>
    </row>
    <row r="109" spans="1:24" s="199" customFormat="1" ht="53" customHeight="1" x14ac:dyDescent="0.95">
      <c r="A109" s="192"/>
      <c r="B109" s="373"/>
      <c r="C109" s="380"/>
      <c r="D109" s="218" t="s">
        <v>101</v>
      </c>
      <c r="E109" s="193"/>
      <c r="F109" s="194"/>
      <c r="G109" s="35"/>
      <c r="H109" s="193"/>
      <c r="I109" s="244" t="s">
        <v>102</v>
      </c>
      <c r="J109" s="203"/>
      <c r="K109" s="235" t="s">
        <v>103</v>
      </c>
      <c r="L109" s="194" t="s">
        <v>104</v>
      </c>
      <c r="M109" s="233"/>
      <c r="N109" s="245"/>
      <c r="O109" s="203"/>
      <c r="P109" s="203"/>
      <c r="Q109" s="203"/>
      <c r="R109" s="245"/>
      <c r="V109" s="196"/>
      <c r="W109" s="194"/>
      <c r="X109" s="234"/>
    </row>
    <row r="110" spans="1:24" s="199" customFormat="1" ht="36" customHeight="1" thickBot="1" x14ac:dyDescent="1">
      <c r="A110" s="192"/>
      <c r="B110" s="373"/>
      <c r="C110" s="380"/>
      <c r="E110" s="193"/>
      <c r="F110" s="194"/>
      <c r="G110" s="35"/>
      <c r="H110" s="193"/>
      <c r="I110" s="203"/>
      <c r="J110" s="203"/>
      <c r="K110" s="246"/>
      <c r="L110" s="203"/>
      <c r="M110" s="203"/>
      <c r="N110" s="245"/>
      <c r="O110" s="203"/>
      <c r="P110" s="203"/>
      <c r="Q110" s="203"/>
      <c r="R110" s="245"/>
      <c r="V110" s="196"/>
      <c r="W110" s="194"/>
      <c r="X110" s="234"/>
    </row>
    <row r="111" spans="1:24" s="199" customFormat="1" ht="36" customHeight="1" thickBot="1" x14ac:dyDescent="1">
      <c r="A111" s="192"/>
      <c r="B111" s="373"/>
      <c r="C111" s="380"/>
      <c r="D111" s="238">
        <f>SUM(G111:G111)</f>
        <v>0</v>
      </c>
      <c r="E111" s="193"/>
      <c r="F111" s="201" t="str">
        <f>$D$55</f>
        <v>X丸</v>
      </c>
      <c r="G111" s="30" t="str">
        <f>IFERROR(I111/K111/M111,"-")</f>
        <v>-</v>
      </c>
      <c r="H111" s="193" t="s">
        <v>63</v>
      </c>
      <c r="I111" s="27">
        <v>0</v>
      </c>
      <c r="J111" s="39" t="s">
        <v>71</v>
      </c>
      <c r="K111" s="27">
        <v>0</v>
      </c>
      <c r="L111" s="247" t="s">
        <v>71</v>
      </c>
      <c r="M111" s="410">
        <v>365</v>
      </c>
      <c r="N111" s="220" t="s">
        <v>72</v>
      </c>
      <c r="O111" s="248"/>
      <c r="P111" s="248"/>
      <c r="Q111" s="249"/>
      <c r="R111" s="194"/>
      <c r="V111" s="196"/>
      <c r="W111" s="193"/>
      <c r="X111" s="197"/>
    </row>
    <row r="112" spans="1:24" s="199" customFormat="1" ht="36" customHeight="1" x14ac:dyDescent="0.95">
      <c r="A112" s="192"/>
      <c r="B112" s="373"/>
      <c r="C112" s="380"/>
      <c r="D112" s="32" t="s">
        <v>94</v>
      </c>
      <c r="E112" s="193"/>
      <c r="F112" s="194"/>
      <c r="G112" s="32" t="s">
        <v>94</v>
      </c>
      <c r="H112" s="193"/>
      <c r="I112" s="221" t="s">
        <v>105</v>
      </c>
      <c r="J112" s="221"/>
      <c r="K112" s="175" t="s">
        <v>106</v>
      </c>
      <c r="L112" s="221"/>
      <c r="M112" s="221" t="s">
        <v>107</v>
      </c>
      <c r="N112" s="194"/>
      <c r="O112" s="194"/>
      <c r="P112" s="193"/>
      <c r="Q112" s="194"/>
      <c r="R112" s="194"/>
      <c r="T112" s="194"/>
      <c r="U112" s="194"/>
      <c r="V112" s="196"/>
      <c r="W112" s="194"/>
      <c r="X112" s="234"/>
    </row>
    <row r="113" spans="1:24" s="199" customFormat="1" ht="13.5" customHeight="1" x14ac:dyDescent="0.95">
      <c r="A113" s="192"/>
      <c r="B113" s="373"/>
      <c r="C113" s="380"/>
      <c r="D113" s="213"/>
      <c r="E113" s="213"/>
      <c r="F113" s="214"/>
      <c r="G113" s="40"/>
      <c r="H113" s="213"/>
      <c r="I113" s="214"/>
      <c r="J113" s="215"/>
      <c r="K113" s="214"/>
      <c r="L113" s="213"/>
      <c r="M113" s="214"/>
      <c r="N113" s="214"/>
      <c r="O113" s="214"/>
      <c r="P113" s="213"/>
      <c r="Q113" s="214"/>
      <c r="R113" s="214"/>
      <c r="S113" s="214"/>
      <c r="T113" s="214"/>
      <c r="U113" s="214"/>
      <c r="V113" s="216"/>
      <c r="W113" s="214"/>
      <c r="X113" s="234"/>
    </row>
    <row r="114" spans="1:24" s="199" customFormat="1" ht="13.5" customHeight="1" x14ac:dyDescent="0.55000000000000004">
      <c r="A114" s="192"/>
      <c r="B114" s="373"/>
      <c r="C114" s="380"/>
      <c r="D114" s="193"/>
      <c r="E114" s="193"/>
      <c r="F114" s="194"/>
      <c r="G114" s="25"/>
      <c r="H114" s="193"/>
      <c r="I114" s="193"/>
      <c r="J114" s="195"/>
      <c r="K114" s="193"/>
      <c r="L114" s="193"/>
      <c r="M114" s="193"/>
      <c r="N114" s="193"/>
      <c r="O114" s="193"/>
      <c r="P114" s="193"/>
      <c r="Q114" s="193"/>
      <c r="R114" s="193"/>
      <c r="S114" s="193"/>
      <c r="T114" s="193"/>
      <c r="U114" s="193"/>
      <c r="V114" s="193"/>
      <c r="W114" s="194"/>
      <c r="X114" s="243"/>
    </row>
    <row r="115" spans="1:24" s="199" customFormat="1" ht="53" customHeight="1" x14ac:dyDescent="0.95">
      <c r="A115" s="192"/>
      <c r="B115" s="373"/>
      <c r="C115" s="380"/>
      <c r="D115" s="200" t="s">
        <v>108</v>
      </c>
      <c r="E115" s="193"/>
      <c r="F115" s="194"/>
      <c r="G115" s="25"/>
      <c r="H115" s="193"/>
      <c r="I115" s="412" t="s">
        <v>109</v>
      </c>
      <c r="J115" s="203"/>
      <c r="K115" s="413" t="s">
        <v>110</v>
      </c>
      <c r="L115" s="250"/>
      <c r="M115" s="413" t="s">
        <v>111</v>
      </c>
      <c r="N115" s="251"/>
      <c r="O115" s="412" t="s">
        <v>112</v>
      </c>
      <c r="P115" s="250"/>
      <c r="Q115" s="250"/>
      <c r="R115" s="251"/>
      <c r="S115" s="358" t="s">
        <v>113</v>
      </c>
      <c r="T115" s="358"/>
      <c r="U115" s="358"/>
      <c r="V115" s="252"/>
      <c r="W115" s="219" t="s">
        <v>70</v>
      </c>
      <c r="X115" s="234"/>
    </row>
    <row r="116" spans="1:24" s="199" customFormat="1" ht="36" customHeight="1" thickBot="1" x14ac:dyDescent="1">
      <c r="A116" s="192"/>
      <c r="B116" s="373"/>
      <c r="C116" s="380"/>
      <c r="E116" s="193"/>
      <c r="F116" s="194"/>
      <c r="G116" s="25"/>
      <c r="H116" s="193"/>
      <c r="I116" s="237"/>
      <c r="J116" s="203"/>
      <c r="K116" s="230"/>
      <c r="L116" s="237"/>
      <c r="M116" s="230"/>
      <c r="N116" s="251"/>
      <c r="O116" s="230"/>
      <c r="P116" s="237"/>
      <c r="Q116" s="230"/>
      <c r="R116" s="251"/>
      <c r="S116" s="230"/>
      <c r="T116" s="237"/>
      <c r="U116" s="230"/>
      <c r="V116" s="252"/>
      <c r="W116" s="237"/>
      <c r="X116" s="234"/>
    </row>
    <row r="117" spans="1:24" s="199" customFormat="1" ht="36" customHeight="1" thickBot="1" x14ac:dyDescent="0.6">
      <c r="A117" s="192"/>
      <c r="B117" s="373"/>
      <c r="C117" s="380"/>
      <c r="D117" s="238">
        <f>SUM(G117:G117)</f>
        <v>0</v>
      </c>
      <c r="E117" s="193"/>
      <c r="F117" s="201" t="str">
        <f>$D$55</f>
        <v>X丸</v>
      </c>
      <c r="G117" s="41">
        <f>IFERROR((I117+K117+M117+O117)/Q117/S117,"-")</f>
        <v>0</v>
      </c>
      <c r="H117" s="193" t="s">
        <v>63</v>
      </c>
      <c r="I117" s="27">
        <v>0</v>
      </c>
      <c r="J117" s="28" t="s">
        <v>52</v>
      </c>
      <c r="K117" s="27">
        <v>0</v>
      </c>
      <c r="L117" s="42" t="s">
        <v>52</v>
      </c>
      <c r="M117" s="27">
        <v>0</v>
      </c>
      <c r="N117" s="42" t="s">
        <v>52</v>
      </c>
      <c r="O117" s="27">
        <v>0</v>
      </c>
      <c r="P117" s="43" t="s">
        <v>71</v>
      </c>
      <c r="Q117" s="411">
        <v>5</v>
      </c>
      <c r="R117" s="42" t="s">
        <v>71</v>
      </c>
      <c r="S117" s="410">
        <v>365</v>
      </c>
      <c r="T117" s="220" t="s">
        <v>72</v>
      </c>
      <c r="U117" s="44"/>
      <c r="V117" s="193"/>
      <c r="W117" s="198"/>
      <c r="X117" s="234"/>
    </row>
    <row r="118" spans="1:24" s="199" customFormat="1" ht="36" customHeight="1" x14ac:dyDescent="0.95">
      <c r="A118" s="192"/>
      <c r="B118" s="373"/>
      <c r="C118" s="380"/>
      <c r="D118" s="32" t="s">
        <v>94</v>
      </c>
      <c r="E118" s="193"/>
      <c r="F118" s="201"/>
      <c r="G118" s="32" t="s">
        <v>94</v>
      </c>
      <c r="H118" s="193"/>
      <c r="I118" s="253" t="s">
        <v>105</v>
      </c>
      <c r="J118" s="221"/>
      <c r="K118" s="207" t="s">
        <v>105</v>
      </c>
      <c r="L118" s="253"/>
      <c r="M118" s="207" t="s">
        <v>105</v>
      </c>
      <c r="N118" s="253"/>
      <c r="O118" s="207" t="s">
        <v>105</v>
      </c>
      <c r="P118" s="253"/>
      <c r="Q118" s="207" t="s">
        <v>106</v>
      </c>
      <c r="R118" s="253"/>
      <c r="S118" s="221" t="s">
        <v>107</v>
      </c>
      <c r="T118" s="194"/>
      <c r="U118" s="35"/>
      <c r="V118" s="196"/>
      <c r="W118" s="194"/>
      <c r="X118" s="234"/>
    </row>
    <row r="119" spans="1:24" s="199" customFormat="1" ht="13.5" customHeight="1" x14ac:dyDescent="0.95">
      <c r="A119" s="192"/>
      <c r="B119" s="373"/>
      <c r="C119" s="380"/>
      <c r="D119" s="213"/>
      <c r="E119" s="213"/>
      <c r="F119" s="222"/>
      <c r="G119" s="40"/>
      <c r="H119" s="213"/>
      <c r="I119" s="213"/>
      <c r="J119" s="215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6"/>
      <c r="W119" s="213"/>
      <c r="X119" s="254"/>
    </row>
    <row r="120" spans="1:24" s="199" customFormat="1" ht="13.5" customHeight="1" x14ac:dyDescent="0.95">
      <c r="A120" s="192"/>
      <c r="B120" s="373"/>
      <c r="C120" s="380"/>
      <c r="D120" s="193"/>
      <c r="E120" s="193"/>
      <c r="F120" s="201"/>
      <c r="G120" s="25"/>
      <c r="H120" s="193"/>
      <c r="I120" s="193"/>
      <c r="J120" s="195"/>
      <c r="K120" s="193"/>
      <c r="L120" s="193"/>
      <c r="M120" s="193"/>
      <c r="N120" s="194"/>
      <c r="O120" s="194"/>
      <c r="P120" s="193"/>
      <c r="Q120" s="194"/>
      <c r="R120" s="194"/>
      <c r="S120" s="194"/>
      <c r="T120" s="194"/>
      <c r="U120" s="194"/>
      <c r="V120" s="196"/>
      <c r="W120" s="194"/>
      <c r="X120" s="234"/>
    </row>
    <row r="121" spans="1:24" s="199" customFormat="1" ht="53" customHeight="1" x14ac:dyDescent="0.95">
      <c r="A121" s="192"/>
      <c r="B121" s="373"/>
      <c r="C121" s="380"/>
      <c r="D121" s="229" t="s">
        <v>114</v>
      </c>
      <c r="E121" s="193"/>
      <c r="F121" s="201"/>
      <c r="G121" s="25"/>
      <c r="H121" s="193"/>
      <c r="I121" s="202" t="s">
        <v>115</v>
      </c>
      <c r="J121" s="203"/>
      <c r="K121" s="202" t="s">
        <v>116</v>
      </c>
      <c r="L121" s="193"/>
      <c r="M121" s="193"/>
      <c r="N121" s="194"/>
      <c r="O121" s="194"/>
      <c r="P121" s="193"/>
      <c r="Q121" s="194"/>
      <c r="R121" s="194"/>
      <c r="S121" s="194"/>
      <c r="T121" s="194"/>
      <c r="U121" s="194"/>
      <c r="V121" s="196"/>
      <c r="W121" s="194"/>
      <c r="X121" s="234"/>
    </row>
    <row r="122" spans="1:24" s="199" customFormat="1" ht="20" customHeight="1" thickBot="1" x14ac:dyDescent="1">
      <c r="A122" s="192"/>
      <c r="B122" s="373"/>
      <c r="C122" s="380"/>
      <c r="E122" s="193"/>
      <c r="F122" s="201"/>
      <c r="G122" s="25"/>
      <c r="H122" s="193"/>
      <c r="I122" s="205"/>
      <c r="J122" s="203"/>
      <c r="K122" s="205"/>
      <c r="L122" s="193"/>
      <c r="M122" s="193"/>
      <c r="N122" s="194"/>
      <c r="O122" s="194"/>
      <c r="P122" s="193"/>
      <c r="Q122" s="194"/>
      <c r="R122" s="194"/>
      <c r="S122" s="194"/>
      <c r="T122" s="194"/>
      <c r="U122" s="194"/>
      <c r="V122" s="196"/>
      <c r="W122" s="194"/>
      <c r="X122" s="234"/>
    </row>
    <row r="123" spans="1:24" s="199" customFormat="1" ht="36" customHeight="1" thickBot="1" x14ac:dyDescent="1">
      <c r="A123" s="192"/>
      <c r="B123" s="373"/>
      <c r="C123" s="380"/>
      <c r="D123" s="206">
        <f>SUM(G123:G123)</f>
        <v>0</v>
      </c>
      <c r="E123" s="193"/>
      <c r="F123" s="201" t="str">
        <f>$D$55</f>
        <v>X丸</v>
      </c>
      <c r="G123" s="26" t="str">
        <f>IF(I123*K123=0,"-",I123*K123)</f>
        <v>-</v>
      </c>
      <c r="H123" s="193" t="s">
        <v>63</v>
      </c>
      <c r="I123" s="27">
        <v>0</v>
      </c>
      <c r="J123" s="28" t="s">
        <v>64</v>
      </c>
      <c r="K123" s="27">
        <v>0</v>
      </c>
      <c r="L123" s="193"/>
      <c r="M123" s="194"/>
      <c r="N123" s="194"/>
      <c r="O123" s="194"/>
      <c r="P123" s="193"/>
      <c r="Q123" s="194"/>
      <c r="R123" s="194"/>
      <c r="S123" s="194"/>
      <c r="T123" s="194"/>
      <c r="U123" s="194"/>
      <c r="V123" s="196"/>
      <c r="W123" s="194"/>
      <c r="X123" s="234"/>
    </row>
    <row r="124" spans="1:24" s="199" customFormat="1" ht="47.5" customHeight="1" x14ac:dyDescent="0.95">
      <c r="A124" s="192"/>
      <c r="B124" s="373"/>
      <c r="C124" s="380"/>
      <c r="D124" s="32" t="s">
        <v>94</v>
      </c>
      <c r="E124" s="193"/>
      <c r="F124" s="201"/>
      <c r="G124" s="32" t="s">
        <v>94</v>
      </c>
      <c r="H124" s="193"/>
      <c r="I124" s="209" t="s">
        <v>117</v>
      </c>
      <c r="J124" s="221"/>
      <c r="K124" s="209" t="s">
        <v>118</v>
      </c>
      <c r="L124" s="193"/>
      <c r="M124" s="194"/>
      <c r="N124" s="194"/>
      <c r="O124" s="194"/>
      <c r="P124" s="193"/>
      <c r="Q124" s="194"/>
      <c r="R124" s="194"/>
      <c r="S124" s="194"/>
      <c r="T124" s="194"/>
      <c r="U124" s="194"/>
      <c r="V124" s="196"/>
      <c r="W124" s="194"/>
      <c r="X124" s="234"/>
    </row>
    <row r="125" spans="1:24" s="199" customFormat="1" ht="13.5" customHeight="1" x14ac:dyDescent="0.95">
      <c r="A125" s="192"/>
      <c r="B125" s="373"/>
      <c r="C125" s="380"/>
      <c r="D125" s="213"/>
      <c r="E125" s="213"/>
      <c r="F125" s="222"/>
      <c r="G125" s="40"/>
      <c r="H125" s="213"/>
      <c r="I125" s="214"/>
      <c r="J125" s="215"/>
      <c r="K125" s="214"/>
      <c r="L125" s="213"/>
      <c r="M125" s="214"/>
      <c r="N125" s="214"/>
      <c r="O125" s="214"/>
      <c r="P125" s="213"/>
      <c r="Q125" s="214"/>
      <c r="R125" s="214"/>
      <c r="S125" s="214"/>
      <c r="T125" s="214"/>
      <c r="U125" s="214"/>
      <c r="V125" s="216"/>
      <c r="W125" s="214"/>
      <c r="X125" s="254"/>
    </row>
    <row r="126" spans="1:24" s="199" customFormat="1" ht="13.5" customHeight="1" x14ac:dyDescent="0.95">
      <c r="A126" s="192"/>
      <c r="B126" s="373"/>
      <c r="C126" s="380"/>
      <c r="D126" s="193"/>
      <c r="E126" s="193"/>
      <c r="F126" s="201"/>
      <c r="G126" s="25"/>
      <c r="H126" s="193"/>
      <c r="I126" s="194"/>
      <c r="J126" s="195"/>
      <c r="K126" s="194"/>
      <c r="L126" s="193"/>
      <c r="M126" s="194"/>
      <c r="N126" s="194"/>
      <c r="O126" s="194"/>
      <c r="P126" s="193"/>
      <c r="Q126" s="194"/>
      <c r="R126" s="194"/>
      <c r="S126" s="194"/>
      <c r="T126" s="194"/>
      <c r="U126" s="194"/>
      <c r="V126" s="196"/>
      <c r="W126" s="194"/>
      <c r="X126" s="234"/>
    </row>
    <row r="127" spans="1:24" s="199" customFormat="1" ht="53" customHeight="1" x14ac:dyDescent="0.95">
      <c r="A127" s="192"/>
      <c r="B127" s="373"/>
      <c r="C127" s="380"/>
      <c r="D127" s="229" t="s">
        <v>119</v>
      </c>
      <c r="E127" s="193"/>
      <c r="F127" s="201"/>
      <c r="G127" s="25"/>
      <c r="H127" s="193"/>
      <c r="I127" s="202" t="s">
        <v>119</v>
      </c>
      <c r="J127" s="203"/>
      <c r="K127" s="219" t="s">
        <v>70</v>
      </c>
      <c r="L127" s="203"/>
      <c r="M127" s="203"/>
      <c r="N127" s="245"/>
      <c r="O127" s="203"/>
      <c r="P127" s="193"/>
      <c r="Q127" s="194"/>
      <c r="R127" s="194"/>
      <c r="S127" s="194"/>
      <c r="T127" s="194"/>
      <c r="U127" s="194"/>
      <c r="V127" s="196"/>
      <c r="W127" s="194"/>
      <c r="X127" s="234"/>
    </row>
    <row r="128" spans="1:24" s="199" customFormat="1" ht="20" customHeight="1" thickBot="1" x14ac:dyDescent="1">
      <c r="A128" s="192"/>
      <c r="B128" s="373"/>
      <c r="C128" s="380"/>
      <c r="E128" s="193"/>
      <c r="F128" s="201"/>
      <c r="G128" s="25"/>
      <c r="H128" s="193"/>
      <c r="I128" s="205"/>
      <c r="J128" s="203"/>
      <c r="K128" s="230"/>
      <c r="L128" s="203"/>
      <c r="M128" s="203"/>
      <c r="N128" s="245"/>
      <c r="O128" s="203"/>
      <c r="P128" s="193"/>
      <c r="Q128" s="194"/>
      <c r="R128" s="194"/>
      <c r="S128" s="194"/>
      <c r="T128" s="194"/>
      <c r="U128" s="194"/>
      <c r="V128" s="196"/>
      <c r="W128" s="194"/>
      <c r="X128" s="234"/>
    </row>
    <row r="129" spans="1:24" s="199" customFormat="1" ht="36" customHeight="1" thickBot="1" x14ac:dyDescent="1">
      <c r="A129" s="192"/>
      <c r="B129" s="373"/>
      <c r="C129" s="380"/>
      <c r="D129" s="206">
        <f>SUM(G129:G129)</f>
        <v>0</v>
      </c>
      <c r="E129" s="193"/>
      <c r="F129" s="201" t="str">
        <f>$D$55</f>
        <v>X丸</v>
      </c>
      <c r="G129" s="30">
        <f>IFERROR(I129/K129,"-")</f>
        <v>0</v>
      </c>
      <c r="H129" s="193" t="s">
        <v>63</v>
      </c>
      <c r="I129" s="27">
        <v>0</v>
      </c>
      <c r="J129" s="31" t="s">
        <v>71</v>
      </c>
      <c r="K129" s="410">
        <v>365</v>
      </c>
      <c r="L129" s="220" t="s">
        <v>72</v>
      </c>
      <c r="M129" s="45"/>
      <c r="N129" s="46"/>
      <c r="O129" s="45"/>
      <c r="P129" s="47"/>
      <c r="Q129" s="48"/>
      <c r="R129" s="48"/>
      <c r="S129" s="48"/>
      <c r="T129" s="48"/>
      <c r="U129" s="48"/>
      <c r="V129" s="49"/>
      <c r="W129" s="48"/>
      <c r="X129" s="234"/>
    </row>
    <row r="130" spans="1:24" s="199" customFormat="1" ht="47.5" customHeight="1" x14ac:dyDescent="0.95">
      <c r="A130" s="192"/>
      <c r="B130" s="373"/>
      <c r="C130" s="380"/>
      <c r="D130" s="32" t="s">
        <v>94</v>
      </c>
      <c r="E130" s="193"/>
      <c r="F130" s="201"/>
      <c r="G130" s="32" t="s">
        <v>94</v>
      </c>
      <c r="H130" s="193"/>
      <c r="I130" s="209" t="s">
        <v>73</v>
      </c>
      <c r="J130" s="221"/>
      <c r="K130" s="221" t="s">
        <v>107</v>
      </c>
      <c r="L130" s="194"/>
      <c r="M130" s="50"/>
      <c r="N130" s="50"/>
      <c r="O130" s="50"/>
      <c r="P130" s="47"/>
      <c r="Q130" s="48"/>
      <c r="R130" s="48"/>
      <c r="S130" s="48"/>
      <c r="T130" s="48"/>
      <c r="U130" s="48"/>
      <c r="V130" s="49"/>
      <c r="W130" s="48"/>
      <c r="X130" s="234"/>
    </row>
    <row r="131" spans="1:24" s="199" customFormat="1" ht="13.5" customHeight="1" x14ac:dyDescent="0.95">
      <c r="A131" s="192"/>
      <c r="B131" s="373"/>
      <c r="C131" s="380"/>
      <c r="D131" s="222"/>
      <c r="E131" s="213"/>
      <c r="F131" s="222"/>
      <c r="G131" s="51"/>
      <c r="H131" s="213"/>
      <c r="I131" s="52"/>
      <c r="J131" s="53"/>
      <c r="K131" s="52"/>
      <c r="L131" s="54"/>
      <c r="M131" s="52"/>
      <c r="N131" s="52"/>
      <c r="O131" s="52"/>
      <c r="P131" s="54"/>
      <c r="Q131" s="52"/>
      <c r="R131" s="52"/>
      <c r="S131" s="52"/>
      <c r="T131" s="52"/>
      <c r="U131" s="52"/>
      <c r="V131" s="55"/>
      <c r="W131" s="52"/>
      <c r="X131" s="254"/>
    </row>
    <row r="132" spans="1:24" s="199" customFormat="1" ht="13.5" customHeight="1" x14ac:dyDescent="0.95">
      <c r="A132" s="192"/>
      <c r="B132" s="373"/>
      <c r="C132" s="380"/>
      <c r="D132" s="201"/>
      <c r="E132" s="193"/>
      <c r="F132" s="201"/>
      <c r="G132" s="56"/>
      <c r="H132" s="193"/>
      <c r="I132" s="48"/>
      <c r="J132" s="57"/>
      <c r="K132" s="48"/>
      <c r="L132" s="47"/>
      <c r="M132" s="48"/>
      <c r="N132" s="48"/>
      <c r="O132" s="48"/>
      <c r="P132" s="47"/>
      <c r="Q132" s="48"/>
      <c r="R132" s="48"/>
      <c r="S132" s="48"/>
      <c r="T132" s="48"/>
      <c r="U132" s="48"/>
      <c r="V132" s="49"/>
      <c r="W132" s="48"/>
      <c r="X132" s="234"/>
    </row>
    <row r="133" spans="1:24" s="199" customFormat="1" ht="53" customHeight="1" x14ac:dyDescent="0.95">
      <c r="A133" s="192"/>
      <c r="B133" s="373"/>
      <c r="C133" s="380"/>
      <c r="D133" s="229" t="s">
        <v>120</v>
      </c>
      <c r="E133" s="193"/>
      <c r="F133" s="201"/>
      <c r="G133" s="56"/>
      <c r="H133" s="193"/>
      <c r="I133" s="58" t="s">
        <v>121</v>
      </c>
      <c r="J133" s="59"/>
      <c r="K133" s="219" t="s">
        <v>70</v>
      </c>
      <c r="L133" s="59"/>
      <c r="M133" s="60"/>
      <c r="N133" s="61"/>
      <c r="O133" s="60"/>
      <c r="P133" s="47"/>
      <c r="Q133" s="48"/>
      <c r="R133" s="48"/>
      <c r="S133" s="48"/>
      <c r="T133" s="48"/>
      <c r="U133" s="48"/>
      <c r="V133" s="49"/>
      <c r="W133" s="48"/>
      <c r="X133" s="234"/>
    </row>
    <row r="134" spans="1:24" s="199" customFormat="1" ht="20" customHeight="1" thickBot="1" x14ac:dyDescent="1">
      <c r="A134" s="192"/>
      <c r="B134" s="373"/>
      <c r="C134" s="380"/>
      <c r="E134" s="193"/>
      <c r="F134" s="201"/>
      <c r="G134" s="56"/>
      <c r="H134" s="193"/>
      <c r="I134" s="62"/>
      <c r="J134" s="203"/>
      <c r="K134" s="230"/>
      <c r="L134" s="59"/>
      <c r="M134" s="60"/>
      <c r="N134" s="61"/>
      <c r="O134" s="60"/>
      <c r="P134" s="47"/>
      <c r="Q134" s="48"/>
      <c r="R134" s="48"/>
      <c r="S134" s="48"/>
      <c r="T134" s="48"/>
      <c r="U134" s="48"/>
      <c r="V134" s="49"/>
      <c r="W134" s="48"/>
      <c r="X134" s="234"/>
    </row>
    <row r="135" spans="1:24" s="199" customFormat="1" ht="36" customHeight="1" thickBot="1" x14ac:dyDescent="1">
      <c r="A135" s="192"/>
      <c r="B135" s="373"/>
      <c r="C135" s="380"/>
      <c r="D135" s="206">
        <f>SUM(G135:G135)</f>
        <v>0</v>
      </c>
      <c r="E135" s="193"/>
      <c r="F135" s="201" t="str">
        <f>$D$55</f>
        <v>X丸</v>
      </c>
      <c r="G135" s="30">
        <f>IFERROR(I135/K135,"-")</f>
        <v>0</v>
      </c>
      <c r="H135" s="193" t="s">
        <v>63</v>
      </c>
      <c r="I135" s="27">
        <v>0</v>
      </c>
      <c r="J135" s="31" t="s">
        <v>71</v>
      </c>
      <c r="K135" s="410">
        <v>365</v>
      </c>
      <c r="L135" s="220" t="s">
        <v>72</v>
      </c>
      <c r="M135" s="45"/>
      <c r="N135" s="46"/>
      <c r="O135" s="45"/>
      <c r="P135" s="47"/>
      <c r="Q135" s="48"/>
      <c r="R135" s="48"/>
      <c r="S135" s="48"/>
      <c r="T135" s="48"/>
      <c r="U135" s="48"/>
      <c r="V135" s="49"/>
      <c r="W135" s="48"/>
      <c r="X135" s="234"/>
    </row>
    <row r="136" spans="1:24" s="199" customFormat="1" ht="47.5" customHeight="1" x14ac:dyDescent="0.95">
      <c r="A136" s="192"/>
      <c r="B136" s="373"/>
      <c r="C136" s="380"/>
      <c r="D136" s="32" t="s">
        <v>94</v>
      </c>
      <c r="E136" s="193"/>
      <c r="F136" s="201"/>
      <c r="G136" s="32" t="s">
        <v>94</v>
      </c>
      <c r="H136" s="193"/>
      <c r="I136" s="209" t="s">
        <v>73</v>
      </c>
      <c r="J136" s="221"/>
      <c r="K136" s="221" t="s">
        <v>107</v>
      </c>
      <c r="L136" s="194"/>
      <c r="M136" s="48"/>
      <c r="N136" s="48"/>
      <c r="O136" s="48"/>
      <c r="P136" s="47"/>
      <c r="Q136" s="48"/>
      <c r="R136" s="48"/>
      <c r="S136" s="48"/>
      <c r="T136" s="48"/>
      <c r="U136" s="48"/>
      <c r="V136" s="49"/>
      <c r="W136" s="48"/>
      <c r="X136" s="234"/>
    </row>
    <row r="137" spans="1:24" s="199" customFormat="1" ht="13.5" customHeight="1" x14ac:dyDescent="0.95">
      <c r="A137" s="192"/>
      <c r="B137" s="373"/>
      <c r="C137" s="380"/>
      <c r="D137" s="255"/>
      <c r="E137" s="215"/>
      <c r="F137" s="255"/>
      <c r="G137" s="63"/>
      <c r="H137" s="215"/>
      <c r="I137" s="64"/>
      <c r="J137" s="64"/>
      <c r="K137" s="64"/>
      <c r="L137" s="53"/>
      <c r="M137" s="64"/>
      <c r="N137" s="64"/>
      <c r="O137" s="64"/>
      <c r="P137" s="54"/>
      <c r="Q137" s="52"/>
      <c r="R137" s="52"/>
      <c r="S137" s="52"/>
      <c r="T137" s="52"/>
      <c r="U137" s="52"/>
      <c r="V137" s="55"/>
      <c r="W137" s="52"/>
      <c r="X137" s="254"/>
    </row>
    <row r="138" spans="1:24" s="199" customFormat="1" ht="13.5" customHeight="1" x14ac:dyDescent="0.95">
      <c r="A138" s="192"/>
      <c r="B138" s="373"/>
      <c r="C138" s="380"/>
      <c r="D138" s="201"/>
      <c r="E138" s="193"/>
      <c r="F138" s="201"/>
      <c r="G138" s="56"/>
      <c r="H138" s="193"/>
      <c r="I138" s="48"/>
      <c r="J138" s="57"/>
      <c r="K138" s="48"/>
      <c r="L138" s="47"/>
      <c r="M138" s="48"/>
      <c r="N138" s="48"/>
      <c r="O138" s="48"/>
      <c r="P138" s="47"/>
      <c r="Q138" s="48"/>
      <c r="R138" s="48"/>
      <c r="S138" s="48"/>
      <c r="T138" s="48"/>
      <c r="U138" s="48"/>
      <c r="V138" s="49"/>
      <c r="W138" s="48"/>
      <c r="X138" s="234"/>
    </row>
    <row r="139" spans="1:24" s="199" customFormat="1" ht="53" customHeight="1" x14ac:dyDescent="0.95">
      <c r="A139" s="192"/>
      <c r="B139" s="373"/>
      <c r="C139" s="380"/>
      <c r="D139" s="229" t="s">
        <v>122</v>
      </c>
      <c r="E139" s="193"/>
      <c r="F139" s="201"/>
      <c r="G139" s="56"/>
      <c r="H139" s="193"/>
      <c r="I139" s="58" t="s">
        <v>123</v>
      </c>
      <c r="J139" s="59"/>
      <c r="K139" s="219" t="s">
        <v>70</v>
      </c>
      <c r="L139" s="59"/>
      <c r="M139" s="60"/>
      <c r="N139" s="61"/>
      <c r="O139" s="60"/>
      <c r="P139" s="47"/>
      <c r="Q139" s="48"/>
      <c r="R139" s="48"/>
      <c r="S139" s="48"/>
      <c r="T139" s="48"/>
      <c r="U139" s="48"/>
      <c r="V139" s="49"/>
      <c r="W139" s="48"/>
      <c r="X139" s="234"/>
    </row>
    <row r="140" spans="1:24" s="199" customFormat="1" ht="20" customHeight="1" thickBot="1" x14ac:dyDescent="1">
      <c r="A140" s="192"/>
      <c r="B140" s="373"/>
      <c r="C140" s="380"/>
      <c r="E140" s="193"/>
      <c r="F140" s="201"/>
      <c r="G140" s="56"/>
      <c r="H140" s="193"/>
      <c r="I140" s="65"/>
      <c r="J140" s="203"/>
      <c r="K140" s="230"/>
      <c r="L140" s="59"/>
      <c r="M140" s="60"/>
      <c r="N140" s="61"/>
      <c r="O140" s="60"/>
      <c r="P140" s="47"/>
      <c r="Q140" s="48"/>
      <c r="R140" s="48"/>
      <c r="S140" s="48"/>
      <c r="T140" s="48"/>
      <c r="U140" s="48"/>
      <c r="V140" s="49"/>
      <c r="W140" s="48"/>
      <c r="X140" s="234"/>
    </row>
    <row r="141" spans="1:24" s="199" customFormat="1" ht="36" customHeight="1" thickBot="1" x14ac:dyDescent="1">
      <c r="A141" s="192"/>
      <c r="B141" s="373"/>
      <c r="C141" s="380"/>
      <c r="D141" s="206">
        <f>SUM(G141:G141)</f>
        <v>0</v>
      </c>
      <c r="E141" s="193"/>
      <c r="F141" s="201" t="str">
        <f>$D$55</f>
        <v>X丸</v>
      </c>
      <c r="G141" s="256">
        <f>IFERROR(I141/K141,"-")</f>
        <v>0</v>
      </c>
      <c r="H141" s="193" t="s">
        <v>63</v>
      </c>
      <c r="I141" s="27">
        <v>0</v>
      </c>
      <c r="J141" s="31" t="s">
        <v>71</v>
      </c>
      <c r="K141" s="410">
        <v>365</v>
      </c>
      <c r="L141" s="220" t="s">
        <v>72</v>
      </c>
      <c r="M141" s="45"/>
      <c r="N141" s="46"/>
      <c r="O141" s="45"/>
      <c r="P141" s="47"/>
      <c r="Q141" s="48"/>
      <c r="R141" s="48"/>
      <c r="S141" s="48"/>
      <c r="T141" s="48"/>
      <c r="U141" s="48"/>
      <c r="V141" s="49"/>
      <c r="W141" s="48"/>
      <c r="X141" s="234"/>
    </row>
    <row r="142" spans="1:24" s="199" customFormat="1" ht="47.5" customHeight="1" x14ac:dyDescent="0.95">
      <c r="A142" s="192"/>
      <c r="B142" s="373"/>
      <c r="C142" s="380"/>
      <c r="D142" s="32" t="s">
        <v>94</v>
      </c>
      <c r="E142" s="193"/>
      <c r="F142" s="201"/>
      <c r="G142" s="32" t="s">
        <v>94</v>
      </c>
      <c r="H142" s="193"/>
      <c r="I142" s="209" t="s">
        <v>73</v>
      </c>
      <c r="J142" s="221"/>
      <c r="K142" s="221" t="s">
        <v>107</v>
      </c>
      <c r="L142" s="194"/>
      <c r="M142" s="48"/>
      <c r="N142" s="48"/>
      <c r="O142" s="48"/>
      <c r="P142" s="47"/>
      <c r="Q142" s="48"/>
      <c r="R142" s="48"/>
      <c r="S142" s="48"/>
      <c r="T142" s="48"/>
      <c r="U142" s="48"/>
      <c r="V142" s="49"/>
      <c r="W142" s="48"/>
      <c r="X142" s="234"/>
    </row>
    <row r="143" spans="1:24" s="199" customFormat="1" ht="13.5" customHeight="1" x14ac:dyDescent="0.95">
      <c r="A143" s="192"/>
      <c r="B143" s="373"/>
      <c r="C143" s="380"/>
      <c r="D143" s="255"/>
      <c r="E143" s="215"/>
      <c r="F143" s="255"/>
      <c r="G143" s="63"/>
      <c r="H143" s="215"/>
      <c r="I143" s="64"/>
      <c r="J143" s="64"/>
      <c r="K143" s="64"/>
      <c r="L143" s="53"/>
      <c r="M143" s="64"/>
      <c r="N143" s="64"/>
      <c r="O143" s="64"/>
      <c r="P143" s="54"/>
      <c r="Q143" s="52"/>
      <c r="R143" s="52"/>
      <c r="S143" s="52"/>
      <c r="T143" s="52"/>
      <c r="U143" s="52"/>
      <c r="V143" s="55"/>
      <c r="W143" s="52"/>
      <c r="X143" s="254"/>
    </row>
    <row r="144" spans="1:24" s="199" customFormat="1" ht="13.5" customHeight="1" x14ac:dyDescent="0.95">
      <c r="A144" s="192"/>
      <c r="B144" s="373"/>
      <c r="C144" s="380"/>
      <c r="D144" s="201"/>
      <c r="E144" s="193"/>
      <c r="F144" s="201"/>
      <c r="G144" s="56"/>
      <c r="H144" s="193"/>
      <c r="I144" s="48"/>
      <c r="J144" s="66"/>
      <c r="K144" s="48"/>
      <c r="L144" s="48"/>
      <c r="M144" s="48"/>
      <c r="N144" s="48"/>
      <c r="O144" s="48"/>
      <c r="P144" s="47"/>
      <c r="Q144" s="48"/>
      <c r="R144" s="48"/>
      <c r="S144" s="48"/>
      <c r="T144" s="48"/>
      <c r="U144" s="48"/>
      <c r="V144" s="49"/>
      <c r="W144" s="48"/>
      <c r="X144" s="234"/>
    </row>
    <row r="145" spans="1:24" s="199" customFormat="1" ht="53" customHeight="1" x14ac:dyDescent="0.95">
      <c r="A145" s="192"/>
      <c r="B145" s="373"/>
      <c r="C145" s="380"/>
      <c r="D145" s="229" t="s">
        <v>124</v>
      </c>
      <c r="E145" s="193"/>
      <c r="F145" s="201"/>
      <c r="G145" s="56"/>
      <c r="H145" s="193"/>
      <c r="I145" s="58" t="s">
        <v>124</v>
      </c>
      <c r="J145" s="59"/>
      <c r="K145" s="219" t="s">
        <v>70</v>
      </c>
      <c r="L145" s="59"/>
      <c r="M145" s="60"/>
      <c r="N145" s="61"/>
      <c r="O145" s="60"/>
      <c r="P145" s="47"/>
      <c r="Q145" s="48"/>
      <c r="R145" s="48"/>
      <c r="S145" s="48"/>
      <c r="T145" s="48"/>
      <c r="U145" s="48"/>
      <c r="V145" s="49"/>
      <c r="W145" s="48"/>
      <c r="X145" s="234"/>
    </row>
    <row r="146" spans="1:24" s="199" customFormat="1" ht="20" customHeight="1" thickBot="1" x14ac:dyDescent="1">
      <c r="A146" s="192"/>
      <c r="B146" s="373"/>
      <c r="C146" s="380"/>
      <c r="E146" s="193"/>
      <c r="F146" s="201"/>
      <c r="G146" s="56"/>
      <c r="H146" s="193"/>
      <c r="I146" s="65"/>
      <c r="J146" s="203"/>
      <c r="K146" s="230"/>
      <c r="L146" s="59"/>
      <c r="M146" s="60"/>
      <c r="N146" s="61"/>
      <c r="O146" s="60"/>
      <c r="P146" s="47"/>
      <c r="Q146" s="48"/>
      <c r="R146" s="48"/>
      <c r="S146" s="48"/>
      <c r="T146" s="48"/>
      <c r="U146" s="48"/>
      <c r="V146" s="49"/>
      <c r="W146" s="48"/>
      <c r="X146" s="234"/>
    </row>
    <row r="147" spans="1:24" s="199" customFormat="1" ht="36" customHeight="1" thickBot="1" x14ac:dyDescent="1">
      <c r="A147" s="192"/>
      <c r="B147" s="373"/>
      <c r="C147" s="380"/>
      <c r="D147" s="206">
        <f>SUM(G147:G147)</f>
        <v>0</v>
      </c>
      <c r="E147" s="193"/>
      <c r="F147" s="201" t="str">
        <f>$D$55</f>
        <v>X丸</v>
      </c>
      <c r="G147" s="256">
        <f>IFERROR(I147/K147,"-")</f>
        <v>0</v>
      </c>
      <c r="H147" s="193" t="s">
        <v>63</v>
      </c>
      <c r="I147" s="27">
        <v>0</v>
      </c>
      <c r="J147" s="31" t="s">
        <v>71</v>
      </c>
      <c r="K147" s="410">
        <v>365</v>
      </c>
      <c r="L147" s="220" t="s">
        <v>72</v>
      </c>
      <c r="M147" s="45"/>
      <c r="N147" s="46"/>
      <c r="O147" s="45"/>
      <c r="P147" s="47"/>
      <c r="Q147" s="48"/>
      <c r="R147" s="48"/>
      <c r="S147" s="48"/>
      <c r="T147" s="48"/>
      <c r="U147" s="48"/>
      <c r="V147" s="49"/>
      <c r="W147" s="48"/>
      <c r="X147" s="234"/>
    </row>
    <row r="148" spans="1:24" s="199" customFormat="1" ht="47.5" customHeight="1" x14ac:dyDescent="0.95">
      <c r="A148" s="192"/>
      <c r="B148" s="373"/>
      <c r="C148" s="380"/>
      <c r="D148" s="32" t="s">
        <v>94</v>
      </c>
      <c r="E148" s="193"/>
      <c r="F148" s="201"/>
      <c r="G148" s="32" t="s">
        <v>94</v>
      </c>
      <c r="H148" s="193"/>
      <c r="I148" s="209" t="s">
        <v>73</v>
      </c>
      <c r="J148" s="221"/>
      <c r="K148" s="221" t="s">
        <v>107</v>
      </c>
      <c r="L148" s="194"/>
      <c r="M148" s="48"/>
      <c r="N148" s="48"/>
      <c r="O148" s="48"/>
      <c r="P148" s="47"/>
      <c r="Q148" s="48"/>
      <c r="R148" s="48"/>
      <c r="S148" s="48"/>
      <c r="T148" s="48"/>
      <c r="U148" s="48"/>
      <c r="V148" s="49"/>
      <c r="W148" s="48"/>
      <c r="X148" s="234"/>
    </row>
    <row r="149" spans="1:24" s="199" customFormat="1" ht="13.5" customHeight="1" x14ac:dyDescent="0.95">
      <c r="A149" s="192"/>
      <c r="B149" s="373"/>
      <c r="C149" s="257"/>
      <c r="D149" s="255"/>
      <c r="E149" s="215"/>
      <c r="F149" s="255"/>
      <c r="G149" s="63"/>
      <c r="H149" s="215"/>
      <c r="I149" s="64"/>
      <c r="J149" s="64"/>
      <c r="K149" s="64"/>
      <c r="L149" s="64"/>
      <c r="M149" s="64"/>
      <c r="N149" s="64"/>
      <c r="O149" s="64"/>
      <c r="P149" s="54"/>
      <c r="Q149" s="52"/>
      <c r="R149" s="52"/>
      <c r="S149" s="52"/>
      <c r="T149" s="52"/>
      <c r="U149" s="52"/>
      <c r="V149" s="55"/>
      <c r="W149" s="52"/>
      <c r="X149" s="254"/>
    </row>
    <row r="150" spans="1:24" s="199" customFormat="1" ht="13.5" customHeight="1" x14ac:dyDescent="0.95">
      <c r="A150" s="192"/>
      <c r="B150" s="373"/>
      <c r="C150" s="193"/>
      <c r="D150" s="201"/>
      <c r="E150" s="193"/>
      <c r="F150" s="201"/>
      <c r="G150" s="56"/>
      <c r="H150" s="193"/>
      <c r="I150" s="48"/>
      <c r="J150" s="57"/>
      <c r="K150" s="48"/>
      <c r="L150" s="47"/>
      <c r="M150" s="48"/>
      <c r="N150" s="48"/>
      <c r="O150" s="48"/>
      <c r="P150" s="47"/>
      <c r="Q150" s="48"/>
      <c r="R150" s="48"/>
      <c r="S150" s="48"/>
      <c r="T150" s="48"/>
      <c r="U150" s="48"/>
      <c r="V150" s="49"/>
      <c r="W150" s="48"/>
      <c r="X150" s="234"/>
    </row>
    <row r="151" spans="1:24" s="199" customFormat="1" ht="53" customHeight="1" x14ac:dyDescent="0.95">
      <c r="A151" s="192"/>
      <c r="B151" s="373"/>
      <c r="C151" s="193"/>
      <c r="D151" s="229" t="s">
        <v>125</v>
      </c>
      <c r="E151" s="193"/>
      <c r="F151" s="201"/>
      <c r="G151" s="56"/>
      <c r="H151" s="193"/>
      <c r="I151" s="58" t="s">
        <v>100</v>
      </c>
      <c r="J151" s="59"/>
      <c r="K151" s="58" t="s">
        <v>100</v>
      </c>
      <c r="L151" s="59"/>
      <c r="M151" s="58" t="s">
        <v>100</v>
      </c>
      <c r="N151" s="67"/>
      <c r="O151" s="58" t="s">
        <v>100</v>
      </c>
      <c r="P151" s="59"/>
      <c r="Q151" s="58" t="s">
        <v>100</v>
      </c>
      <c r="R151" s="67"/>
      <c r="S151" s="58" t="s">
        <v>100</v>
      </c>
      <c r="T151" s="48"/>
      <c r="U151" s="58" t="s">
        <v>100</v>
      </c>
      <c r="V151" s="68"/>
      <c r="W151" s="58" t="s">
        <v>100</v>
      </c>
      <c r="X151" s="234"/>
    </row>
    <row r="152" spans="1:24" s="199" customFormat="1" ht="20" customHeight="1" thickBot="1" x14ac:dyDescent="1">
      <c r="A152" s="192"/>
      <c r="B152" s="373"/>
      <c r="C152" s="193"/>
      <c r="E152" s="193"/>
      <c r="F152" s="201"/>
      <c r="G152" s="56"/>
      <c r="H152" s="193"/>
      <c r="I152" s="65"/>
      <c r="J152" s="59"/>
      <c r="K152" s="65"/>
      <c r="L152" s="59"/>
      <c r="M152" s="65"/>
      <c r="N152" s="67"/>
      <c r="O152" s="65"/>
      <c r="P152" s="59"/>
      <c r="Q152" s="65"/>
      <c r="R152" s="67"/>
      <c r="S152" s="65"/>
      <c r="T152" s="48"/>
      <c r="U152" s="65"/>
      <c r="V152" s="68"/>
      <c r="W152" s="65"/>
      <c r="X152" s="234"/>
    </row>
    <row r="153" spans="1:24" s="199" customFormat="1" ht="36" customHeight="1" thickBot="1" x14ac:dyDescent="0.6">
      <c r="A153" s="192"/>
      <c r="B153" s="373"/>
      <c r="C153" s="193"/>
      <c r="D153" s="206">
        <f>SUM(G153:G153)</f>
        <v>0</v>
      </c>
      <c r="E153" s="193"/>
      <c r="F153" s="201" t="str">
        <f>$D$55</f>
        <v>X丸</v>
      </c>
      <c r="G153" s="256">
        <f>SUM(I153,K153,M153,O153,Q153,S153,U153,W153)</f>
        <v>0</v>
      </c>
      <c r="H153" s="193" t="s">
        <v>63</v>
      </c>
      <c r="I153" s="27">
        <v>0</v>
      </c>
      <c r="J153" s="28" t="s">
        <v>52</v>
      </c>
      <c r="K153" s="27">
        <v>0</v>
      </c>
      <c r="L153" s="43" t="s">
        <v>52</v>
      </c>
      <c r="M153" s="27">
        <v>0</v>
      </c>
      <c r="N153" s="42" t="s">
        <v>51</v>
      </c>
      <c r="O153" s="27">
        <v>0</v>
      </c>
      <c r="P153" s="43" t="s">
        <v>51</v>
      </c>
      <c r="Q153" s="27">
        <v>0</v>
      </c>
      <c r="R153" s="42" t="s">
        <v>51</v>
      </c>
      <c r="S153" s="27">
        <v>0</v>
      </c>
      <c r="T153" s="43" t="s">
        <v>51</v>
      </c>
      <c r="U153" s="27">
        <v>0</v>
      </c>
      <c r="V153" s="42" t="s">
        <v>51</v>
      </c>
      <c r="W153" s="27">
        <v>0</v>
      </c>
      <c r="X153" s="234"/>
    </row>
    <row r="154" spans="1:24" s="199" customFormat="1" ht="47" customHeight="1" x14ac:dyDescent="0.95">
      <c r="A154" s="192"/>
      <c r="B154" s="373"/>
      <c r="C154" s="193"/>
      <c r="D154" s="32" t="s">
        <v>94</v>
      </c>
      <c r="E154" s="193"/>
      <c r="F154" s="201"/>
      <c r="G154" s="32" t="s">
        <v>54</v>
      </c>
      <c r="H154" s="193"/>
      <c r="I154" s="32" t="s">
        <v>54</v>
      </c>
      <c r="J154" s="69"/>
      <c r="K154" s="32" t="s">
        <v>54</v>
      </c>
      <c r="L154" s="69"/>
      <c r="M154" s="32" t="s">
        <v>54</v>
      </c>
      <c r="N154" s="69"/>
      <c r="O154" s="32" t="s">
        <v>54</v>
      </c>
      <c r="P154" s="69"/>
      <c r="Q154" s="32" t="s">
        <v>54</v>
      </c>
      <c r="R154" s="69"/>
      <c r="S154" s="32" t="s">
        <v>54</v>
      </c>
      <c r="T154" s="70"/>
      <c r="U154" s="32" t="s">
        <v>54</v>
      </c>
      <c r="V154" s="71"/>
      <c r="W154" s="32" t="s">
        <v>54</v>
      </c>
      <c r="X154" s="234"/>
    </row>
    <row r="155" spans="1:24" s="199" customFormat="1" ht="13.5" customHeight="1" x14ac:dyDescent="0.95">
      <c r="A155" s="192"/>
      <c r="B155" s="374"/>
      <c r="C155" s="258"/>
      <c r="D155" s="259"/>
      <c r="E155" s="258"/>
      <c r="F155" s="259"/>
      <c r="G155" s="72"/>
      <c r="H155" s="258"/>
      <c r="I155" s="260"/>
      <c r="J155" s="261"/>
      <c r="K155" s="260"/>
      <c r="L155" s="258"/>
      <c r="M155" s="260"/>
      <c r="N155" s="260"/>
      <c r="O155" s="260"/>
      <c r="P155" s="258"/>
      <c r="Q155" s="260"/>
      <c r="R155" s="260"/>
      <c r="S155" s="260"/>
      <c r="T155" s="260"/>
      <c r="U155" s="260"/>
      <c r="V155" s="262"/>
      <c r="W155" s="260"/>
      <c r="X155" s="263"/>
    </row>
    <row r="156" spans="1:24" s="199" customFormat="1" ht="47.5" customHeight="1" x14ac:dyDescent="0.95">
      <c r="A156" s="192"/>
      <c r="B156" s="321" t="s">
        <v>126</v>
      </c>
      <c r="C156" s="264"/>
      <c r="D156" s="24"/>
      <c r="E156" s="24"/>
      <c r="F156" s="201"/>
      <c r="G156" s="24"/>
      <c r="H156" s="193"/>
      <c r="I156" s="194"/>
      <c r="J156" s="195"/>
      <c r="K156" s="194"/>
      <c r="L156" s="193"/>
      <c r="M156" s="194"/>
      <c r="N156" s="194"/>
      <c r="O156" s="194"/>
      <c r="P156" s="193"/>
      <c r="Q156" s="194"/>
      <c r="R156" s="194"/>
      <c r="S156" s="194"/>
      <c r="T156" s="194"/>
      <c r="U156" s="194"/>
      <c r="V156" s="196"/>
      <c r="W156" s="194"/>
      <c r="X156" s="234"/>
    </row>
    <row r="157" spans="1:24" s="199" customFormat="1" ht="58.5" customHeight="1" x14ac:dyDescent="0.95">
      <c r="A157" s="192"/>
      <c r="B157" s="321"/>
      <c r="C157" s="193"/>
      <c r="D157" s="24"/>
      <c r="E157" s="194"/>
      <c r="F157" s="193"/>
      <c r="G157" s="359" t="s">
        <v>127</v>
      </c>
      <c r="H157" s="359"/>
      <c r="I157" s="359"/>
      <c r="K157" s="235" t="s">
        <v>128</v>
      </c>
      <c r="N157" s="194"/>
      <c r="O157" s="194"/>
      <c r="P157" s="193"/>
      <c r="Q157" s="194"/>
      <c r="R157" s="194"/>
      <c r="S157" s="194"/>
      <c r="T157" s="194"/>
      <c r="U157" s="194"/>
      <c r="V157" s="196"/>
      <c r="W157" s="194"/>
      <c r="X157" s="234"/>
    </row>
    <row r="158" spans="1:24" s="199" customFormat="1" ht="51" customHeight="1" x14ac:dyDescent="0.95">
      <c r="A158" s="192"/>
      <c r="B158" s="321"/>
      <c r="C158" s="193"/>
      <c r="D158" s="73"/>
      <c r="E158" s="194"/>
      <c r="F158" s="193"/>
      <c r="G158" s="265" t="s">
        <v>129</v>
      </c>
      <c r="H158" s="74"/>
      <c r="I158" s="74"/>
      <c r="K158" s="203"/>
      <c r="N158" s="194"/>
      <c r="O158" s="194"/>
      <c r="P158" s="193"/>
      <c r="Q158" s="194"/>
      <c r="R158" s="194"/>
      <c r="S158" s="194"/>
      <c r="T158" s="194"/>
      <c r="U158" s="194"/>
      <c r="V158" s="196"/>
      <c r="W158" s="194"/>
      <c r="X158" s="234"/>
    </row>
    <row r="159" spans="1:24" s="199" customFormat="1" ht="36" customHeight="1" x14ac:dyDescent="0.95">
      <c r="A159" s="192"/>
      <c r="B159" s="321"/>
      <c r="C159" s="266"/>
      <c r="D159" s="229"/>
      <c r="E159" s="194"/>
      <c r="F159" s="193"/>
      <c r="G159" s="267" t="str">
        <f>"船舶("&amp;D55&amp;")"</f>
        <v>船舶(X丸)</v>
      </c>
      <c r="H159" s="193"/>
      <c r="I159" s="268"/>
      <c r="K159" s="268"/>
      <c r="N159" s="194"/>
      <c r="O159" s="194"/>
      <c r="P159" s="193"/>
      <c r="Q159" s="194"/>
      <c r="R159" s="194"/>
      <c r="S159" s="194"/>
      <c r="T159" s="194"/>
      <c r="U159" s="194"/>
      <c r="V159" s="196"/>
      <c r="W159" s="194"/>
      <c r="X159" s="234"/>
    </row>
    <row r="160" spans="1:24" s="199" customFormat="1" ht="39" customHeight="1" thickBot="1" x14ac:dyDescent="1">
      <c r="A160" s="192"/>
      <c r="B160" s="321"/>
      <c r="C160" s="266"/>
      <c r="D160" s="229" t="s">
        <v>130</v>
      </c>
      <c r="E160" s="194"/>
      <c r="F160" s="193"/>
      <c r="G160" s="229" t="s">
        <v>131</v>
      </c>
      <c r="H160" s="193"/>
      <c r="I160" s="268" t="s">
        <v>132</v>
      </c>
      <c r="K160" s="268" t="s">
        <v>133</v>
      </c>
      <c r="N160" s="194"/>
      <c r="O160" s="194"/>
      <c r="P160" s="193"/>
      <c r="Q160" s="194"/>
      <c r="R160" s="194"/>
      <c r="S160" s="194"/>
      <c r="T160" s="194"/>
      <c r="U160" s="194"/>
      <c r="V160" s="196"/>
      <c r="W160" s="194"/>
      <c r="X160" s="234"/>
    </row>
    <row r="161" spans="1:24" s="199" customFormat="1" ht="36" customHeight="1" thickBot="1" x14ac:dyDescent="1">
      <c r="A161" s="192"/>
      <c r="B161" s="321"/>
      <c r="C161" s="266"/>
      <c r="D161" s="75" t="str">
        <f>IFERROR(((G161+G165+G169)/I161)*K161,"-")</f>
        <v>-</v>
      </c>
      <c r="E161" s="194"/>
      <c r="F161" s="193" t="s">
        <v>134</v>
      </c>
      <c r="G161" s="27">
        <v>0</v>
      </c>
      <c r="H161" s="193" t="s">
        <v>135</v>
      </c>
      <c r="I161" s="206">
        <f>SUM($D$99:$D$153)*12</f>
        <v>0</v>
      </c>
      <c r="J161" s="269" t="s">
        <v>136</v>
      </c>
      <c r="K161" s="206">
        <f>SUM($D$99:$D$153)</f>
        <v>0</v>
      </c>
      <c r="N161" s="194"/>
      <c r="O161" s="194"/>
      <c r="P161" s="193"/>
      <c r="Q161" s="194"/>
      <c r="R161" s="194"/>
      <c r="S161" s="194"/>
      <c r="T161" s="194"/>
      <c r="U161" s="194"/>
      <c r="V161" s="196"/>
      <c r="W161" s="194"/>
      <c r="X161" s="234"/>
    </row>
    <row r="162" spans="1:24" s="199" customFormat="1" ht="31" customHeight="1" x14ac:dyDescent="0.95">
      <c r="A162" s="192"/>
      <c r="B162" s="321"/>
      <c r="C162" s="266"/>
      <c r="D162" s="69" t="s">
        <v>94</v>
      </c>
      <c r="E162" s="194"/>
      <c r="F162" s="193"/>
      <c r="G162" s="32" t="s">
        <v>137</v>
      </c>
      <c r="H162" s="193"/>
      <c r="I162" s="32" t="s">
        <v>137</v>
      </c>
      <c r="K162" s="69" t="s">
        <v>94</v>
      </c>
      <c r="N162" s="194"/>
      <c r="O162" s="194"/>
      <c r="P162" s="193"/>
      <c r="Q162" s="194"/>
      <c r="R162" s="194"/>
      <c r="S162" s="194"/>
      <c r="T162" s="194"/>
      <c r="U162" s="194"/>
      <c r="V162" s="196"/>
      <c r="W162" s="194"/>
      <c r="X162" s="234"/>
    </row>
    <row r="163" spans="1:24" s="199" customFormat="1" ht="36" customHeight="1" x14ac:dyDescent="0.95">
      <c r="A163" s="192"/>
      <c r="B163" s="321"/>
      <c r="C163" s="266"/>
      <c r="D163" s="32"/>
      <c r="E163" s="194"/>
      <c r="F163" s="193"/>
      <c r="G163" s="270" t="s">
        <v>138</v>
      </c>
      <c r="H163" s="193"/>
      <c r="I163" s="32"/>
      <c r="K163" s="69"/>
      <c r="N163" s="194"/>
      <c r="O163" s="194"/>
      <c r="P163" s="193"/>
      <c r="Q163" s="194"/>
      <c r="R163" s="194"/>
      <c r="S163" s="194"/>
      <c r="T163" s="194"/>
      <c r="U163" s="194"/>
      <c r="V163" s="196"/>
      <c r="W163" s="194"/>
      <c r="X163" s="234"/>
    </row>
    <row r="164" spans="1:24" s="199" customFormat="1" ht="39" customHeight="1" x14ac:dyDescent="0.95">
      <c r="A164" s="192"/>
      <c r="B164" s="321"/>
      <c r="C164" s="266"/>
      <c r="D164" s="32"/>
      <c r="E164" s="194"/>
      <c r="F164" s="193"/>
      <c r="G164" s="229" t="s">
        <v>131</v>
      </c>
      <c r="H164" s="193"/>
      <c r="I164" s="32"/>
      <c r="K164" s="69"/>
      <c r="N164" s="194"/>
      <c r="O164" s="194"/>
      <c r="P164" s="193"/>
      <c r="Q164" s="194"/>
      <c r="R164" s="194"/>
      <c r="S164" s="194"/>
      <c r="T164" s="194"/>
      <c r="U164" s="194"/>
      <c r="V164" s="196"/>
      <c r="W164" s="194"/>
      <c r="X164" s="234"/>
    </row>
    <row r="165" spans="1:24" s="199" customFormat="1" ht="36" customHeight="1" x14ac:dyDescent="0.95">
      <c r="A165" s="192"/>
      <c r="B165" s="321"/>
      <c r="C165" s="266"/>
      <c r="D165" s="32"/>
      <c r="E165" s="194"/>
      <c r="F165" s="193"/>
      <c r="G165" s="27">
        <v>0</v>
      </c>
      <c r="H165" s="271" t="s">
        <v>139</v>
      </c>
      <c r="I165" s="76" t="s">
        <v>140</v>
      </c>
      <c r="K165" s="69"/>
      <c r="N165" s="194"/>
      <c r="O165" s="194"/>
      <c r="P165" s="193"/>
      <c r="Q165" s="194"/>
      <c r="R165" s="194"/>
      <c r="S165" s="194"/>
      <c r="T165" s="194"/>
      <c r="U165" s="194"/>
      <c r="V165" s="196"/>
      <c r="W165" s="194"/>
      <c r="X165" s="234"/>
    </row>
    <row r="166" spans="1:24" s="199" customFormat="1" ht="31" customHeight="1" x14ac:dyDescent="0.95">
      <c r="A166" s="192"/>
      <c r="B166" s="321"/>
      <c r="C166" s="266"/>
      <c r="D166" s="32"/>
      <c r="E166" s="194"/>
      <c r="F166" s="193"/>
      <c r="G166" s="32" t="s">
        <v>137</v>
      </c>
      <c r="H166" s="193"/>
      <c r="I166" s="32"/>
      <c r="K166" s="69"/>
      <c r="N166" s="194"/>
      <c r="O166" s="194"/>
      <c r="P166" s="193"/>
      <c r="Q166" s="194"/>
      <c r="R166" s="194"/>
      <c r="S166" s="194"/>
      <c r="T166" s="194"/>
      <c r="U166" s="194"/>
      <c r="V166" s="196"/>
      <c r="W166" s="194"/>
      <c r="X166" s="234"/>
    </row>
    <row r="167" spans="1:24" s="199" customFormat="1" ht="17.5" customHeight="1" x14ac:dyDescent="0.95">
      <c r="A167" s="192"/>
      <c r="B167" s="321"/>
      <c r="C167" s="266"/>
      <c r="D167" s="24"/>
      <c r="E167" s="24"/>
      <c r="F167" s="24"/>
      <c r="G167" s="360" t="s">
        <v>141</v>
      </c>
      <c r="H167" s="193"/>
      <c r="I167" s="194"/>
      <c r="T167" s="194"/>
      <c r="U167" s="194"/>
      <c r="V167" s="196"/>
      <c r="W167" s="194"/>
      <c r="X167" s="234"/>
    </row>
    <row r="168" spans="1:24" s="199" customFormat="1" ht="39" customHeight="1" thickBot="1" x14ac:dyDescent="1">
      <c r="A168" s="192"/>
      <c r="B168" s="321"/>
      <c r="C168" s="266"/>
      <c r="D168" s="24"/>
      <c r="E168" s="24"/>
      <c r="F168" s="24"/>
      <c r="G168" s="361"/>
      <c r="H168" s="193"/>
      <c r="I168" s="193"/>
      <c r="J168" s="248"/>
      <c r="K168" s="194"/>
      <c r="L168" s="194"/>
      <c r="M168" s="32"/>
      <c r="N168" s="194"/>
      <c r="O168" s="194"/>
      <c r="P168" s="193"/>
      <c r="Q168" s="194"/>
      <c r="S168" s="32"/>
      <c r="T168" s="194"/>
      <c r="U168" s="194"/>
      <c r="V168" s="196"/>
      <c r="W168" s="194"/>
      <c r="X168" s="234"/>
    </row>
    <row r="169" spans="1:24" s="199" customFormat="1" ht="36" customHeight="1" thickBot="1" x14ac:dyDescent="1">
      <c r="A169" s="192"/>
      <c r="B169" s="321"/>
      <c r="C169" s="266"/>
      <c r="D169" s="24"/>
      <c r="E169" s="24"/>
      <c r="F169" s="24"/>
      <c r="G169" s="206">
        <f>SUM(L171:M177,R171:S177)</f>
        <v>0</v>
      </c>
      <c r="H169" s="271" t="s">
        <v>139</v>
      </c>
      <c r="I169" s="362" t="s">
        <v>142</v>
      </c>
      <c r="J169" s="362"/>
      <c r="K169" s="362"/>
      <c r="L169" s="362"/>
      <c r="M169" s="362"/>
      <c r="N169" s="362"/>
      <c r="O169" s="362"/>
      <c r="P169" s="362"/>
      <c r="Q169" s="362"/>
      <c r="R169" s="362"/>
      <c r="S169" s="362"/>
      <c r="T169" s="194"/>
      <c r="U169" s="194"/>
      <c r="V169" s="196"/>
      <c r="W169" s="194"/>
      <c r="X169" s="234"/>
    </row>
    <row r="170" spans="1:24" s="199" customFormat="1" ht="31" customHeight="1" x14ac:dyDescent="0.95">
      <c r="A170" s="192"/>
      <c r="B170" s="321"/>
      <c r="C170" s="266"/>
      <c r="D170" s="24"/>
      <c r="E170" s="24"/>
      <c r="F170" s="24"/>
      <c r="G170" s="32" t="s">
        <v>137</v>
      </c>
      <c r="H170" s="193"/>
      <c r="T170" s="194"/>
      <c r="U170" s="194"/>
      <c r="V170" s="196"/>
      <c r="W170" s="194"/>
      <c r="X170" s="234"/>
    </row>
    <row r="171" spans="1:24" s="199" customFormat="1" ht="36" customHeight="1" x14ac:dyDescent="0.95">
      <c r="A171" s="192"/>
      <c r="B171" s="321"/>
      <c r="C171" s="266"/>
      <c r="D171" s="24"/>
      <c r="E171" s="24"/>
      <c r="F171" s="24"/>
      <c r="G171" s="194"/>
      <c r="H171" s="193"/>
      <c r="I171" s="351" t="s">
        <v>143</v>
      </c>
      <c r="J171" s="345" t="s">
        <v>144</v>
      </c>
      <c r="K171" s="346"/>
      <c r="L171" s="347">
        <v>0</v>
      </c>
      <c r="M171" s="348"/>
      <c r="N171" s="77"/>
      <c r="O171" s="354" t="s">
        <v>145</v>
      </c>
      <c r="P171" s="349" t="s">
        <v>146</v>
      </c>
      <c r="Q171" s="350"/>
      <c r="R171" s="347">
        <v>0</v>
      </c>
      <c r="S171" s="348"/>
      <c r="T171" s="194"/>
      <c r="U171" s="194"/>
      <c r="V171" s="196"/>
      <c r="W171" s="194"/>
      <c r="X171" s="234"/>
    </row>
    <row r="172" spans="1:24" s="199" customFormat="1" ht="36" customHeight="1" x14ac:dyDescent="0.95">
      <c r="A172" s="192"/>
      <c r="B172" s="321"/>
      <c r="C172" s="266"/>
      <c r="D172" s="24"/>
      <c r="E172" s="24"/>
      <c r="F172" s="24"/>
      <c r="G172" s="194"/>
      <c r="H172" s="193"/>
      <c r="I172" s="353"/>
      <c r="J172" s="345" t="s">
        <v>147</v>
      </c>
      <c r="K172" s="346"/>
      <c r="L172" s="347">
        <v>0</v>
      </c>
      <c r="M172" s="348"/>
      <c r="N172" s="77"/>
      <c r="O172" s="355"/>
      <c r="P172" s="349" t="s">
        <v>148</v>
      </c>
      <c r="Q172" s="350"/>
      <c r="R172" s="347">
        <v>0</v>
      </c>
      <c r="S172" s="348"/>
      <c r="T172" s="194"/>
      <c r="U172" s="194"/>
      <c r="V172" s="196"/>
      <c r="W172" s="194"/>
      <c r="X172" s="234"/>
    </row>
    <row r="173" spans="1:24" s="199" customFormat="1" ht="36" customHeight="1" x14ac:dyDescent="0.95">
      <c r="A173" s="192"/>
      <c r="B173" s="321"/>
      <c r="C173" s="266"/>
      <c r="D173" s="24"/>
      <c r="E173" s="24"/>
      <c r="F173" s="201"/>
      <c r="G173" s="229"/>
      <c r="H173" s="193"/>
      <c r="I173" s="351" t="s">
        <v>149</v>
      </c>
      <c r="J173" s="345" t="s">
        <v>150</v>
      </c>
      <c r="K173" s="346"/>
      <c r="L173" s="347">
        <v>0</v>
      </c>
      <c r="M173" s="348"/>
      <c r="N173" s="77"/>
      <c r="O173" s="355"/>
      <c r="P173" s="349" t="s">
        <v>151</v>
      </c>
      <c r="Q173" s="350"/>
      <c r="R173" s="347">
        <v>0</v>
      </c>
      <c r="S173" s="348"/>
      <c r="T173" s="194"/>
      <c r="U173" s="194"/>
      <c r="V173" s="196"/>
      <c r="W173" s="194"/>
      <c r="X173" s="234"/>
    </row>
    <row r="174" spans="1:24" s="199" customFormat="1" ht="36" customHeight="1" x14ac:dyDescent="0.95">
      <c r="A174" s="192"/>
      <c r="B174" s="321"/>
      <c r="C174" s="266"/>
      <c r="D174" s="24"/>
      <c r="E174" s="24"/>
      <c r="F174" s="201"/>
      <c r="G174" s="24"/>
      <c r="H174" s="193"/>
      <c r="I174" s="352"/>
      <c r="J174" s="345" t="s">
        <v>152</v>
      </c>
      <c r="K174" s="346"/>
      <c r="L174" s="347">
        <v>0</v>
      </c>
      <c r="M174" s="348"/>
      <c r="N174" s="77"/>
      <c r="O174" s="355"/>
      <c r="P174" s="349" t="s">
        <v>153</v>
      </c>
      <c r="Q174" s="350"/>
      <c r="R174" s="347">
        <v>0</v>
      </c>
      <c r="S174" s="348"/>
      <c r="T174" s="194"/>
      <c r="U174" s="194"/>
      <c r="V174" s="196"/>
      <c r="W174" s="194"/>
      <c r="X174" s="234"/>
    </row>
    <row r="175" spans="1:24" s="199" customFormat="1" ht="36" customHeight="1" x14ac:dyDescent="0.95">
      <c r="A175" s="192"/>
      <c r="B175" s="321"/>
      <c r="C175" s="266"/>
      <c r="D175" s="24"/>
      <c r="E175" s="24"/>
      <c r="F175" s="201"/>
      <c r="G175" s="24"/>
      <c r="H175" s="193"/>
      <c r="I175" s="352"/>
      <c r="J175" s="345" t="s">
        <v>154</v>
      </c>
      <c r="K175" s="346"/>
      <c r="L175" s="347">
        <v>0</v>
      </c>
      <c r="M175" s="348"/>
      <c r="N175" s="77"/>
      <c r="O175" s="355"/>
      <c r="P175" s="349" t="s">
        <v>155</v>
      </c>
      <c r="Q175" s="350"/>
      <c r="R175" s="347">
        <v>0</v>
      </c>
      <c r="S175" s="348"/>
      <c r="T175" s="194"/>
      <c r="U175" s="194"/>
      <c r="V175" s="196"/>
      <c r="W175" s="194"/>
      <c r="X175" s="234"/>
    </row>
    <row r="176" spans="1:24" s="199" customFormat="1" ht="36" customHeight="1" x14ac:dyDescent="0.95">
      <c r="A176" s="192"/>
      <c r="B176" s="321"/>
      <c r="C176" s="266"/>
      <c r="D176" s="24"/>
      <c r="E176" s="24"/>
      <c r="F176" s="201"/>
      <c r="G176" s="24"/>
      <c r="H176" s="193"/>
      <c r="I176" s="352"/>
      <c r="J176" s="345" t="s">
        <v>156</v>
      </c>
      <c r="K176" s="346"/>
      <c r="L176" s="347">
        <v>0</v>
      </c>
      <c r="M176" s="348"/>
      <c r="N176" s="77"/>
      <c r="O176" s="356"/>
      <c r="P176" s="349" t="s">
        <v>157</v>
      </c>
      <c r="Q176" s="350"/>
      <c r="R176" s="347">
        <v>0</v>
      </c>
      <c r="S176" s="348"/>
      <c r="T176" s="194"/>
      <c r="U176" s="194"/>
      <c r="V176" s="196"/>
      <c r="W176" s="194"/>
      <c r="X176" s="234"/>
    </row>
    <row r="177" spans="1:33" s="199" customFormat="1" ht="36" customHeight="1" x14ac:dyDescent="0.95">
      <c r="A177" s="192"/>
      <c r="B177" s="321"/>
      <c r="C177" s="266"/>
      <c r="D177" s="24"/>
      <c r="E177" s="24"/>
      <c r="F177" s="201"/>
      <c r="G177" s="24"/>
      <c r="H177" s="193"/>
      <c r="I177" s="353"/>
      <c r="J177" s="345" t="s">
        <v>158</v>
      </c>
      <c r="K177" s="346"/>
      <c r="L177" s="347">
        <v>0</v>
      </c>
      <c r="M177" s="348"/>
      <c r="N177" s="78"/>
      <c r="O177" s="272" t="s">
        <v>138</v>
      </c>
      <c r="P177" s="349" t="s">
        <v>159</v>
      </c>
      <c r="Q177" s="350"/>
      <c r="R177" s="347">
        <v>0</v>
      </c>
      <c r="S177" s="348"/>
      <c r="T177" s="194"/>
      <c r="U177" s="194"/>
      <c r="V177" s="196"/>
      <c r="W177" s="194"/>
      <c r="X177" s="234"/>
    </row>
    <row r="178" spans="1:33" s="199" customFormat="1" ht="61" customHeight="1" x14ac:dyDescent="0.95">
      <c r="A178" s="192"/>
      <c r="B178" s="322"/>
      <c r="C178" s="273"/>
      <c r="D178" s="24"/>
      <c r="E178" s="24"/>
      <c r="F178" s="201"/>
      <c r="G178" s="32"/>
      <c r="H178" s="193"/>
      <c r="I178" s="194"/>
      <c r="J178" s="195"/>
      <c r="K178" s="258"/>
      <c r="L178" s="258"/>
      <c r="M178" s="79" t="s">
        <v>137</v>
      </c>
      <c r="N178" s="274"/>
      <c r="O178" s="275"/>
      <c r="P178" s="275"/>
      <c r="Q178" s="275"/>
      <c r="R178" s="275"/>
      <c r="S178" s="80" t="s">
        <v>137</v>
      </c>
      <c r="T178" s="194"/>
      <c r="U178" s="194"/>
      <c r="V178" s="196"/>
      <c r="W178" s="194"/>
      <c r="X178" s="234"/>
    </row>
    <row r="179" spans="1:33" s="199" customFormat="1" ht="47.5" hidden="1" customHeight="1" x14ac:dyDescent="0.95">
      <c r="A179" s="192"/>
      <c r="B179" s="330" t="s">
        <v>126</v>
      </c>
      <c r="C179" s="331"/>
      <c r="D179" s="331"/>
      <c r="E179" s="332"/>
      <c r="F179" s="276"/>
      <c r="G179" s="81"/>
      <c r="H179" s="277"/>
      <c r="I179" s="278"/>
      <c r="J179" s="279"/>
      <c r="K179" s="194"/>
      <c r="L179" s="193"/>
      <c r="M179" s="194"/>
      <c r="N179" s="194"/>
      <c r="O179" s="278"/>
      <c r="P179" s="277"/>
      <c r="Q179" s="278"/>
      <c r="R179" s="278"/>
      <c r="S179" s="278"/>
      <c r="T179" s="278"/>
      <c r="U179" s="278"/>
      <c r="V179" s="280"/>
      <c r="W179" s="278"/>
      <c r="X179" s="281"/>
    </row>
    <row r="180" spans="1:33" s="199" customFormat="1" ht="47.5" hidden="1" customHeight="1" x14ac:dyDescent="0.55000000000000004">
      <c r="A180" s="192"/>
      <c r="B180" s="333"/>
      <c r="C180" s="334"/>
      <c r="D180" s="334"/>
      <c r="E180" s="335"/>
      <c r="F180" s="201"/>
      <c r="G180" s="24"/>
      <c r="H180" s="193"/>
      <c r="I180" s="194"/>
      <c r="J180" s="195"/>
      <c r="K180" s="194"/>
      <c r="L180" s="193"/>
      <c r="M180" s="194"/>
      <c r="N180" s="194"/>
      <c r="O180" s="339"/>
      <c r="P180" s="339"/>
      <c r="Q180" s="339"/>
      <c r="R180" s="339"/>
      <c r="S180" s="339"/>
      <c r="T180" s="339"/>
      <c r="U180" s="339"/>
      <c r="V180" s="339"/>
      <c r="W180" s="194"/>
      <c r="X180" s="234"/>
      <c r="AF180" s="194"/>
      <c r="AG180" s="194"/>
    </row>
    <row r="181" spans="1:33" s="199" customFormat="1" ht="47.5" hidden="1" customHeight="1" x14ac:dyDescent="0.55000000000000004">
      <c r="A181" s="192"/>
      <c r="B181" s="333"/>
      <c r="C181" s="334"/>
      <c r="D181" s="334"/>
      <c r="E181" s="335"/>
      <c r="F181" s="201"/>
      <c r="G181" s="82"/>
      <c r="H181" s="193"/>
      <c r="I181" s="340" t="s">
        <v>160</v>
      </c>
      <c r="J181" s="195"/>
      <c r="K181" s="340" t="s">
        <v>161</v>
      </c>
      <c r="L181" s="340"/>
      <c r="M181" s="340"/>
      <c r="N181" s="194"/>
      <c r="O181" s="282"/>
      <c r="P181" s="282"/>
      <c r="Q181" s="283" t="s">
        <v>105</v>
      </c>
      <c r="R181" s="284"/>
      <c r="S181" s="284"/>
      <c r="T181" s="284"/>
      <c r="U181" s="283" t="s">
        <v>105</v>
      </c>
      <c r="V181" s="284"/>
      <c r="X181" s="234"/>
      <c r="AF181" s="194"/>
      <c r="AG181" s="194"/>
    </row>
    <row r="182" spans="1:33" s="199" customFormat="1" ht="56.5" hidden="1" customHeight="1" x14ac:dyDescent="0.55000000000000004">
      <c r="A182" s="192"/>
      <c r="B182" s="333"/>
      <c r="C182" s="334"/>
      <c r="D182" s="334"/>
      <c r="E182" s="335"/>
      <c r="F182" s="201"/>
      <c r="G182" s="194"/>
      <c r="H182" s="193"/>
      <c r="I182" s="340"/>
      <c r="J182" s="195"/>
      <c r="K182" s="237" t="s">
        <v>162</v>
      </c>
      <c r="L182" s="195"/>
      <c r="M182" s="203" t="s">
        <v>163</v>
      </c>
      <c r="N182" s="194"/>
      <c r="O182" s="326" t="s">
        <v>164</v>
      </c>
      <c r="P182" s="326"/>
      <c r="Q182" s="285"/>
      <c r="S182" s="327" t="s">
        <v>165</v>
      </c>
      <c r="T182" s="328"/>
      <c r="U182" s="285"/>
      <c r="X182" s="234"/>
      <c r="AF182" s="194"/>
      <c r="AG182" s="194"/>
    </row>
    <row r="183" spans="1:33" s="199" customFormat="1" ht="56.5" hidden="1" customHeight="1" x14ac:dyDescent="0.55000000000000004">
      <c r="A183" s="192"/>
      <c r="B183" s="333"/>
      <c r="C183" s="334"/>
      <c r="D183" s="334"/>
      <c r="E183" s="335"/>
      <c r="F183" s="201"/>
      <c r="G183" s="341" t="s">
        <v>130</v>
      </c>
      <c r="H183" s="342"/>
      <c r="I183" s="203" t="s">
        <v>166</v>
      </c>
      <c r="J183" s="195"/>
      <c r="K183" s="203" t="s">
        <v>167</v>
      </c>
      <c r="L183" s="193"/>
      <c r="M183" s="203" t="s">
        <v>167</v>
      </c>
      <c r="N183" s="194"/>
      <c r="O183" s="326" t="s">
        <v>168</v>
      </c>
      <c r="P183" s="326"/>
      <c r="Q183" s="285"/>
      <c r="S183" s="327" t="s">
        <v>148</v>
      </c>
      <c r="T183" s="328"/>
      <c r="U183" s="285"/>
      <c r="X183" s="234"/>
      <c r="AF183" s="194"/>
      <c r="AG183" s="194"/>
    </row>
    <row r="184" spans="1:33" s="199" customFormat="1" ht="56.5" hidden="1" customHeight="1" x14ac:dyDescent="0.55000000000000004">
      <c r="A184" s="192"/>
      <c r="B184" s="333"/>
      <c r="C184" s="334"/>
      <c r="D184" s="334"/>
      <c r="E184" s="335"/>
      <c r="F184" s="201"/>
      <c r="G184" s="343" t="str">
        <f>IFERROR(I184*(K184/M184),"0")</f>
        <v>0</v>
      </c>
      <c r="H184" s="344"/>
      <c r="I184" s="83">
        <f>SUM(D100:D153)</f>
        <v>0</v>
      </c>
      <c r="J184" s="84" t="s">
        <v>64</v>
      </c>
      <c r="K184" s="83" t="e">
        <f>SUM(#REF!)</f>
        <v>#REF!</v>
      </c>
      <c r="L184" s="85" t="s">
        <v>71</v>
      </c>
      <c r="M184" s="83">
        <f>I184*12</f>
        <v>0</v>
      </c>
      <c r="N184" s="194"/>
      <c r="O184" s="326" t="s">
        <v>169</v>
      </c>
      <c r="P184" s="326"/>
      <c r="Q184" s="285"/>
      <c r="S184" s="327" t="s">
        <v>151</v>
      </c>
      <c r="T184" s="328"/>
      <c r="U184" s="285"/>
      <c r="X184" s="234"/>
      <c r="AF184" s="194"/>
      <c r="AG184" s="194"/>
    </row>
    <row r="185" spans="1:33" s="199" customFormat="1" ht="56.5" hidden="1" customHeight="1" x14ac:dyDescent="0.55000000000000004">
      <c r="A185" s="192"/>
      <c r="B185" s="333"/>
      <c r="C185" s="334"/>
      <c r="D185" s="334"/>
      <c r="E185" s="335"/>
      <c r="F185" s="201"/>
      <c r="G185" s="82"/>
      <c r="H185" s="195" t="s">
        <v>76</v>
      </c>
      <c r="I185" s="194"/>
      <c r="J185" s="195"/>
      <c r="K185" s="194"/>
      <c r="L185" s="193"/>
      <c r="M185" s="194"/>
      <c r="N185" s="194"/>
      <c r="O185" s="326" t="s">
        <v>170</v>
      </c>
      <c r="P185" s="326"/>
      <c r="Q185" s="285"/>
      <c r="S185" s="327" t="s">
        <v>153</v>
      </c>
      <c r="T185" s="328"/>
      <c r="U185" s="285"/>
      <c r="X185" s="234"/>
      <c r="AF185" s="194"/>
      <c r="AG185" s="194"/>
    </row>
    <row r="186" spans="1:33" s="199" customFormat="1" ht="56.5" hidden="1" customHeight="1" x14ac:dyDescent="0.55000000000000004">
      <c r="A186" s="192"/>
      <c r="B186" s="333"/>
      <c r="C186" s="334"/>
      <c r="D186" s="334"/>
      <c r="E186" s="335"/>
      <c r="F186" s="201"/>
      <c r="G186" s="82"/>
      <c r="H186" s="195"/>
      <c r="I186" s="194"/>
      <c r="J186" s="195"/>
      <c r="K186" s="194"/>
      <c r="L186" s="193"/>
      <c r="M186" s="194"/>
      <c r="N186" s="194"/>
      <c r="O186" s="326" t="s">
        <v>152</v>
      </c>
      <c r="P186" s="326"/>
      <c r="Q186" s="285"/>
      <c r="S186" s="327" t="s">
        <v>155</v>
      </c>
      <c r="T186" s="328"/>
      <c r="U186" s="285"/>
      <c r="X186" s="234"/>
      <c r="AF186" s="194"/>
      <c r="AG186" s="194"/>
    </row>
    <row r="187" spans="1:33" s="199" customFormat="1" ht="56.5" hidden="1" customHeight="1" x14ac:dyDescent="0.55000000000000004">
      <c r="A187" s="192"/>
      <c r="B187" s="333"/>
      <c r="C187" s="334"/>
      <c r="D187" s="334"/>
      <c r="E187" s="335"/>
      <c r="F187" s="201"/>
      <c r="G187" s="82"/>
      <c r="H187" s="195"/>
      <c r="I187" s="194"/>
      <c r="J187" s="195"/>
      <c r="K187" s="194"/>
      <c r="L187" s="193"/>
      <c r="M187" s="194"/>
      <c r="N187" s="194"/>
      <c r="O187" s="326" t="s">
        <v>154</v>
      </c>
      <c r="P187" s="326"/>
      <c r="Q187" s="285"/>
      <c r="S187" s="327" t="s">
        <v>171</v>
      </c>
      <c r="T187" s="328"/>
      <c r="U187" s="285"/>
      <c r="X187" s="234"/>
      <c r="AF187" s="194"/>
      <c r="AG187" s="194"/>
    </row>
    <row r="188" spans="1:33" s="199" customFormat="1" ht="56.5" hidden="1" customHeight="1" x14ac:dyDescent="0.55000000000000004">
      <c r="A188" s="192"/>
      <c r="B188" s="333"/>
      <c r="C188" s="334"/>
      <c r="D188" s="334"/>
      <c r="E188" s="335"/>
      <c r="F188" s="201"/>
      <c r="G188" s="82"/>
      <c r="H188" s="195"/>
      <c r="I188" s="194"/>
      <c r="J188" s="195"/>
      <c r="K188" s="194"/>
      <c r="L188" s="193"/>
      <c r="M188" s="194"/>
      <c r="N188" s="194"/>
      <c r="O188" s="326" t="s">
        <v>156</v>
      </c>
      <c r="P188" s="326"/>
      <c r="Q188" s="285"/>
      <c r="S188" s="327" t="s">
        <v>159</v>
      </c>
      <c r="T188" s="328"/>
      <c r="U188" s="285"/>
      <c r="X188" s="234"/>
      <c r="AF188" s="194"/>
      <c r="AG188" s="194"/>
    </row>
    <row r="189" spans="1:33" s="199" customFormat="1" ht="56.5" hidden="1" customHeight="1" x14ac:dyDescent="0.55000000000000004">
      <c r="A189" s="192"/>
      <c r="B189" s="333"/>
      <c r="C189" s="334"/>
      <c r="D189" s="334"/>
      <c r="E189" s="335"/>
      <c r="F189" s="201"/>
      <c r="G189" s="82"/>
      <c r="H189" s="195"/>
      <c r="I189" s="194"/>
      <c r="J189" s="195"/>
      <c r="K189" s="194"/>
      <c r="L189" s="193"/>
      <c r="N189" s="194"/>
      <c r="O189" s="326" t="s">
        <v>158</v>
      </c>
      <c r="P189" s="326"/>
      <c r="Q189" s="285"/>
      <c r="S189" s="329"/>
      <c r="T189" s="329"/>
      <c r="X189" s="234"/>
      <c r="AF189" s="194"/>
      <c r="AG189" s="194"/>
    </row>
    <row r="190" spans="1:33" s="199" customFormat="1" ht="36.5" hidden="1" customHeight="1" x14ac:dyDescent="0.55000000000000004">
      <c r="A190" s="192"/>
      <c r="B190" s="333"/>
      <c r="C190" s="334"/>
      <c r="D190" s="334"/>
      <c r="E190" s="335"/>
      <c r="F190" s="201"/>
      <c r="G190" s="82"/>
      <c r="H190" s="195"/>
      <c r="I190" s="194"/>
      <c r="J190" s="195"/>
      <c r="K190" s="194"/>
      <c r="L190" s="193"/>
      <c r="M190" s="194"/>
      <c r="N190" s="194"/>
      <c r="O190" s="286"/>
      <c r="P190" s="286"/>
      <c r="Q190" s="286"/>
      <c r="R190" s="286"/>
      <c r="S190" s="286"/>
      <c r="T190" s="286"/>
      <c r="U190" s="286"/>
      <c r="V190" s="286"/>
      <c r="X190" s="234"/>
      <c r="AF190" s="194"/>
      <c r="AG190" s="194"/>
    </row>
    <row r="191" spans="1:33" s="199" customFormat="1" ht="36" hidden="1" customHeight="1" x14ac:dyDescent="0.95">
      <c r="A191" s="192"/>
      <c r="B191" s="336"/>
      <c r="C191" s="337"/>
      <c r="D191" s="337"/>
      <c r="E191" s="338"/>
      <c r="F191" s="201"/>
      <c r="G191" s="82"/>
      <c r="H191" s="193"/>
      <c r="I191" s="194"/>
      <c r="J191" s="195"/>
      <c r="K191" s="194"/>
      <c r="L191" s="193"/>
      <c r="M191" s="194"/>
      <c r="N191" s="194"/>
      <c r="P191" s="269"/>
      <c r="U191" s="194"/>
      <c r="V191" s="196"/>
      <c r="W191" s="194"/>
      <c r="X191" s="234"/>
      <c r="AF191" s="194"/>
      <c r="AG191" s="194"/>
    </row>
    <row r="192" spans="1:33" s="199" customFormat="1" ht="15" customHeight="1" x14ac:dyDescent="0.95">
      <c r="A192" s="192"/>
      <c r="B192" s="311" t="s">
        <v>172</v>
      </c>
      <c r="C192" s="312"/>
      <c r="D192" s="312"/>
      <c r="E192" s="313"/>
      <c r="F192" s="283"/>
      <c r="G192" s="81"/>
      <c r="H192" s="277"/>
      <c r="I192" s="278"/>
      <c r="J192" s="279"/>
      <c r="K192" s="278"/>
      <c r="L192" s="277"/>
      <c r="M192" s="278"/>
      <c r="N192" s="278"/>
      <c r="O192" s="278"/>
      <c r="P192" s="277"/>
      <c r="Q192" s="278"/>
      <c r="R192" s="278"/>
      <c r="S192" s="278"/>
      <c r="T192" s="278"/>
      <c r="U192" s="278"/>
      <c r="V192" s="280"/>
      <c r="W192" s="278"/>
      <c r="X192" s="281"/>
      <c r="AF192" s="194"/>
      <c r="AG192" s="194"/>
    </row>
    <row r="193" spans="1:24" s="199" customFormat="1" ht="47.5" customHeight="1" thickBot="1" x14ac:dyDescent="1">
      <c r="A193" s="192"/>
      <c r="B193" s="314"/>
      <c r="C193" s="315"/>
      <c r="D193" s="315"/>
      <c r="E193" s="316"/>
      <c r="F193" s="201"/>
      <c r="G193" s="287" t="s">
        <v>172</v>
      </c>
      <c r="H193" s="245"/>
      <c r="I193" s="203" t="s">
        <v>160</v>
      </c>
      <c r="J193" s="195"/>
      <c r="K193" s="203" t="s">
        <v>126</v>
      </c>
      <c r="L193" s="193"/>
      <c r="M193" s="194"/>
      <c r="N193" s="194"/>
      <c r="O193" s="194"/>
      <c r="P193" s="193"/>
      <c r="Q193" s="194"/>
      <c r="R193" s="194"/>
      <c r="S193" s="194"/>
      <c r="T193" s="194"/>
      <c r="U193" s="194"/>
      <c r="V193" s="196"/>
      <c r="W193" s="194"/>
      <c r="X193" s="234"/>
    </row>
    <row r="194" spans="1:24" s="199" customFormat="1" ht="36" customHeight="1" thickBot="1" x14ac:dyDescent="1">
      <c r="A194" s="192"/>
      <c r="B194" s="314"/>
      <c r="C194" s="315"/>
      <c r="D194" s="315"/>
      <c r="E194" s="316"/>
      <c r="F194" s="201"/>
      <c r="G194" s="86" t="str">
        <f>IFERROR(I194+K194,"0")</f>
        <v>0</v>
      </c>
      <c r="H194" s="85" t="s">
        <v>63</v>
      </c>
      <c r="I194" s="87">
        <f>K161</f>
        <v>0</v>
      </c>
      <c r="J194" s="84" t="s">
        <v>52</v>
      </c>
      <c r="K194" s="30" t="str">
        <f>D161</f>
        <v>-</v>
      </c>
      <c r="L194" s="193"/>
      <c r="M194" s="194"/>
      <c r="N194" s="194"/>
      <c r="O194" s="194"/>
      <c r="P194" s="193"/>
      <c r="Q194" s="194"/>
      <c r="R194" s="194"/>
      <c r="S194" s="194"/>
      <c r="T194" s="194"/>
      <c r="U194" s="194"/>
      <c r="V194" s="196"/>
      <c r="W194" s="194"/>
      <c r="X194" s="234"/>
    </row>
    <row r="195" spans="1:24" s="199" customFormat="1" ht="47.5" customHeight="1" x14ac:dyDescent="0.95">
      <c r="A195" s="192"/>
      <c r="B195" s="314"/>
      <c r="C195" s="315"/>
      <c r="D195" s="315"/>
      <c r="E195" s="316"/>
      <c r="F195" s="201"/>
      <c r="G195" s="32" t="s">
        <v>54</v>
      </c>
      <c r="H195" s="195"/>
      <c r="I195" s="82"/>
      <c r="J195" s="84"/>
      <c r="K195" s="82"/>
      <c r="L195" s="193"/>
      <c r="M195" s="194"/>
      <c r="N195" s="194"/>
      <c r="O195" s="194"/>
      <c r="P195" s="193"/>
      <c r="Q195" s="194"/>
      <c r="R195" s="194"/>
      <c r="S195" s="194"/>
      <c r="T195" s="194"/>
      <c r="U195" s="194"/>
      <c r="V195" s="196"/>
      <c r="W195" s="194"/>
      <c r="X195" s="234"/>
    </row>
    <row r="196" spans="1:24" s="199" customFormat="1" ht="15" customHeight="1" x14ac:dyDescent="0.95">
      <c r="A196" s="192"/>
      <c r="B196" s="317"/>
      <c r="C196" s="318"/>
      <c r="D196" s="318"/>
      <c r="E196" s="319"/>
      <c r="F196" s="259"/>
      <c r="G196" s="88"/>
      <c r="H196" s="89"/>
      <c r="I196" s="72"/>
      <c r="J196" s="90"/>
      <c r="K196" s="72"/>
      <c r="L196" s="258"/>
      <c r="M196" s="260"/>
      <c r="N196" s="260"/>
      <c r="O196" s="260"/>
      <c r="P196" s="258"/>
      <c r="Q196" s="260"/>
      <c r="R196" s="260"/>
      <c r="S196" s="260"/>
      <c r="T196" s="260"/>
      <c r="U196" s="260"/>
      <c r="V196" s="262"/>
      <c r="W196" s="260"/>
      <c r="X196" s="263"/>
    </row>
    <row r="197" spans="1:24" s="199" customFormat="1" ht="15" customHeight="1" x14ac:dyDescent="0.95">
      <c r="A197" s="192"/>
      <c r="B197" s="311" t="s">
        <v>173</v>
      </c>
      <c r="C197" s="312"/>
      <c r="D197" s="312"/>
      <c r="E197" s="313"/>
      <c r="F197" s="283"/>
      <c r="G197" s="91"/>
      <c r="H197" s="92"/>
      <c r="I197" s="81"/>
      <c r="J197" s="93"/>
      <c r="K197" s="81"/>
      <c r="L197" s="277"/>
      <c r="M197" s="278"/>
      <c r="N197" s="278"/>
      <c r="O197" s="278"/>
      <c r="P197" s="277"/>
      <c r="Q197" s="278"/>
      <c r="R197" s="278"/>
      <c r="S197" s="278"/>
      <c r="T197" s="278"/>
      <c r="U197" s="278"/>
      <c r="V197" s="280"/>
      <c r="W197" s="278"/>
      <c r="X197" s="281"/>
    </row>
    <row r="198" spans="1:24" s="199" customFormat="1" ht="47.5" customHeight="1" thickBot="1" x14ac:dyDescent="1">
      <c r="A198" s="192"/>
      <c r="B198" s="314"/>
      <c r="C198" s="315"/>
      <c r="D198" s="315"/>
      <c r="E198" s="316"/>
      <c r="F198" s="201"/>
      <c r="G198" s="94" t="s">
        <v>173</v>
      </c>
      <c r="H198" s="95"/>
      <c r="I198" s="96" t="s">
        <v>172</v>
      </c>
      <c r="J198" s="96"/>
      <c r="K198" s="96" t="s">
        <v>174</v>
      </c>
      <c r="L198" s="193"/>
      <c r="M198" s="194"/>
      <c r="N198" s="194"/>
      <c r="O198" s="194"/>
      <c r="P198" s="193"/>
      <c r="Q198" s="194"/>
      <c r="R198" s="194"/>
      <c r="S198" s="194"/>
      <c r="T198" s="194"/>
      <c r="U198" s="194"/>
      <c r="V198" s="196"/>
      <c r="W198" s="194"/>
      <c r="X198" s="234"/>
    </row>
    <row r="199" spans="1:24" s="199" customFormat="1" ht="36" customHeight="1" thickBot="1" x14ac:dyDescent="1">
      <c r="A199" s="192"/>
      <c r="B199" s="314"/>
      <c r="C199" s="315"/>
      <c r="D199" s="315"/>
      <c r="E199" s="316"/>
      <c r="F199" s="201"/>
      <c r="G199" s="97">
        <f>IFERROR(I199*K199,"0")</f>
        <v>0</v>
      </c>
      <c r="H199" s="85" t="s">
        <v>63</v>
      </c>
      <c r="I199" s="30" t="str">
        <f>G194</f>
        <v>0</v>
      </c>
      <c r="J199" s="84" t="s">
        <v>175</v>
      </c>
      <c r="K199" s="98">
        <v>0</v>
      </c>
      <c r="L199" s="288"/>
      <c r="M199" s="194"/>
      <c r="N199" s="194"/>
      <c r="O199" s="194"/>
      <c r="P199" s="193"/>
      <c r="Q199" s="194"/>
      <c r="R199" s="194"/>
      <c r="S199" s="194"/>
      <c r="T199" s="194"/>
      <c r="U199" s="194"/>
      <c r="V199" s="196"/>
      <c r="W199" s="194"/>
      <c r="X199" s="234"/>
    </row>
    <row r="200" spans="1:24" s="199" customFormat="1" ht="47.5" customHeight="1" x14ac:dyDescent="0.95">
      <c r="A200" s="192"/>
      <c r="B200" s="314"/>
      <c r="C200" s="315"/>
      <c r="D200" s="315"/>
      <c r="E200" s="316"/>
      <c r="F200" s="201"/>
      <c r="G200" s="32" t="s">
        <v>54</v>
      </c>
      <c r="H200" s="195"/>
      <c r="I200" s="82"/>
      <c r="J200" s="84"/>
      <c r="K200" s="85"/>
      <c r="L200" s="193"/>
      <c r="M200" s="194"/>
      <c r="N200" s="194"/>
      <c r="O200" s="194"/>
      <c r="P200" s="193"/>
      <c r="Q200" s="194"/>
      <c r="R200" s="194"/>
      <c r="S200" s="194"/>
      <c r="T200" s="194"/>
      <c r="U200" s="194"/>
      <c r="V200" s="196"/>
      <c r="W200" s="194"/>
      <c r="X200" s="234"/>
    </row>
    <row r="201" spans="1:24" s="199" customFormat="1" ht="15" customHeight="1" x14ac:dyDescent="0.95">
      <c r="A201" s="192"/>
      <c r="B201" s="317"/>
      <c r="C201" s="318"/>
      <c r="D201" s="318"/>
      <c r="E201" s="319"/>
      <c r="F201" s="259"/>
      <c r="G201" s="72"/>
      <c r="H201" s="258"/>
      <c r="I201" s="260"/>
      <c r="J201" s="261"/>
      <c r="K201" s="260"/>
      <c r="L201" s="258"/>
      <c r="M201" s="260"/>
      <c r="N201" s="260"/>
      <c r="O201" s="260"/>
      <c r="P201" s="258"/>
      <c r="Q201" s="260"/>
      <c r="R201" s="260"/>
      <c r="S201" s="260"/>
      <c r="T201" s="260"/>
      <c r="U201" s="260"/>
      <c r="V201" s="262"/>
      <c r="W201" s="260"/>
      <c r="X201" s="263"/>
    </row>
    <row r="202" spans="1:24" s="199" customFormat="1" ht="21.5" customHeight="1" x14ac:dyDescent="0.95">
      <c r="A202" s="192"/>
      <c r="B202" s="320" t="s">
        <v>4</v>
      </c>
      <c r="C202" s="289"/>
      <c r="D202" s="277"/>
      <c r="E202" s="277"/>
      <c r="F202" s="283"/>
      <c r="G202" s="81"/>
      <c r="H202" s="277"/>
      <c r="I202" s="278"/>
      <c r="J202" s="279"/>
      <c r="K202" s="278"/>
      <c r="L202" s="277"/>
      <c r="M202" s="278"/>
      <c r="N202" s="278"/>
      <c r="O202" s="278"/>
      <c r="P202" s="277"/>
      <c r="Q202" s="278"/>
      <c r="R202" s="278"/>
      <c r="S202" s="278"/>
      <c r="T202" s="278"/>
      <c r="U202" s="278"/>
      <c r="V202" s="280"/>
      <c r="W202" s="278"/>
      <c r="X202" s="281"/>
    </row>
    <row r="203" spans="1:24" s="199" customFormat="1" ht="47.5" customHeight="1" x14ac:dyDescent="0.95">
      <c r="A203" s="192"/>
      <c r="B203" s="321"/>
      <c r="C203" s="211"/>
      <c r="D203" s="229" t="s">
        <v>176</v>
      </c>
      <c r="E203" s="193"/>
      <c r="F203" s="201"/>
      <c r="G203" s="290"/>
      <c r="H203" s="193"/>
      <c r="I203" s="202" t="s">
        <v>177</v>
      </c>
      <c r="J203" s="203"/>
      <c r="K203" s="235" t="s">
        <v>178</v>
      </c>
      <c r="L203" s="193"/>
      <c r="M203" s="193"/>
      <c r="N203" s="194"/>
      <c r="O203" s="24"/>
      <c r="P203" s="193"/>
      <c r="Q203" s="291"/>
      <c r="R203" s="194"/>
      <c r="S203" s="36"/>
      <c r="T203" s="193"/>
      <c r="U203" s="194"/>
      <c r="V203" s="196"/>
      <c r="W203" s="194"/>
      <c r="X203" s="234"/>
    </row>
    <row r="204" spans="1:24" s="199" customFormat="1" ht="20" customHeight="1" thickBot="1" x14ac:dyDescent="1">
      <c r="A204" s="192"/>
      <c r="B204" s="321"/>
      <c r="C204" s="211"/>
      <c r="D204" s="229"/>
      <c r="E204" s="193"/>
      <c r="F204" s="201"/>
      <c r="G204" s="201"/>
      <c r="H204" s="193"/>
      <c r="I204" s="203"/>
      <c r="J204" s="203"/>
      <c r="K204" s="203"/>
      <c r="L204" s="193"/>
      <c r="M204" s="193"/>
      <c r="N204" s="194"/>
      <c r="O204" s="292"/>
      <c r="P204" s="193"/>
      <c r="Q204" s="201"/>
      <c r="R204" s="194"/>
      <c r="S204" s="194"/>
      <c r="T204" s="194"/>
      <c r="U204" s="194"/>
      <c r="V204" s="196"/>
      <c r="W204" s="194"/>
      <c r="X204" s="234"/>
    </row>
    <row r="205" spans="1:24" s="199" customFormat="1" ht="36" customHeight="1" thickBot="1" x14ac:dyDescent="1">
      <c r="A205" s="192"/>
      <c r="B205" s="321"/>
      <c r="C205" s="211"/>
      <c r="D205" s="238">
        <f>IFERROR(SUM(G205:G205),"0")</f>
        <v>0</v>
      </c>
      <c r="E205" s="193"/>
      <c r="F205" s="201" t="str">
        <f>$D$55</f>
        <v>X丸</v>
      </c>
      <c r="G205" s="30">
        <f>IFERROR(I205*K205,"-")</f>
        <v>0</v>
      </c>
      <c r="H205" s="195" t="s">
        <v>63</v>
      </c>
      <c r="I205" s="99">
        <v>0</v>
      </c>
      <c r="J205" s="36" t="s">
        <v>175</v>
      </c>
      <c r="K205" s="30">
        <f>G55/30</f>
        <v>0</v>
      </c>
      <c r="L205" s="293"/>
      <c r="M205" s="194"/>
      <c r="N205" s="194"/>
      <c r="O205" s="25"/>
      <c r="P205" s="193"/>
      <c r="Q205" s="25"/>
      <c r="R205" s="194"/>
      <c r="S205" s="100"/>
      <c r="T205" s="101"/>
      <c r="U205" s="194"/>
      <c r="V205" s="196"/>
      <c r="W205" s="194"/>
      <c r="X205" s="234"/>
    </row>
    <row r="206" spans="1:24" s="199" customFormat="1" ht="41" customHeight="1" x14ac:dyDescent="0.95">
      <c r="A206" s="192"/>
      <c r="B206" s="321"/>
      <c r="C206" s="294"/>
      <c r="D206" s="295" t="s">
        <v>179</v>
      </c>
      <c r="E206" s="296"/>
      <c r="F206" s="297"/>
      <c r="G206" s="295" t="s">
        <v>179</v>
      </c>
      <c r="H206" s="296"/>
      <c r="I206" s="298" t="s">
        <v>180</v>
      </c>
      <c r="J206" s="298"/>
      <c r="K206" s="298" t="s">
        <v>181</v>
      </c>
      <c r="L206" s="296"/>
      <c r="M206" s="297"/>
      <c r="N206" s="297"/>
      <c r="O206" s="299"/>
      <c r="P206" s="296"/>
      <c r="Q206" s="297"/>
      <c r="R206" s="297"/>
      <c r="S206" s="102"/>
      <c r="T206" s="297"/>
      <c r="U206" s="297"/>
      <c r="V206" s="300"/>
      <c r="W206" s="297"/>
      <c r="X206" s="301"/>
    </row>
    <row r="207" spans="1:24" s="199" customFormat="1" ht="21.5" customHeight="1" x14ac:dyDescent="0.95">
      <c r="A207" s="192"/>
      <c r="B207" s="321"/>
      <c r="C207" s="193"/>
      <c r="D207" s="210"/>
      <c r="E207" s="193"/>
      <c r="F207" s="194"/>
      <c r="G207" s="210"/>
      <c r="H207" s="193"/>
      <c r="I207" s="194"/>
      <c r="J207" s="195"/>
      <c r="K207" s="194"/>
      <c r="L207" s="193"/>
      <c r="M207" s="194"/>
      <c r="N207" s="194"/>
      <c r="O207" s="201"/>
      <c r="P207" s="193"/>
      <c r="Q207" s="194"/>
      <c r="R207" s="194"/>
      <c r="S207" s="25"/>
      <c r="T207" s="194"/>
      <c r="U207" s="194"/>
      <c r="V207" s="196"/>
      <c r="W207" s="194"/>
      <c r="X207" s="234"/>
    </row>
    <row r="208" spans="1:24" s="199" customFormat="1" ht="47.5" customHeight="1" x14ac:dyDescent="0.95">
      <c r="A208" s="192"/>
      <c r="B208" s="321"/>
      <c r="C208" s="193"/>
      <c r="D208" s="229" t="s">
        <v>45</v>
      </c>
      <c r="E208" s="193"/>
      <c r="F208" s="194"/>
      <c r="G208" s="193"/>
      <c r="H208" s="193"/>
      <c r="I208" s="235" t="s">
        <v>182</v>
      </c>
      <c r="J208" s="203"/>
      <c r="K208" s="202" t="s">
        <v>183</v>
      </c>
      <c r="L208" s="203"/>
      <c r="M208" s="235" t="s">
        <v>184</v>
      </c>
      <c r="N208" s="194"/>
      <c r="O208" s="103"/>
      <c r="P208" s="193"/>
      <c r="Q208" s="302"/>
      <c r="R208" s="194"/>
      <c r="S208" s="193"/>
      <c r="T208" s="194"/>
      <c r="U208" s="194"/>
      <c r="V208" s="196"/>
      <c r="W208" s="194"/>
      <c r="X208" s="234"/>
    </row>
    <row r="209" spans="1:24" s="199" customFormat="1" ht="20" customHeight="1" thickBot="1" x14ac:dyDescent="1">
      <c r="A209" s="192"/>
      <c r="B209" s="321"/>
      <c r="C209" s="193"/>
      <c r="D209" s="229"/>
      <c r="E209" s="194"/>
      <c r="F209" s="194"/>
      <c r="G209" s="201"/>
      <c r="H209" s="193"/>
      <c r="I209" s="203"/>
      <c r="J209" s="203"/>
      <c r="K209" s="203"/>
      <c r="L209" s="203"/>
      <c r="M209" s="203"/>
      <c r="N209" s="193"/>
      <c r="O209" s="201"/>
      <c r="P209" s="193"/>
      <c r="Q209" s="201"/>
      <c r="R209" s="194"/>
      <c r="S209" s="194"/>
      <c r="T209" s="194"/>
      <c r="U209" s="194"/>
      <c r="V209" s="196"/>
      <c r="W209" s="194"/>
      <c r="X209" s="234"/>
    </row>
    <row r="210" spans="1:24" s="199" customFormat="1" ht="36" customHeight="1" thickBot="1" x14ac:dyDescent="1">
      <c r="A210" s="192"/>
      <c r="B210" s="321"/>
      <c r="C210" s="211"/>
      <c r="D210" s="238">
        <f>IFERROR(SUM(D213,D216),"0")</f>
        <v>0</v>
      </c>
      <c r="E210" s="194"/>
      <c r="F210" s="194" t="s">
        <v>92</v>
      </c>
      <c r="G210" s="30">
        <f>IFERROR(I210*K210*M210,"0")</f>
        <v>0</v>
      </c>
      <c r="H210" s="195" t="s">
        <v>63</v>
      </c>
      <c r="I210" s="30" t="str">
        <f>IFERROR(((I100+K100+M100+O100)/Q100*S100),"0")</f>
        <v>0</v>
      </c>
      <c r="J210" s="323" t="s">
        <v>175</v>
      </c>
      <c r="K210" s="99">
        <v>0</v>
      </c>
      <c r="L210" s="323" t="s">
        <v>175</v>
      </c>
      <c r="M210" s="99">
        <v>0</v>
      </c>
      <c r="N210" s="194"/>
      <c r="O210" s="56"/>
      <c r="P210" s="193"/>
      <c r="Q210" s="303"/>
      <c r="R210" s="193"/>
      <c r="S210" s="304"/>
      <c r="T210" s="194"/>
      <c r="U210" s="194"/>
      <c r="V210" s="196"/>
      <c r="W210" s="194"/>
      <c r="X210" s="234"/>
    </row>
    <row r="211" spans="1:24" s="199" customFormat="1" ht="36" customHeight="1" x14ac:dyDescent="0.95">
      <c r="A211" s="192"/>
      <c r="B211" s="321"/>
      <c r="C211" s="211"/>
      <c r="D211" s="210"/>
      <c r="E211" s="194"/>
      <c r="F211" s="194" t="s">
        <v>95</v>
      </c>
      <c r="G211" s="30">
        <f t="shared" ref="G211:G216" si="1">IFERROR(I211*K211*M211,"0")</f>
        <v>0</v>
      </c>
      <c r="H211" s="195" t="s">
        <v>63</v>
      </c>
      <c r="I211" s="30" t="str">
        <f t="shared" ref="I211:I216" si="2">IFERROR(((I101+K101+M101+O101)/Q101*S101),"0")</f>
        <v>0</v>
      </c>
      <c r="J211" s="323"/>
      <c r="K211" s="99">
        <v>0</v>
      </c>
      <c r="L211" s="323"/>
      <c r="M211" s="99">
        <v>0</v>
      </c>
      <c r="N211" s="194"/>
      <c r="O211" s="194"/>
      <c r="P211" s="193"/>
      <c r="Q211" s="194"/>
      <c r="R211" s="194"/>
      <c r="S211" s="194"/>
      <c r="T211" s="194"/>
      <c r="U211" s="194"/>
      <c r="V211" s="196"/>
      <c r="W211" s="194"/>
      <c r="X211" s="234"/>
    </row>
    <row r="212" spans="1:24" s="199" customFormat="1" ht="36" customHeight="1" thickBot="1" x14ac:dyDescent="1">
      <c r="A212" s="192"/>
      <c r="B212" s="321"/>
      <c r="C212" s="211"/>
      <c r="D212" s="305" t="s">
        <v>185</v>
      </c>
      <c r="E212" s="194"/>
      <c r="F212" s="194" t="s">
        <v>96</v>
      </c>
      <c r="G212" s="30">
        <f t="shared" si="1"/>
        <v>0</v>
      </c>
      <c r="H212" s="195" t="s">
        <v>63</v>
      </c>
      <c r="I212" s="30" t="str">
        <f t="shared" si="2"/>
        <v>0</v>
      </c>
      <c r="J212" s="323"/>
      <c r="K212" s="99">
        <v>0</v>
      </c>
      <c r="L212" s="323"/>
      <c r="M212" s="99">
        <v>0</v>
      </c>
      <c r="N212" s="194"/>
      <c r="O212" s="194"/>
      <c r="P212" s="193"/>
      <c r="Q212" s="194"/>
      <c r="R212" s="194"/>
      <c r="S212" s="194"/>
      <c r="T212" s="194"/>
      <c r="U212" s="194"/>
      <c r="V212" s="196"/>
      <c r="W212" s="194"/>
      <c r="X212" s="234"/>
    </row>
    <row r="213" spans="1:24" s="199" customFormat="1" ht="36" customHeight="1" thickBot="1" x14ac:dyDescent="1">
      <c r="A213" s="192"/>
      <c r="B213" s="321"/>
      <c r="C213" s="211"/>
      <c r="D213" s="238">
        <f>IFERROR(SUM(G210:G216),"0")</f>
        <v>0</v>
      </c>
      <c r="E213" s="194"/>
      <c r="F213" s="194" t="s">
        <v>97</v>
      </c>
      <c r="G213" s="30">
        <f t="shared" si="1"/>
        <v>0</v>
      </c>
      <c r="H213" s="195" t="s">
        <v>63</v>
      </c>
      <c r="I213" s="30" t="str">
        <f t="shared" si="2"/>
        <v>0</v>
      </c>
      <c r="J213" s="323"/>
      <c r="K213" s="99">
        <v>0</v>
      </c>
      <c r="L213" s="323"/>
      <c r="M213" s="99">
        <v>0</v>
      </c>
      <c r="N213" s="194"/>
      <c r="O213" s="194"/>
      <c r="P213" s="193"/>
      <c r="Q213" s="194"/>
      <c r="R213" s="194"/>
      <c r="S213" s="194"/>
      <c r="T213" s="194"/>
      <c r="U213" s="194"/>
      <c r="V213" s="196"/>
      <c r="W213" s="194"/>
      <c r="X213" s="234"/>
    </row>
    <row r="214" spans="1:24" s="199" customFormat="1" ht="36" customHeight="1" x14ac:dyDescent="0.95">
      <c r="A214" s="192"/>
      <c r="B214" s="321"/>
      <c r="C214" s="211"/>
      <c r="D214" s="195"/>
      <c r="E214" s="194"/>
      <c r="F214" s="194" t="s">
        <v>98</v>
      </c>
      <c r="G214" s="30">
        <f t="shared" si="1"/>
        <v>0</v>
      </c>
      <c r="H214" s="195" t="s">
        <v>63</v>
      </c>
      <c r="I214" s="30" t="str">
        <f t="shared" si="2"/>
        <v>0</v>
      </c>
      <c r="J214" s="323"/>
      <c r="K214" s="99">
        <v>0</v>
      </c>
      <c r="L214" s="323"/>
      <c r="M214" s="99">
        <v>0</v>
      </c>
      <c r="N214" s="194"/>
      <c r="O214" s="194"/>
      <c r="P214" s="193"/>
      <c r="Q214" s="194"/>
      <c r="R214" s="194"/>
      <c r="S214" s="194"/>
      <c r="T214" s="194"/>
      <c r="U214" s="194"/>
      <c r="V214" s="196"/>
      <c r="W214" s="194"/>
      <c r="X214" s="234"/>
    </row>
    <row r="215" spans="1:24" s="199" customFormat="1" ht="36" customHeight="1" thickBot="1" x14ac:dyDescent="1">
      <c r="A215" s="192"/>
      <c r="B215" s="321"/>
      <c r="C215" s="211"/>
      <c r="D215" s="305" t="s">
        <v>186</v>
      </c>
      <c r="E215" s="194"/>
      <c r="F215" s="194" t="s">
        <v>99</v>
      </c>
      <c r="G215" s="30">
        <f t="shared" si="1"/>
        <v>0</v>
      </c>
      <c r="H215" s="195" t="s">
        <v>63</v>
      </c>
      <c r="I215" s="30" t="str">
        <f t="shared" si="2"/>
        <v>0</v>
      </c>
      <c r="J215" s="323"/>
      <c r="K215" s="99">
        <v>0</v>
      </c>
      <c r="L215" s="323"/>
      <c r="M215" s="99">
        <v>0</v>
      </c>
      <c r="N215" s="194"/>
      <c r="O215" s="194"/>
      <c r="P215" s="193"/>
      <c r="Q215" s="194"/>
      <c r="R215" s="194"/>
      <c r="S215" s="194"/>
      <c r="T215" s="194"/>
      <c r="U215" s="194"/>
      <c r="V215" s="196"/>
      <c r="W215" s="194"/>
      <c r="X215" s="234"/>
    </row>
    <row r="216" spans="1:24" s="199" customFormat="1" ht="36" customHeight="1" thickBot="1" x14ac:dyDescent="1">
      <c r="A216" s="192"/>
      <c r="B216" s="321"/>
      <c r="C216" s="211"/>
      <c r="D216" s="238">
        <f>D213*K199</f>
        <v>0</v>
      </c>
      <c r="E216" s="194"/>
      <c r="F216" s="194" t="s">
        <v>100</v>
      </c>
      <c r="G216" s="30">
        <f t="shared" si="1"/>
        <v>0</v>
      </c>
      <c r="H216" s="195" t="s">
        <v>63</v>
      </c>
      <c r="I216" s="30" t="str">
        <f t="shared" si="2"/>
        <v>0</v>
      </c>
      <c r="J216" s="323"/>
      <c r="K216" s="99">
        <v>0</v>
      </c>
      <c r="L216" s="323"/>
      <c r="M216" s="99">
        <v>0</v>
      </c>
      <c r="N216" s="194"/>
      <c r="O216" s="194"/>
      <c r="P216" s="193"/>
      <c r="Q216" s="194"/>
      <c r="R216" s="194"/>
      <c r="S216" s="194"/>
      <c r="T216" s="194"/>
      <c r="U216" s="194"/>
      <c r="V216" s="196"/>
      <c r="W216" s="194"/>
      <c r="X216" s="234"/>
    </row>
    <row r="217" spans="1:24" s="199" customFormat="1" ht="41" customHeight="1" x14ac:dyDescent="0.95">
      <c r="A217" s="192"/>
      <c r="B217" s="321"/>
      <c r="C217" s="294"/>
      <c r="D217" s="295" t="s">
        <v>54</v>
      </c>
      <c r="E217" s="306"/>
      <c r="F217" s="297"/>
      <c r="G217" s="295" t="s">
        <v>54</v>
      </c>
      <c r="H217" s="306"/>
      <c r="I217" s="298" t="s">
        <v>187</v>
      </c>
      <c r="J217" s="298"/>
      <c r="K217" s="298" t="s">
        <v>188</v>
      </c>
      <c r="L217" s="102"/>
      <c r="M217" s="297"/>
      <c r="N217" s="297"/>
      <c r="O217" s="297"/>
      <c r="P217" s="296"/>
      <c r="Q217" s="297"/>
      <c r="R217" s="297"/>
      <c r="S217" s="297"/>
      <c r="T217" s="297"/>
      <c r="U217" s="297"/>
      <c r="V217" s="300"/>
      <c r="W217" s="297"/>
      <c r="X217" s="301"/>
    </row>
    <row r="218" spans="1:24" s="199" customFormat="1" ht="21.5" customHeight="1" x14ac:dyDescent="0.95">
      <c r="A218" s="192"/>
      <c r="B218" s="321"/>
      <c r="C218" s="193"/>
      <c r="D218" s="210"/>
      <c r="E218" s="195"/>
      <c r="F218" s="194"/>
      <c r="G218" s="210"/>
      <c r="H218" s="195"/>
      <c r="I218" s="194"/>
      <c r="J218" s="36"/>
      <c r="K218" s="194"/>
      <c r="L218" s="36"/>
      <c r="M218" s="194"/>
      <c r="N218" s="194"/>
      <c r="O218" s="194"/>
      <c r="P218" s="193"/>
      <c r="Q218" s="194"/>
      <c r="R218" s="194"/>
      <c r="S218" s="194"/>
      <c r="T218" s="194"/>
      <c r="U218" s="194"/>
      <c r="V218" s="196"/>
      <c r="W218" s="194"/>
      <c r="X218" s="234"/>
    </row>
    <row r="219" spans="1:24" s="199" customFormat="1" ht="47.5" customHeight="1" x14ac:dyDescent="0.95">
      <c r="A219" s="192"/>
      <c r="B219" s="321"/>
      <c r="C219" s="193"/>
      <c r="D219" s="229" t="s">
        <v>46</v>
      </c>
      <c r="E219" s="193"/>
      <c r="F219" s="194"/>
      <c r="G219" s="193"/>
      <c r="H219" s="193"/>
      <c r="I219" s="202" t="s">
        <v>189</v>
      </c>
      <c r="J219" s="205"/>
      <c r="K219" s="219"/>
      <c r="L219" s="205"/>
      <c r="M219" s="219"/>
      <c r="N219" s="194"/>
      <c r="O219" s="103"/>
      <c r="P219" s="193"/>
      <c r="Q219" s="194"/>
      <c r="R219" s="194"/>
      <c r="S219" s="101"/>
      <c r="T219" s="194"/>
      <c r="U219" s="194"/>
      <c r="V219" s="196"/>
      <c r="W219" s="194"/>
      <c r="X219" s="234"/>
    </row>
    <row r="220" spans="1:24" s="199" customFormat="1" ht="20" customHeight="1" thickBot="1" x14ac:dyDescent="1">
      <c r="A220" s="192"/>
      <c r="B220" s="321"/>
      <c r="C220" s="193"/>
      <c r="D220" s="229"/>
      <c r="E220" s="193"/>
      <c r="F220" s="194"/>
      <c r="G220" s="201"/>
      <c r="H220" s="193"/>
      <c r="I220" s="203"/>
      <c r="J220" s="203"/>
      <c r="K220" s="203"/>
      <c r="L220" s="203"/>
      <c r="M220" s="203"/>
      <c r="N220" s="194"/>
      <c r="O220" s="201"/>
      <c r="P220" s="193"/>
      <c r="Q220" s="201"/>
      <c r="R220" s="194"/>
      <c r="S220" s="194"/>
      <c r="T220" s="193"/>
      <c r="U220" s="194"/>
      <c r="V220" s="196"/>
      <c r="W220" s="194"/>
      <c r="X220" s="234"/>
    </row>
    <row r="221" spans="1:24" s="199" customFormat="1" ht="36" customHeight="1" thickBot="1" x14ac:dyDescent="1">
      <c r="A221" s="192"/>
      <c r="B221" s="321"/>
      <c r="C221" s="193"/>
      <c r="D221" s="238">
        <f>IFERROR(SUM(D224,D227),"0")</f>
        <v>0</v>
      </c>
      <c r="E221" s="193"/>
      <c r="F221" s="201" t="str">
        <f>$D$55</f>
        <v>X丸</v>
      </c>
      <c r="G221" s="104">
        <f>IFERROR(I221,"0")</f>
        <v>0</v>
      </c>
      <c r="H221" s="195" t="s">
        <v>63</v>
      </c>
      <c r="I221" s="99">
        <v>0</v>
      </c>
      <c r="J221" s="105"/>
      <c r="K221" s="249"/>
      <c r="L221" s="105"/>
      <c r="M221" s="249"/>
      <c r="N221" s="194"/>
      <c r="O221" s="24"/>
      <c r="P221" s="193"/>
      <c r="Q221" s="24"/>
      <c r="R221" s="193"/>
      <c r="S221" s="106"/>
      <c r="T221" s="194"/>
      <c r="U221" s="194"/>
      <c r="V221" s="196"/>
      <c r="W221" s="194"/>
      <c r="X221" s="234"/>
    </row>
    <row r="222" spans="1:24" s="199" customFormat="1" ht="28.5" customHeight="1" x14ac:dyDescent="0.95">
      <c r="A222" s="192"/>
      <c r="B222" s="321"/>
      <c r="C222" s="193"/>
      <c r="D222" s="210"/>
      <c r="E222" s="193"/>
      <c r="F222" s="194"/>
      <c r="G222" s="210" t="s">
        <v>54</v>
      </c>
      <c r="H222" s="195"/>
      <c r="I222" s="210" t="s">
        <v>54</v>
      </c>
      <c r="J222" s="36"/>
      <c r="K222" s="249"/>
      <c r="L222" s="105"/>
      <c r="M222" s="249"/>
      <c r="N222" s="194"/>
      <c r="O222" s="194"/>
      <c r="P222" s="193"/>
      <c r="Q222" s="194"/>
      <c r="R222" s="193"/>
      <c r="S222" s="106"/>
      <c r="T222" s="194"/>
      <c r="U222" s="194"/>
      <c r="V222" s="196"/>
      <c r="W222" s="194"/>
      <c r="X222" s="234"/>
    </row>
    <row r="223" spans="1:24" s="199" customFormat="1" ht="47.5" customHeight="1" thickBot="1" x14ac:dyDescent="1">
      <c r="A223" s="192"/>
      <c r="B223" s="321"/>
      <c r="C223" s="193"/>
      <c r="D223" s="305" t="s">
        <v>190</v>
      </c>
      <c r="E223" s="193"/>
      <c r="F223" s="194"/>
      <c r="G223" s="307"/>
      <c r="H223" s="307"/>
      <c r="I223" s="249"/>
      <c r="J223" s="36"/>
      <c r="K223" s="249"/>
      <c r="L223" s="105"/>
      <c r="M223" s="249"/>
      <c r="N223" s="194"/>
      <c r="O223" s="24"/>
      <c r="P223" s="193"/>
      <c r="Q223" s="24"/>
      <c r="R223" s="193"/>
      <c r="S223" s="106"/>
      <c r="T223" s="194"/>
      <c r="U223" s="194"/>
      <c r="V223" s="196"/>
      <c r="W223" s="194"/>
      <c r="X223" s="234"/>
    </row>
    <row r="224" spans="1:24" s="199" customFormat="1" ht="36" customHeight="1" thickBot="1" x14ac:dyDescent="1">
      <c r="A224" s="192"/>
      <c r="B224" s="321"/>
      <c r="C224" s="193"/>
      <c r="D224" s="238">
        <f>IFERROR(SUM(G221:G221),"0")</f>
        <v>0</v>
      </c>
      <c r="E224" s="193"/>
      <c r="F224" s="194"/>
      <c r="G224" s="107"/>
      <c r="H224" s="195"/>
      <c r="I224" s="249"/>
      <c r="J224" s="36"/>
      <c r="K224" s="249"/>
      <c r="L224" s="105"/>
      <c r="M224" s="249"/>
      <c r="N224" s="194"/>
      <c r="O224" s="24"/>
      <c r="P224" s="193"/>
      <c r="Q224" s="24"/>
      <c r="R224" s="193"/>
      <c r="S224" s="106"/>
      <c r="T224" s="194"/>
      <c r="U224" s="194"/>
      <c r="V224" s="196"/>
      <c r="W224" s="194"/>
      <c r="X224" s="234"/>
    </row>
    <row r="225" spans="1:24" s="199" customFormat="1" ht="19" customHeight="1" x14ac:dyDescent="0.95">
      <c r="A225" s="192"/>
      <c r="B225" s="321"/>
      <c r="C225" s="193"/>
      <c r="D225" s="193"/>
      <c r="E225" s="193"/>
      <c r="F225" s="194"/>
      <c r="G225" s="107"/>
      <c r="H225" s="195"/>
      <c r="I225" s="249"/>
      <c r="J225" s="36"/>
      <c r="K225" s="249"/>
      <c r="L225" s="105"/>
      <c r="M225" s="249"/>
      <c r="N225" s="194"/>
      <c r="O225" s="24"/>
      <c r="P225" s="193"/>
      <c r="Q225" s="24"/>
      <c r="R225" s="193"/>
      <c r="S225" s="106"/>
      <c r="T225" s="194"/>
      <c r="U225" s="194"/>
      <c r="V225" s="196"/>
      <c r="W225" s="194"/>
      <c r="X225" s="234"/>
    </row>
    <row r="226" spans="1:24" s="199" customFormat="1" ht="47.5" customHeight="1" thickBot="1" x14ac:dyDescent="1">
      <c r="A226" s="192"/>
      <c r="B226" s="321"/>
      <c r="C226" s="193"/>
      <c r="D226" s="305" t="s">
        <v>191</v>
      </c>
      <c r="E226" s="193"/>
      <c r="F226" s="194"/>
      <c r="G226" s="107"/>
      <c r="H226" s="195"/>
      <c r="I226" s="249"/>
      <c r="J226" s="36"/>
      <c r="K226" s="249"/>
      <c r="L226" s="105"/>
      <c r="M226" s="249"/>
      <c r="N226" s="194"/>
      <c r="O226" s="24"/>
      <c r="P226" s="193"/>
      <c r="Q226" s="24"/>
      <c r="R226" s="193"/>
      <c r="S226" s="106"/>
      <c r="T226" s="194"/>
      <c r="U226" s="194"/>
      <c r="V226" s="196"/>
      <c r="W226" s="194"/>
      <c r="X226" s="234"/>
    </row>
    <row r="227" spans="1:24" s="199" customFormat="1" ht="36" customHeight="1" thickBot="1" x14ac:dyDescent="1">
      <c r="A227" s="192"/>
      <c r="B227" s="321"/>
      <c r="C227" s="193"/>
      <c r="D227" s="308">
        <f>D224*K199</f>
        <v>0</v>
      </c>
      <c r="E227" s="193"/>
      <c r="F227" s="194"/>
      <c r="G227" s="221"/>
      <c r="H227" s="193"/>
      <c r="I227" s="194"/>
      <c r="J227" s="195"/>
      <c r="K227" s="194"/>
      <c r="L227" s="36"/>
      <c r="M227" s="194"/>
      <c r="N227" s="194"/>
      <c r="O227" s="194"/>
      <c r="P227" s="193"/>
      <c r="Q227" s="193"/>
      <c r="R227" s="194"/>
      <c r="S227" s="24"/>
      <c r="T227" s="194"/>
      <c r="U227" s="194"/>
      <c r="V227" s="196"/>
      <c r="W227" s="194"/>
      <c r="X227" s="234"/>
    </row>
    <row r="228" spans="1:24" s="199" customFormat="1" ht="41" customHeight="1" x14ac:dyDescent="0.95">
      <c r="A228" s="192"/>
      <c r="B228" s="321"/>
      <c r="C228" s="294"/>
      <c r="D228" s="295" t="s">
        <v>54</v>
      </c>
      <c r="E228" s="296"/>
      <c r="F228" s="297"/>
      <c r="G228" s="295"/>
      <c r="H228" s="296"/>
      <c r="I228" s="297"/>
      <c r="J228" s="306"/>
      <c r="K228" s="297"/>
      <c r="L228" s="108"/>
      <c r="M228" s="297"/>
      <c r="N228" s="297"/>
      <c r="O228" s="297"/>
      <c r="P228" s="296"/>
      <c r="Q228" s="296"/>
      <c r="R228" s="297"/>
      <c r="S228" s="109"/>
      <c r="T228" s="297"/>
      <c r="U228" s="297"/>
      <c r="V228" s="300"/>
      <c r="W228" s="297"/>
      <c r="X228" s="301"/>
    </row>
    <row r="229" spans="1:24" s="199" customFormat="1" ht="21.5" customHeight="1" x14ac:dyDescent="0.95">
      <c r="A229" s="192"/>
      <c r="B229" s="321"/>
      <c r="C229" s="193"/>
      <c r="D229" s="210"/>
      <c r="E229" s="193"/>
      <c r="F229" s="194"/>
      <c r="G229" s="210"/>
      <c r="H229" s="193"/>
      <c r="I229" s="194"/>
      <c r="J229" s="195"/>
      <c r="K229" s="194"/>
      <c r="L229" s="36"/>
      <c r="M229" s="194"/>
      <c r="N229" s="194"/>
      <c r="O229" s="194"/>
      <c r="P229" s="193"/>
      <c r="Q229" s="193"/>
      <c r="R229" s="194"/>
      <c r="S229" s="24"/>
      <c r="T229" s="194"/>
      <c r="U229" s="194"/>
      <c r="V229" s="196"/>
      <c r="W229" s="194"/>
      <c r="X229" s="234"/>
    </row>
    <row r="230" spans="1:24" s="199" customFormat="1" ht="47.5" customHeight="1" x14ac:dyDescent="0.95">
      <c r="A230" s="192"/>
      <c r="B230" s="321"/>
      <c r="C230" s="193"/>
      <c r="D230" s="229" t="s">
        <v>192</v>
      </c>
      <c r="E230" s="193"/>
      <c r="F230" s="194"/>
      <c r="G230" s="193"/>
      <c r="H230" s="193"/>
      <c r="I230" s="202" t="s">
        <v>193</v>
      </c>
      <c r="J230" s="205"/>
      <c r="K230" s="202" t="s">
        <v>194</v>
      </c>
      <c r="L230" s="205"/>
      <c r="M230" s="219"/>
      <c r="N230" s="194"/>
      <c r="O230" s="103"/>
      <c r="P230" s="193"/>
      <c r="Q230" s="194"/>
      <c r="R230" s="194"/>
      <c r="S230" s="101"/>
      <c r="T230" s="194"/>
      <c r="U230" s="194"/>
      <c r="V230" s="196"/>
      <c r="W230" s="194"/>
      <c r="X230" s="234"/>
    </row>
    <row r="231" spans="1:24" s="199" customFormat="1" ht="20" customHeight="1" thickBot="1" x14ac:dyDescent="1">
      <c r="A231" s="192"/>
      <c r="B231" s="321"/>
      <c r="C231" s="193"/>
      <c r="D231" s="229"/>
      <c r="E231" s="193"/>
      <c r="F231" s="194"/>
      <c r="G231" s="201"/>
      <c r="H231" s="193"/>
      <c r="I231" s="203"/>
      <c r="J231" s="203"/>
      <c r="K231" s="203"/>
      <c r="L231" s="203"/>
      <c r="M231" s="203"/>
      <c r="N231" s="194"/>
      <c r="O231" s="201"/>
      <c r="P231" s="193"/>
      <c r="Q231" s="201"/>
      <c r="R231" s="194"/>
      <c r="S231" s="194"/>
      <c r="T231" s="193"/>
      <c r="U231" s="194"/>
      <c r="V231" s="196"/>
      <c r="W231" s="194"/>
      <c r="X231" s="234"/>
    </row>
    <row r="232" spans="1:24" s="199" customFormat="1" ht="36" customHeight="1" thickBot="1" x14ac:dyDescent="1">
      <c r="A232" s="192"/>
      <c r="B232" s="321"/>
      <c r="C232" s="193"/>
      <c r="D232" s="238">
        <f>IFERROR(SUM(D235,D238),"0")</f>
        <v>0</v>
      </c>
      <c r="E232" s="193"/>
      <c r="F232" s="201" t="str">
        <f>$D$55</f>
        <v>X丸</v>
      </c>
      <c r="G232" s="104">
        <f>IFERROR(I232+K232,"0")</f>
        <v>0</v>
      </c>
      <c r="H232" s="195" t="s">
        <v>63</v>
      </c>
      <c r="I232" s="99">
        <v>0</v>
      </c>
      <c r="J232" s="36" t="s">
        <v>52</v>
      </c>
      <c r="K232" s="99">
        <v>0</v>
      </c>
      <c r="L232" s="36"/>
      <c r="M232" s="249"/>
      <c r="N232" s="194"/>
      <c r="O232" s="24"/>
      <c r="P232" s="193"/>
      <c r="Q232" s="24"/>
      <c r="R232" s="193"/>
      <c r="S232" s="106"/>
      <c r="T232" s="194"/>
      <c r="U232" s="194"/>
      <c r="V232" s="196"/>
      <c r="W232" s="194"/>
      <c r="X232" s="234"/>
    </row>
    <row r="233" spans="1:24" s="199" customFormat="1" ht="28.5" customHeight="1" x14ac:dyDescent="0.95">
      <c r="A233" s="192"/>
      <c r="B233" s="321"/>
      <c r="C233" s="193"/>
      <c r="D233" s="210"/>
      <c r="E233" s="193"/>
      <c r="F233" s="194"/>
      <c r="G233" s="210" t="s">
        <v>54</v>
      </c>
      <c r="H233" s="195"/>
      <c r="I233" s="210" t="s">
        <v>54</v>
      </c>
      <c r="J233" s="221"/>
      <c r="K233" s="210" t="s">
        <v>54</v>
      </c>
      <c r="L233" s="105"/>
      <c r="M233" s="249"/>
      <c r="N233" s="194"/>
      <c r="O233" s="194"/>
      <c r="P233" s="193"/>
      <c r="Q233" s="194"/>
      <c r="R233" s="193"/>
      <c r="S233" s="106"/>
      <c r="T233" s="194"/>
      <c r="U233" s="194"/>
      <c r="V233" s="196"/>
      <c r="W233" s="194"/>
      <c r="X233" s="234"/>
    </row>
    <row r="234" spans="1:24" s="199" customFormat="1" ht="47.5" customHeight="1" thickBot="1" x14ac:dyDescent="1">
      <c r="A234" s="192"/>
      <c r="B234" s="321"/>
      <c r="C234" s="193"/>
      <c r="D234" s="305" t="s">
        <v>195</v>
      </c>
      <c r="E234" s="193"/>
      <c r="F234" s="194"/>
      <c r="G234" s="107"/>
      <c r="H234" s="195"/>
      <c r="I234" s="249"/>
      <c r="J234" s="36"/>
      <c r="K234" s="249"/>
      <c r="L234" s="105"/>
      <c r="M234" s="249"/>
      <c r="N234" s="194"/>
      <c r="O234" s="24"/>
      <c r="P234" s="193"/>
      <c r="Q234" s="24"/>
      <c r="R234" s="193"/>
      <c r="S234" s="106"/>
      <c r="T234" s="194"/>
      <c r="U234" s="194"/>
      <c r="V234" s="196"/>
      <c r="W234" s="194"/>
      <c r="X234" s="234"/>
    </row>
    <row r="235" spans="1:24" s="199" customFormat="1" ht="36" customHeight="1" thickBot="1" x14ac:dyDescent="1">
      <c r="A235" s="192"/>
      <c r="B235" s="321"/>
      <c r="C235" s="193"/>
      <c r="D235" s="238">
        <f>IFERROR(SUM(G232:G232),"0")</f>
        <v>0</v>
      </c>
      <c r="E235" s="193"/>
      <c r="F235" s="194"/>
      <c r="G235" s="107"/>
      <c r="H235" s="195"/>
      <c r="I235" s="249"/>
      <c r="J235" s="36"/>
      <c r="K235" s="249"/>
      <c r="L235" s="105"/>
      <c r="M235" s="249"/>
      <c r="N235" s="194"/>
      <c r="O235" s="24"/>
      <c r="P235" s="193"/>
      <c r="Q235" s="24"/>
      <c r="R235" s="193"/>
      <c r="S235" s="106"/>
      <c r="T235" s="194"/>
      <c r="U235" s="194"/>
      <c r="V235" s="196"/>
      <c r="W235" s="194"/>
      <c r="X235" s="234"/>
    </row>
    <row r="236" spans="1:24" s="199" customFormat="1" ht="19" customHeight="1" x14ac:dyDescent="0.95">
      <c r="A236" s="192"/>
      <c r="B236" s="321"/>
      <c r="C236" s="193"/>
      <c r="D236" s="193"/>
      <c r="E236" s="193"/>
      <c r="F236" s="194"/>
      <c r="G236" s="107"/>
      <c r="H236" s="195"/>
      <c r="I236" s="249"/>
      <c r="J236" s="36"/>
      <c r="K236" s="249"/>
      <c r="L236" s="105"/>
      <c r="M236" s="249"/>
      <c r="N236" s="194"/>
      <c r="O236" s="24"/>
      <c r="P236" s="193"/>
      <c r="Q236" s="24"/>
      <c r="R236" s="193"/>
      <c r="S236" s="106"/>
      <c r="T236" s="194"/>
      <c r="U236" s="194"/>
      <c r="V236" s="196"/>
      <c r="W236" s="194"/>
      <c r="X236" s="234"/>
    </row>
    <row r="237" spans="1:24" s="199" customFormat="1" ht="47.5" customHeight="1" thickBot="1" x14ac:dyDescent="1">
      <c r="A237" s="192"/>
      <c r="B237" s="321"/>
      <c r="C237" s="193"/>
      <c r="D237" s="305" t="s">
        <v>196</v>
      </c>
      <c r="E237" s="193"/>
      <c r="F237" s="194"/>
      <c r="G237" s="107"/>
      <c r="H237" s="195"/>
      <c r="I237" s="249"/>
      <c r="J237" s="36"/>
      <c r="K237" s="249"/>
      <c r="L237" s="105"/>
      <c r="M237" s="249"/>
      <c r="N237" s="194"/>
      <c r="O237" s="24"/>
      <c r="P237" s="193"/>
      <c r="Q237" s="24"/>
      <c r="R237" s="193"/>
      <c r="S237" s="106"/>
      <c r="T237" s="194"/>
      <c r="U237" s="194"/>
      <c r="V237" s="196"/>
      <c r="W237" s="194"/>
      <c r="X237" s="234"/>
    </row>
    <row r="238" spans="1:24" s="199" customFormat="1" ht="36" customHeight="1" thickBot="1" x14ac:dyDescent="1">
      <c r="A238" s="192"/>
      <c r="B238" s="321"/>
      <c r="C238" s="193"/>
      <c r="D238" s="308">
        <f>D235*K199</f>
        <v>0</v>
      </c>
      <c r="E238" s="193"/>
      <c r="F238" s="194"/>
      <c r="G238" s="221"/>
      <c r="H238" s="193"/>
      <c r="I238" s="194"/>
      <c r="J238" s="195"/>
      <c r="K238" s="194"/>
      <c r="L238" s="36"/>
      <c r="M238" s="194"/>
      <c r="N238" s="194"/>
      <c r="O238" s="194"/>
      <c r="P238" s="193"/>
      <c r="Q238" s="193"/>
      <c r="R238" s="194"/>
      <c r="S238" s="24"/>
      <c r="T238" s="194"/>
      <c r="U238" s="194"/>
      <c r="V238" s="196"/>
      <c r="W238" s="194"/>
      <c r="X238" s="234"/>
    </row>
    <row r="239" spans="1:24" s="199" customFormat="1" ht="41" customHeight="1" x14ac:dyDescent="0.95">
      <c r="A239" s="192"/>
      <c r="B239" s="322"/>
      <c r="C239" s="258"/>
      <c r="D239" s="309" t="s">
        <v>54</v>
      </c>
      <c r="E239" s="258"/>
      <c r="F239" s="260"/>
      <c r="G239" s="309"/>
      <c r="H239" s="258"/>
      <c r="I239" s="260"/>
      <c r="J239" s="261"/>
      <c r="K239" s="260"/>
      <c r="L239" s="90"/>
      <c r="M239" s="260"/>
      <c r="N239" s="260"/>
      <c r="O239" s="260"/>
      <c r="P239" s="258"/>
      <c r="Q239" s="258"/>
      <c r="R239" s="260"/>
      <c r="S239" s="72"/>
      <c r="T239" s="260"/>
      <c r="U239" s="260"/>
      <c r="V239" s="262"/>
      <c r="W239" s="260"/>
      <c r="X239" s="263"/>
    </row>
    <row r="240" spans="1:24" s="199" customFormat="1" ht="47.5" customHeight="1" x14ac:dyDescent="0.55000000000000004">
      <c r="A240" s="115"/>
      <c r="B240" s="121"/>
      <c r="C240" s="149"/>
      <c r="D240" s="149"/>
      <c r="E240" s="149"/>
      <c r="F240" s="115"/>
      <c r="G240" s="310"/>
      <c r="H240" s="149"/>
      <c r="I240" s="110"/>
      <c r="J240" s="149"/>
      <c r="K240" s="115"/>
      <c r="L240" s="149"/>
      <c r="M240" s="115"/>
      <c r="N240" s="115"/>
      <c r="O240" s="115"/>
      <c r="P240" s="149"/>
      <c r="Q240" s="115"/>
      <c r="R240" s="115"/>
      <c r="S240" s="115"/>
      <c r="T240" s="115"/>
      <c r="U240" s="115"/>
      <c r="V240" s="115"/>
      <c r="W240" s="115"/>
      <c r="X240" s="115"/>
    </row>
    <row r="241" spans="1:33" ht="20.149999999999999" customHeight="1" x14ac:dyDescent="0.55000000000000004"/>
    <row r="242" spans="1:33" s="149" customFormat="1" ht="18" customHeight="1" x14ac:dyDescent="0.55000000000000004">
      <c r="A242" s="115"/>
      <c r="B242" s="121"/>
      <c r="F242" s="115"/>
      <c r="G242" s="1"/>
      <c r="I242" s="115"/>
      <c r="K242" s="115"/>
      <c r="M242" s="115"/>
      <c r="N242" s="115"/>
      <c r="O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5"/>
      <c r="AG242" s="115"/>
    </row>
    <row r="243" spans="1:33" s="149" customFormat="1" ht="18" customHeight="1" x14ac:dyDescent="0.55000000000000004">
      <c r="A243" s="115"/>
      <c r="B243" s="121"/>
      <c r="F243" s="115"/>
      <c r="G243" s="1"/>
      <c r="I243" s="115"/>
      <c r="K243" s="115"/>
      <c r="M243" s="115"/>
      <c r="N243" s="115"/>
      <c r="O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  <c r="AA243" s="115"/>
      <c r="AB243" s="115"/>
      <c r="AC243" s="115"/>
      <c r="AD243" s="115"/>
      <c r="AE243" s="115"/>
      <c r="AF243" s="115"/>
      <c r="AG243" s="115"/>
    </row>
    <row r="244" spans="1:33" s="149" customFormat="1" ht="18" customHeight="1" x14ac:dyDescent="0.55000000000000004">
      <c r="A244" s="115"/>
      <c r="B244" s="121"/>
      <c r="F244" s="115"/>
      <c r="G244" s="1"/>
      <c r="I244" s="115"/>
      <c r="K244" s="115"/>
      <c r="M244" s="115"/>
      <c r="N244" s="115"/>
      <c r="O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  <c r="AA244" s="115"/>
      <c r="AB244" s="115"/>
      <c r="AC244" s="115"/>
      <c r="AD244" s="115"/>
      <c r="AE244" s="115"/>
      <c r="AF244" s="115"/>
      <c r="AG244" s="115"/>
    </row>
    <row r="245" spans="1:33" s="149" customFormat="1" ht="18" customHeight="1" x14ac:dyDescent="0.55000000000000004">
      <c r="A245" s="115"/>
      <c r="B245" s="121"/>
      <c r="F245" s="115"/>
      <c r="G245" s="1"/>
      <c r="I245" s="115"/>
      <c r="K245" s="115"/>
      <c r="M245" s="115"/>
      <c r="N245" s="115"/>
      <c r="O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5"/>
      <c r="AF245" s="115"/>
      <c r="AG245" s="115"/>
    </row>
    <row r="246" spans="1:33" s="149" customFormat="1" ht="18" customHeight="1" x14ac:dyDescent="0.55000000000000004">
      <c r="A246" s="115"/>
      <c r="B246" s="121"/>
      <c r="F246" s="115"/>
      <c r="G246" s="1"/>
      <c r="I246" s="115"/>
      <c r="K246" s="115"/>
      <c r="M246" s="115"/>
      <c r="N246" s="115"/>
      <c r="O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  <c r="AB246" s="115"/>
      <c r="AC246" s="115"/>
      <c r="AD246" s="115"/>
      <c r="AE246" s="115"/>
      <c r="AF246" s="115"/>
      <c r="AG246" s="115"/>
    </row>
    <row r="247" spans="1:33" s="149" customFormat="1" ht="18" customHeight="1" x14ac:dyDescent="0.55000000000000004">
      <c r="A247" s="115"/>
      <c r="B247" s="121"/>
      <c r="F247" s="115"/>
      <c r="G247" s="1"/>
      <c r="I247" s="115"/>
      <c r="K247" s="115"/>
      <c r="M247" s="115"/>
      <c r="N247" s="115"/>
      <c r="O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  <c r="AA247" s="115"/>
      <c r="AB247" s="115"/>
      <c r="AC247" s="115"/>
      <c r="AD247" s="115"/>
      <c r="AE247" s="115"/>
      <c r="AF247" s="115"/>
      <c r="AG247" s="115"/>
    </row>
    <row r="248" spans="1:33" s="149" customFormat="1" ht="18" customHeight="1" x14ac:dyDescent="0.55000000000000004">
      <c r="A248" s="115"/>
      <c r="B248" s="121"/>
      <c r="F248" s="115"/>
      <c r="G248" s="1"/>
      <c r="I248" s="115"/>
      <c r="K248" s="115"/>
      <c r="M248" s="115"/>
      <c r="N248" s="115"/>
      <c r="O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  <c r="AA248" s="115"/>
      <c r="AB248" s="115"/>
      <c r="AC248" s="115"/>
      <c r="AD248" s="115"/>
      <c r="AE248" s="115"/>
      <c r="AF248" s="115"/>
      <c r="AG248" s="115"/>
    </row>
    <row r="249" spans="1:33" s="149" customFormat="1" ht="18" customHeight="1" x14ac:dyDescent="0.55000000000000004">
      <c r="A249" s="115"/>
      <c r="B249" s="121"/>
      <c r="F249" s="115"/>
      <c r="G249" s="1"/>
      <c r="I249" s="115"/>
      <c r="K249" s="115"/>
      <c r="M249" s="115"/>
      <c r="N249" s="115"/>
      <c r="O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  <c r="AA249" s="115"/>
      <c r="AB249" s="115"/>
      <c r="AC249" s="115"/>
      <c r="AD249" s="115"/>
      <c r="AE249" s="115"/>
      <c r="AF249" s="115"/>
      <c r="AG249" s="115"/>
    </row>
    <row r="250" spans="1:33" s="149" customFormat="1" ht="18" customHeight="1" x14ac:dyDescent="0.55000000000000004">
      <c r="A250" s="115"/>
      <c r="B250" s="121"/>
      <c r="F250" s="115"/>
      <c r="G250" s="1"/>
      <c r="I250" s="115"/>
      <c r="K250" s="115"/>
      <c r="M250" s="115"/>
      <c r="N250" s="115"/>
      <c r="O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  <c r="AA250" s="115"/>
      <c r="AB250" s="115"/>
      <c r="AC250" s="115"/>
      <c r="AD250" s="115"/>
      <c r="AE250" s="115"/>
      <c r="AF250" s="115"/>
      <c r="AG250" s="115"/>
    </row>
    <row r="251" spans="1:33" s="149" customFormat="1" ht="18" customHeight="1" x14ac:dyDescent="0.55000000000000004">
      <c r="A251" s="115"/>
      <c r="B251" s="121"/>
      <c r="F251" s="115"/>
      <c r="G251" s="1"/>
      <c r="I251" s="115"/>
      <c r="K251" s="115"/>
      <c r="M251" s="115"/>
      <c r="N251" s="115"/>
      <c r="O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  <c r="AA251" s="115"/>
      <c r="AB251" s="115"/>
      <c r="AC251" s="115"/>
      <c r="AD251" s="115"/>
      <c r="AE251" s="115"/>
      <c r="AF251" s="115"/>
      <c r="AG251" s="115"/>
    </row>
    <row r="252" spans="1:33" s="149" customFormat="1" ht="18" customHeight="1" x14ac:dyDescent="0.55000000000000004">
      <c r="A252" s="115"/>
      <c r="B252" s="121"/>
      <c r="F252" s="115"/>
      <c r="G252" s="1"/>
      <c r="I252" s="115"/>
      <c r="K252" s="115"/>
      <c r="M252" s="115"/>
      <c r="N252" s="115"/>
      <c r="O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  <c r="AA252" s="115"/>
      <c r="AB252" s="115"/>
      <c r="AC252" s="115"/>
      <c r="AD252" s="115"/>
      <c r="AE252" s="115"/>
      <c r="AF252" s="115"/>
      <c r="AG252" s="115"/>
    </row>
    <row r="253" spans="1:33" s="149" customFormat="1" ht="18" customHeight="1" x14ac:dyDescent="0.55000000000000004">
      <c r="A253" s="115"/>
      <c r="B253" s="121"/>
      <c r="F253" s="115"/>
      <c r="G253" s="1"/>
      <c r="I253" s="115"/>
      <c r="K253" s="115"/>
      <c r="M253" s="115"/>
      <c r="N253" s="115"/>
      <c r="O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  <c r="AA253" s="115"/>
      <c r="AB253" s="115"/>
      <c r="AC253" s="115"/>
      <c r="AD253" s="115"/>
      <c r="AE253" s="115"/>
      <c r="AF253" s="115"/>
      <c r="AG253" s="115"/>
    </row>
    <row r="254" spans="1:33" s="149" customFormat="1" ht="18" customHeight="1" x14ac:dyDescent="0.55000000000000004">
      <c r="A254" s="115"/>
      <c r="B254" s="121"/>
      <c r="F254" s="115"/>
      <c r="G254" s="1"/>
      <c r="I254" s="115"/>
      <c r="K254" s="115"/>
      <c r="M254" s="115"/>
      <c r="N254" s="115"/>
      <c r="O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  <c r="AA254" s="115"/>
      <c r="AB254" s="115"/>
      <c r="AC254" s="115"/>
      <c r="AD254" s="115"/>
      <c r="AE254" s="115"/>
      <c r="AF254" s="115"/>
      <c r="AG254" s="115"/>
    </row>
    <row r="255" spans="1:33" s="149" customFormat="1" ht="18" customHeight="1" x14ac:dyDescent="0.55000000000000004">
      <c r="A255" s="115"/>
      <c r="B255" s="121"/>
      <c r="F255" s="115"/>
      <c r="G255" s="1"/>
      <c r="I255" s="115"/>
      <c r="K255" s="115"/>
      <c r="M255" s="115"/>
      <c r="N255" s="115"/>
      <c r="O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5"/>
      <c r="AC255" s="115"/>
      <c r="AD255" s="115"/>
      <c r="AE255" s="115"/>
      <c r="AF255" s="115"/>
      <c r="AG255" s="115"/>
    </row>
    <row r="256" spans="1:33" s="149" customFormat="1" ht="18" customHeight="1" x14ac:dyDescent="0.55000000000000004">
      <c r="A256" s="115"/>
      <c r="B256" s="121"/>
      <c r="F256" s="115"/>
      <c r="G256" s="1"/>
      <c r="I256" s="115"/>
      <c r="K256" s="115"/>
      <c r="M256" s="115"/>
      <c r="N256" s="115"/>
      <c r="O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  <c r="AA256" s="115"/>
      <c r="AB256" s="115"/>
      <c r="AC256" s="115"/>
      <c r="AD256" s="115"/>
      <c r="AE256" s="115"/>
      <c r="AF256" s="115"/>
      <c r="AG256" s="115"/>
    </row>
    <row r="257" spans="1:33" s="149" customFormat="1" ht="18" customHeight="1" x14ac:dyDescent="0.55000000000000004">
      <c r="A257" s="115"/>
      <c r="B257" s="121"/>
      <c r="F257" s="115"/>
      <c r="G257" s="1"/>
      <c r="I257" s="115"/>
      <c r="K257" s="115"/>
      <c r="M257" s="115"/>
      <c r="N257" s="115"/>
      <c r="O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  <c r="AA257" s="115"/>
      <c r="AB257" s="115"/>
      <c r="AC257" s="115"/>
      <c r="AD257" s="115"/>
      <c r="AE257" s="115"/>
      <c r="AF257" s="115"/>
      <c r="AG257" s="115"/>
    </row>
    <row r="258" spans="1:33" ht="18" customHeight="1" x14ac:dyDescent="0.55000000000000004"/>
    <row r="259" spans="1:33" ht="18" customHeight="1" x14ac:dyDescent="0.55000000000000004"/>
    <row r="260" spans="1:33" ht="18" customHeight="1" x14ac:dyDescent="0.55000000000000004"/>
    <row r="261" spans="1:33" ht="18" customHeight="1" x14ac:dyDescent="0.55000000000000004"/>
    <row r="262" spans="1:33" ht="18" customHeight="1" x14ac:dyDescent="0.55000000000000004"/>
    <row r="263" spans="1:33" ht="18" customHeight="1" x14ac:dyDescent="0.55000000000000004"/>
    <row r="264" spans="1:33" ht="18" customHeight="1" x14ac:dyDescent="0.55000000000000004"/>
    <row r="265" spans="1:33" ht="18" customHeight="1" x14ac:dyDescent="0.55000000000000004"/>
    <row r="266" spans="1:33" ht="18" customHeight="1" x14ac:dyDescent="0.55000000000000004"/>
    <row r="267" spans="1:33" ht="18" customHeight="1" x14ac:dyDescent="0.55000000000000004"/>
    <row r="268" spans="1:33" ht="18" customHeight="1" x14ac:dyDescent="0.55000000000000004"/>
    <row r="269" spans="1:33" ht="18" customHeight="1" x14ac:dyDescent="0.55000000000000004"/>
    <row r="270" spans="1:33" ht="18" customHeight="1" x14ac:dyDescent="0.55000000000000004"/>
    <row r="271" spans="1:33" ht="18" customHeight="1" x14ac:dyDescent="0.55000000000000004"/>
    <row r="272" spans="1:33" ht="18" customHeight="1" x14ac:dyDescent="0.55000000000000004"/>
    <row r="273" ht="18" customHeight="1" x14ac:dyDescent="0.55000000000000004"/>
    <row r="274" ht="18" customHeight="1" x14ac:dyDescent="0.55000000000000004"/>
    <row r="275" ht="18" customHeight="1" x14ac:dyDescent="0.55000000000000004"/>
    <row r="276" ht="18" customHeight="1" x14ac:dyDescent="0.55000000000000004"/>
    <row r="277" ht="18" customHeight="1" x14ac:dyDescent="0.55000000000000004"/>
    <row r="278" ht="18" customHeight="1" x14ac:dyDescent="0.55000000000000004"/>
    <row r="279" ht="18" customHeight="1" x14ac:dyDescent="0.55000000000000004"/>
    <row r="280" ht="18" customHeight="1" x14ac:dyDescent="0.55000000000000004"/>
    <row r="281" ht="18" customHeight="1" x14ac:dyDescent="0.55000000000000004"/>
    <row r="282" ht="18" customHeight="1" x14ac:dyDescent="0.55000000000000004"/>
    <row r="283" ht="18" customHeight="1" x14ac:dyDescent="0.55000000000000004"/>
    <row r="284" ht="18" customHeight="1" x14ac:dyDescent="0.55000000000000004"/>
    <row r="285" ht="18" customHeight="1" x14ac:dyDescent="0.55000000000000004"/>
    <row r="286" ht="18" customHeight="1" x14ac:dyDescent="0.55000000000000004"/>
    <row r="287" ht="18" customHeight="1" x14ac:dyDescent="0.55000000000000004"/>
    <row r="288" ht="18" customHeight="1" x14ac:dyDescent="0.55000000000000004"/>
    <row r="289" ht="18" customHeight="1" x14ac:dyDescent="0.55000000000000004"/>
    <row r="290" ht="18" customHeight="1" x14ac:dyDescent="0.55000000000000004"/>
    <row r="291" ht="18" customHeight="1" x14ac:dyDescent="0.55000000000000004"/>
    <row r="292" ht="18" customHeight="1" x14ac:dyDescent="0.55000000000000004"/>
    <row r="293" ht="18" customHeight="1" x14ac:dyDescent="0.55000000000000004"/>
    <row r="294" ht="18" customHeight="1" x14ac:dyDescent="0.55000000000000004"/>
    <row r="295" ht="18" customHeight="1" x14ac:dyDescent="0.55000000000000004"/>
    <row r="296" ht="18" customHeight="1" x14ac:dyDescent="0.55000000000000004"/>
    <row r="297" ht="18" customHeight="1" x14ac:dyDescent="0.55000000000000004"/>
    <row r="298" ht="18" customHeight="1" x14ac:dyDescent="0.55000000000000004"/>
    <row r="299" ht="18" customHeight="1" x14ac:dyDescent="0.55000000000000004"/>
    <row r="300" ht="18" customHeight="1" x14ac:dyDescent="0.55000000000000004"/>
    <row r="301" ht="18" customHeight="1" x14ac:dyDescent="0.55000000000000004"/>
    <row r="302" ht="18" customHeight="1" x14ac:dyDescent="0.55000000000000004"/>
    <row r="303" ht="18" customHeight="1" x14ac:dyDescent="0.55000000000000004"/>
    <row r="304" ht="18" customHeight="1" x14ac:dyDescent="0.55000000000000004"/>
    <row r="305" ht="18" customHeight="1" x14ac:dyDescent="0.55000000000000004"/>
    <row r="306" ht="18" customHeight="1" x14ac:dyDescent="0.55000000000000004"/>
    <row r="307" ht="18" customHeight="1" x14ac:dyDescent="0.55000000000000004"/>
    <row r="308" ht="18" customHeight="1" x14ac:dyDescent="0.55000000000000004"/>
    <row r="309" ht="18" customHeight="1" x14ac:dyDescent="0.55000000000000004"/>
    <row r="310" ht="18" customHeight="1" x14ac:dyDescent="0.55000000000000004"/>
    <row r="311" ht="18" customHeight="1" x14ac:dyDescent="0.55000000000000004"/>
    <row r="312" ht="18" customHeight="1" x14ac:dyDescent="0.55000000000000004"/>
    <row r="313" ht="18" customHeight="1" x14ac:dyDescent="0.55000000000000004"/>
    <row r="314" ht="18" customHeight="1" x14ac:dyDescent="0.55000000000000004"/>
    <row r="315" ht="18" customHeight="1" x14ac:dyDescent="0.55000000000000004"/>
    <row r="316" ht="18" customHeight="1" x14ac:dyDescent="0.55000000000000004"/>
    <row r="317" ht="18" customHeight="1" x14ac:dyDescent="0.55000000000000004"/>
    <row r="318" ht="18" customHeight="1" x14ac:dyDescent="0.55000000000000004"/>
    <row r="319" ht="18" customHeight="1" x14ac:dyDescent="0.55000000000000004"/>
    <row r="320" ht="18" customHeight="1" x14ac:dyDescent="0.55000000000000004"/>
    <row r="321" ht="18" customHeight="1" x14ac:dyDescent="0.55000000000000004"/>
    <row r="322" ht="18" customHeight="1" x14ac:dyDescent="0.55000000000000004"/>
    <row r="323" ht="18" customHeight="1" x14ac:dyDescent="0.55000000000000004"/>
    <row r="324" ht="18" customHeight="1" x14ac:dyDescent="0.55000000000000004"/>
    <row r="325" ht="18" customHeight="1" x14ac:dyDescent="0.55000000000000004"/>
    <row r="326" ht="18" customHeight="1" x14ac:dyDescent="0.55000000000000004"/>
    <row r="327" ht="18" customHeight="1" x14ac:dyDescent="0.55000000000000004"/>
    <row r="328" ht="18" customHeight="1" x14ac:dyDescent="0.55000000000000004"/>
    <row r="329" ht="18" customHeight="1" x14ac:dyDescent="0.55000000000000004"/>
    <row r="330" ht="18" customHeight="1" x14ac:dyDescent="0.55000000000000004"/>
    <row r="331" ht="18" customHeight="1" x14ac:dyDescent="0.55000000000000004"/>
    <row r="332" ht="18" customHeight="1" x14ac:dyDescent="0.55000000000000004"/>
    <row r="333" ht="18" customHeight="1" x14ac:dyDescent="0.55000000000000004"/>
    <row r="334" ht="18" customHeight="1" x14ac:dyDescent="0.55000000000000004"/>
    <row r="335" ht="18" customHeight="1" x14ac:dyDescent="0.55000000000000004"/>
    <row r="336" ht="18" customHeight="1" x14ac:dyDescent="0.55000000000000004"/>
    <row r="337" ht="18" customHeight="1" x14ac:dyDescent="0.55000000000000004"/>
    <row r="338" ht="18" customHeight="1" x14ac:dyDescent="0.55000000000000004"/>
    <row r="339" ht="18" customHeight="1" x14ac:dyDescent="0.55000000000000004"/>
    <row r="340" ht="18" customHeight="1" x14ac:dyDescent="0.55000000000000004"/>
    <row r="341" ht="18" customHeight="1" x14ac:dyDescent="0.55000000000000004"/>
    <row r="342" ht="18" customHeight="1" x14ac:dyDescent="0.55000000000000004"/>
    <row r="343" ht="18" customHeight="1" x14ac:dyDescent="0.55000000000000004"/>
    <row r="344" ht="18" customHeight="1" x14ac:dyDescent="0.55000000000000004"/>
    <row r="345" ht="18" customHeight="1" x14ac:dyDescent="0.55000000000000004"/>
    <row r="346" ht="18" customHeight="1" x14ac:dyDescent="0.55000000000000004"/>
    <row r="347" ht="18" customHeight="1" x14ac:dyDescent="0.55000000000000004"/>
    <row r="348" ht="18" customHeight="1" x14ac:dyDescent="0.55000000000000004"/>
    <row r="349" ht="18" customHeight="1" x14ac:dyDescent="0.55000000000000004"/>
    <row r="350" ht="18" customHeight="1" x14ac:dyDescent="0.55000000000000004"/>
    <row r="351" ht="18" customHeight="1" x14ac:dyDescent="0.55000000000000004"/>
  </sheetData>
  <sheetProtection algorithmName="SHA-512" hashValue="e0nurODnCDJ4QjZq2Uk4q5yQI9vo8WD7LOWGiMjmEnRHJd+2qSfmgScm4STGX3ayu3Or/NRIq9yNmuVDjCk9lw==" saltValue="T1wq+8XUqhAbS9DgfV4q9Q==" spinCount="100000" sheet="1" selectLockedCells="1"/>
  <mergeCells count="115">
    <mergeCell ref="M7:M8"/>
    <mergeCell ref="B9:C9"/>
    <mergeCell ref="B11:C11"/>
    <mergeCell ref="D11:E11"/>
    <mergeCell ref="K11:L11"/>
    <mergeCell ref="B2:X2"/>
    <mergeCell ref="B4:F4"/>
    <mergeCell ref="G4:X4"/>
    <mergeCell ref="G6:I6"/>
    <mergeCell ref="K6:M6"/>
    <mergeCell ref="O6:R6"/>
    <mergeCell ref="B13:C13"/>
    <mergeCell ref="D13:E13"/>
    <mergeCell ref="K13:L13"/>
    <mergeCell ref="K15:L15"/>
    <mergeCell ref="B19:C19"/>
    <mergeCell ref="B21:C21"/>
    <mergeCell ref="G7:G8"/>
    <mergeCell ref="I7:I8"/>
    <mergeCell ref="K7:K8"/>
    <mergeCell ref="D56:E56"/>
    <mergeCell ref="B57:C57"/>
    <mergeCell ref="D57:E57"/>
    <mergeCell ref="D58:E58"/>
    <mergeCell ref="B59:C59"/>
    <mergeCell ref="D59:E59"/>
    <mergeCell ref="O48:P48"/>
    <mergeCell ref="H49:I49"/>
    <mergeCell ref="B51:X51"/>
    <mergeCell ref="I53:O53"/>
    <mergeCell ref="P54:R54"/>
    <mergeCell ref="B55:C55"/>
    <mergeCell ref="D55:E55"/>
    <mergeCell ref="I98:S98"/>
    <mergeCell ref="J100:J106"/>
    <mergeCell ref="L100:L106"/>
    <mergeCell ref="N100:N106"/>
    <mergeCell ref="P100:P106"/>
    <mergeCell ref="R100:R106"/>
    <mergeCell ref="D60:E60"/>
    <mergeCell ref="B61:X62"/>
    <mergeCell ref="B63:B155"/>
    <mergeCell ref="I64:K64"/>
    <mergeCell ref="M64:O64"/>
    <mergeCell ref="I70:K70"/>
    <mergeCell ref="M70:O70"/>
    <mergeCell ref="C88:F88"/>
    <mergeCell ref="C96:F96"/>
    <mergeCell ref="C97:C148"/>
    <mergeCell ref="V100:V106"/>
    <mergeCell ref="S115:U115"/>
    <mergeCell ref="B156:B178"/>
    <mergeCell ref="G157:I157"/>
    <mergeCell ref="G167:G168"/>
    <mergeCell ref="I169:S169"/>
    <mergeCell ref="I171:I172"/>
    <mergeCell ref="J171:K171"/>
    <mergeCell ref="L171:M171"/>
    <mergeCell ref="R171:S171"/>
    <mergeCell ref="J172:K172"/>
    <mergeCell ref="L172:M172"/>
    <mergeCell ref="P172:Q172"/>
    <mergeCell ref="R172:S172"/>
    <mergeCell ref="L175:M175"/>
    <mergeCell ref="P175:Q175"/>
    <mergeCell ref="R175:S175"/>
    <mergeCell ref="T100:T106"/>
    <mergeCell ref="G183:H183"/>
    <mergeCell ref="O183:P183"/>
    <mergeCell ref="S183:T183"/>
    <mergeCell ref="G184:H184"/>
    <mergeCell ref="J176:K176"/>
    <mergeCell ref="L176:M176"/>
    <mergeCell ref="P176:Q176"/>
    <mergeCell ref="R176:S176"/>
    <mergeCell ref="J177:K177"/>
    <mergeCell ref="L177:M177"/>
    <mergeCell ref="P177:Q177"/>
    <mergeCell ref="R177:S177"/>
    <mergeCell ref="I173:I177"/>
    <mergeCell ref="J173:K173"/>
    <mergeCell ref="L173:M173"/>
    <mergeCell ref="P173:Q173"/>
    <mergeCell ref="R173:S173"/>
    <mergeCell ref="J174:K174"/>
    <mergeCell ref="L174:M174"/>
    <mergeCell ref="P174:Q174"/>
    <mergeCell ref="R174:S174"/>
    <mergeCell ref="J175:K175"/>
    <mergeCell ref="O171:O176"/>
    <mergeCell ref="P171:Q171"/>
    <mergeCell ref="B192:E196"/>
    <mergeCell ref="B197:E201"/>
    <mergeCell ref="B202:B239"/>
    <mergeCell ref="J210:J216"/>
    <mergeCell ref="L210:L216"/>
    <mergeCell ref="D9:E9"/>
    <mergeCell ref="O187:P187"/>
    <mergeCell ref="S187:T187"/>
    <mergeCell ref="O188:P188"/>
    <mergeCell ref="S188:T188"/>
    <mergeCell ref="O189:P189"/>
    <mergeCell ref="S189:T189"/>
    <mergeCell ref="O184:P184"/>
    <mergeCell ref="S184:T184"/>
    <mergeCell ref="O185:P185"/>
    <mergeCell ref="S185:T185"/>
    <mergeCell ref="O186:P186"/>
    <mergeCell ref="S186:T186"/>
    <mergeCell ref="B179:E191"/>
    <mergeCell ref="O180:V180"/>
    <mergeCell ref="I181:I182"/>
    <mergeCell ref="K181:M181"/>
    <mergeCell ref="O182:P182"/>
    <mergeCell ref="S182:T182"/>
  </mergeCells>
  <phoneticPr fontId="3"/>
  <pageMargins left="0.42" right="0.23" top="0.59" bottom="0.57999999999999996" header="0.3" footer="0.3"/>
  <pageSetup paperSize="8" scale="28" fitToHeight="0" orientation="portrait" r:id="rId1"/>
  <rowBreaks count="1" manualBreakCount="1">
    <brk id="113" min="1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運賃算出シート</vt:lpstr>
      <vt:lpstr>運賃算出シート!Print_Area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