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2_作業中（保存期間１年未満）\040_事業班\03 予算執行・調査実施\令和７年度当初予算執行（運賃・用船料の標準的な考え方策定）\14‗運賃・用船料等算出用Excelシート\"/>
    </mc:Choice>
  </mc:AlternateContent>
  <xr:revisionPtr revIDLastSave="0" documentId="13_ncr:1_{490F468C-7123-4E57-9AB7-F285E284E148}" xr6:coauthVersionLast="47" xr6:coauthVersionMax="47" xr10:uidLastSave="{00000000-0000-0000-0000-000000000000}"/>
  <bookViews>
    <workbookView xWindow="-120" yWindow="-16320" windowWidth="29040" windowHeight="15720" xr2:uid="{304E4306-C87E-4414-B5AB-0F002184745C}"/>
  </bookViews>
  <sheets>
    <sheet name="用船料算出シート" sheetId="1" r:id="rId1"/>
  </sheets>
  <definedNames>
    <definedName name="_xlnm.Print_Area" localSheetId="0">用船料算出シート!$B$2:$X$197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D81" i="1" s="1"/>
  <c r="G190" i="1"/>
  <c r="D193" i="1" s="1"/>
  <c r="F190" i="1"/>
  <c r="D182" i="1"/>
  <c r="G179" i="1"/>
  <c r="F179" i="1"/>
  <c r="I174" i="1"/>
  <c r="G174" i="1"/>
  <c r="I173" i="1"/>
  <c r="G173" i="1"/>
  <c r="I172" i="1"/>
  <c r="G172" i="1" s="1"/>
  <c r="I171" i="1"/>
  <c r="G171" i="1" s="1"/>
  <c r="I170" i="1"/>
  <c r="G170" i="1"/>
  <c r="I169" i="1"/>
  <c r="G169" i="1" s="1"/>
  <c r="D171" i="1" s="1"/>
  <c r="I168" i="1"/>
  <c r="G168" i="1"/>
  <c r="F163" i="1"/>
  <c r="K142" i="1"/>
  <c r="G127" i="1"/>
  <c r="G117" i="1"/>
  <c r="G111" i="1"/>
  <c r="D111" i="1" s="1"/>
  <c r="F111" i="1"/>
  <c r="G105" i="1"/>
  <c r="F105" i="1"/>
  <c r="D105" i="1"/>
  <c r="G99" i="1"/>
  <c r="F99" i="1"/>
  <c r="D99" i="1"/>
  <c r="G93" i="1"/>
  <c r="D93" i="1" s="1"/>
  <c r="F93" i="1"/>
  <c r="G87" i="1"/>
  <c r="D87" i="1" s="1"/>
  <c r="F87" i="1"/>
  <c r="F81" i="1"/>
  <c r="G75" i="1"/>
  <c r="F75" i="1"/>
  <c r="D75" i="1"/>
  <c r="G69" i="1"/>
  <c r="D69" i="1" s="1"/>
  <c r="F69" i="1"/>
  <c r="G64" i="1"/>
  <c r="G63" i="1"/>
  <c r="G62" i="1"/>
  <c r="G61" i="1"/>
  <c r="G60" i="1"/>
  <c r="G59" i="1"/>
  <c r="G58" i="1"/>
  <c r="D58" i="1" s="1"/>
  <c r="G57" i="1"/>
  <c r="M40" i="1"/>
  <c r="I28" i="1"/>
  <c r="I33" i="1" s="1"/>
  <c r="M17" i="1"/>
  <c r="D174" i="1" l="1"/>
  <c r="D168" i="1" s="1"/>
  <c r="K47" i="1" s="1"/>
  <c r="K119" i="1"/>
  <c r="I152" i="1" s="1"/>
  <c r="I119" i="1"/>
  <c r="D119" i="1" s="1"/>
  <c r="K152" i="1" s="1"/>
  <c r="I142" i="1"/>
  <c r="D179" i="1"/>
  <c r="M47" i="1" s="1"/>
  <c r="I37" i="1"/>
  <c r="I40" i="1" s="1"/>
  <c r="Q40" i="1" s="1"/>
  <c r="D196" i="1"/>
  <c r="D190" i="1"/>
  <c r="O47" i="1" s="1"/>
  <c r="D185" i="1"/>
  <c r="M142" i="1" l="1"/>
  <c r="G142" i="1"/>
  <c r="G152" i="1"/>
  <c r="I157" i="1" l="1"/>
  <c r="G157" i="1" s="1"/>
  <c r="G47" i="1" s="1"/>
  <c r="K163" i="1" l="1"/>
  <c r="G163" i="1" s="1"/>
  <c r="D163" i="1" s="1"/>
  <c r="I47" i="1" s="1"/>
  <c r="Q47" i="1" s="1"/>
</calcChain>
</file>

<file path=xl/sharedStrings.xml><?xml version="1.0" encoding="utf-8"?>
<sst xmlns="http://schemas.openxmlformats.org/spreadsheetml/2006/main" count="352" uniqueCount="176">
  <si>
    <t>&lt;オーナー用&gt;
用船料算出用Excelシート 【費目別】</t>
    <phoneticPr fontId="9"/>
  </si>
  <si>
    <t>前提条件</t>
    <rPh sb="0" eb="2">
      <t>ゼンテイ</t>
    </rPh>
    <rPh sb="2" eb="4">
      <t>ジョウケン</t>
    </rPh>
    <phoneticPr fontId="9"/>
  </si>
  <si>
    <r>
      <t>・算出単位：</t>
    </r>
    <r>
      <rPr>
        <b/>
        <sz val="36"/>
        <color theme="1"/>
        <rFont val="BIZ UDPゴシック"/>
        <family val="3"/>
        <charset val="128"/>
      </rPr>
      <t>1隻の1ヶ月あたりの用船料を算出</t>
    </r>
    <r>
      <rPr>
        <sz val="24"/>
        <color theme="1"/>
        <rFont val="BIZ UDPゴシック"/>
        <family val="3"/>
      </rPr>
      <t xml:space="preserve">
・原価項目：「標準的な考え方」記載の主要6費目(船員費、船舶減価償却費、修繕費、潤滑油費、P&amp;I保険費、船体保険費)を記載。なお、それ以外の原価項目は「その他」に区分される
・個別料金：用船料とは別に、追加的な作業に対して設定される料金。なお、間接経費は個別料金には含めず、基本となる用船料に含める</t>
    </r>
    <phoneticPr fontId="3"/>
  </si>
  <si>
    <t>用船料</t>
    <rPh sb="0" eb="3">
      <t>ヨウセンリョウ</t>
    </rPh>
    <phoneticPr fontId="9"/>
  </si>
  <si>
    <t>個別料金</t>
    <rPh sb="0" eb="4">
      <t>コベツリョウキン</t>
    </rPh>
    <phoneticPr fontId="9"/>
  </si>
  <si>
    <t>用船料＋個別料金</t>
    <rPh sb="0" eb="3">
      <t>ヨウセンリョウ</t>
    </rPh>
    <rPh sb="4" eb="6">
      <t>コベツ</t>
    </rPh>
    <rPh sb="6" eb="8">
      <t>リョウキン</t>
    </rPh>
    <phoneticPr fontId="9"/>
  </si>
  <si>
    <t>船名</t>
    <rPh sb="0" eb="2">
      <t>センメイ</t>
    </rPh>
    <phoneticPr fontId="3"/>
  </si>
  <si>
    <t>費目</t>
    <rPh sb="0" eb="2">
      <t>ヒモク</t>
    </rPh>
    <phoneticPr fontId="3"/>
  </si>
  <si>
    <t>月額</t>
    <rPh sb="0" eb="2">
      <t>ゲツガク</t>
    </rPh>
    <phoneticPr fontId="3"/>
  </si>
  <si>
    <t>船種</t>
    <rPh sb="0" eb="2">
      <t>フナダネ</t>
    </rPh>
    <phoneticPr fontId="3"/>
  </si>
  <si>
    <t>船員費</t>
    <phoneticPr fontId="3"/>
  </si>
  <si>
    <t>オフハイヤー料</t>
    <rPh sb="6" eb="7">
      <t>リョウ</t>
    </rPh>
    <phoneticPr fontId="3"/>
  </si>
  <si>
    <t>総トン数</t>
    <phoneticPr fontId="3"/>
  </si>
  <si>
    <t>船舶減価償却費</t>
    <rPh sb="0" eb="2">
      <t>センパク</t>
    </rPh>
    <rPh sb="2" eb="7">
      <t>ゲンカショウキャクヒ</t>
    </rPh>
    <phoneticPr fontId="3"/>
  </si>
  <si>
    <r>
      <t>オーバータイム</t>
    </r>
    <r>
      <rPr>
        <sz val="14"/>
        <color theme="1"/>
        <rFont val="BIZ UDPゴシック"/>
        <family val="3"/>
        <charset val="128"/>
      </rPr>
      <t>(利益除く)</t>
    </r>
    <rPh sb="8" eb="11">
      <t>リエキノゾ</t>
    </rPh>
    <phoneticPr fontId="3"/>
  </si>
  <si>
    <t>修繕費</t>
    <rPh sb="0" eb="3">
      <t>シュウゼンヒ</t>
    </rPh>
    <phoneticPr fontId="3"/>
  </si>
  <si>
    <r>
      <t>港湾運送委託料</t>
    </r>
    <r>
      <rPr>
        <sz val="14"/>
        <color theme="1"/>
        <rFont val="BIZ UDPゴシック"/>
        <family val="3"/>
        <charset val="128"/>
      </rPr>
      <t>(利益除く)</t>
    </r>
    <rPh sb="0" eb="7">
      <t>コウワンウンソウイタクリョウ</t>
    </rPh>
    <phoneticPr fontId="3"/>
  </si>
  <si>
    <t>入力欄</t>
    <rPh sb="0" eb="3">
      <t>ニュウリョクラン</t>
    </rPh>
    <phoneticPr fontId="3"/>
  </si>
  <si>
    <t>潤滑油費</t>
    <rPh sb="0" eb="3">
      <t>ジュンカツユ</t>
    </rPh>
    <rPh sb="3" eb="4">
      <t>ヒ</t>
    </rPh>
    <phoneticPr fontId="3"/>
  </si>
  <si>
    <r>
      <t>荷役付帯作業料</t>
    </r>
    <r>
      <rPr>
        <sz val="14"/>
        <color theme="1"/>
        <rFont val="BIZ UDPゴシック"/>
        <family val="3"/>
        <charset val="128"/>
      </rPr>
      <t>(利益除く)</t>
    </r>
    <rPh sb="0" eb="4">
      <t>ニヤクフタイ</t>
    </rPh>
    <rPh sb="4" eb="6">
      <t>サギョウ</t>
    </rPh>
    <rPh sb="6" eb="7">
      <t>リョウ</t>
    </rPh>
    <phoneticPr fontId="3"/>
  </si>
  <si>
    <t>自動計算</t>
    <rPh sb="0" eb="4">
      <t>ジドウケイサン</t>
    </rPh>
    <phoneticPr fontId="3"/>
  </si>
  <si>
    <t>P&amp;I保険費</t>
    <rPh sb="3" eb="5">
      <t>ホケン</t>
    </rPh>
    <rPh sb="5" eb="6">
      <t>ヒ</t>
    </rPh>
    <phoneticPr fontId="3"/>
  </si>
  <si>
    <t>利益率</t>
    <rPh sb="0" eb="3">
      <t>リエキリツ</t>
    </rPh>
    <phoneticPr fontId="3"/>
  </si>
  <si>
    <t>船体保険費</t>
    <rPh sb="0" eb="4">
      <t>センタイホケン</t>
    </rPh>
    <rPh sb="4" eb="5">
      <t>ヒ</t>
    </rPh>
    <phoneticPr fontId="3"/>
  </si>
  <si>
    <t>船用品費</t>
    <rPh sb="0" eb="2">
      <t>センヨウ</t>
    </rPh>
    <rPh sb="2" eb="3">
      <t>ヒン</t>
    </rPh>
    <rPh sb="3" eb="4">
      <t>ヒ</t>
    </rPh>
    <phoneticPr fontId="3"/>
  </si>
  <si>
    <t>船舶固定資産税</t>
    <rPh sb="0" eb="2">
      <t>センパク</t>
    </rPh>
    <rPh sb="2" eb="4">
      <t>コテイ</t>
    </rPh>
    <rPh sb="4" eb="7">
      <t>シサンゼイ</t>
    </rPh>
    <phoneticPr fontId="3"/>
  </si>
  <si>
    <t>その他費用</t>
    <rPh sb="2" eb="3">
      <t>タ</t>
    </rPh>
    <rPh sb="3" eb="5">
      <t>ヒヨウ</t>
    </rPh>
    <phoneticPr fontId="3"/>
  </si>
  <si>
    <t>作業原価</t>
    <rPh sb="0" eb="2">
      <t>サギョウ</t>
    </rPh>
    <rPh sb="2" eb="4">
      <t>ゲンカ</t>
    </rPh>
    <phoneticPr fontId="3"/>
  </si>
  <si>
    <t>間接経費</t>
    <rPh sb="0" eb="4">
      <t>カンセツケイヒ</t>
    </rPh>
    <phoneticPr fontId="3"/>
  </si>
  <si>
    <t>総原価</t>
    <rPh sb="0" eb="3">
      <t>ソウゲンカ</t>
    </rPh>
    <phoneticPr fontId="3"/>
  </si>
  <si>
    <t>利益</t>
    <rPh sb="0" eb="2">
      <t>リエキ</t>
    </rPh>
    <phoneticPr fontId="3"/>
  </si>
  <si>
    <t>用船料</t>
    <rPh sb="0" eb="3">
      <t>ヨウセンリョウ</t>
    </rPh>
    <phoneticPr fontId="3"/>
  </si>
  <si>
    <t>個別料金</t>
    <rPh sb="0" eb="4">
      <t>コベツリョウキン</t>
    </rPh>
    <phoneticPr fontId="3"/>
  </si>
  <si>
    <t>用船料+個別料金</t>
    <rPh sb="0" eb="3">
      <t>ヨウセンリョウ</t>
    </rPh>
    <rPh sb="4" eb="8">
      <t>コベツリョウキン</t>
    </rPh>
    <phoneticPr fontId="3"/>
  </si>
  <si>
    <t>（円/月）</t>
    <rPh sb="1" eb="2">
      <t>エン</t>
    </rPh>
    <rPh sb="3" eb="4">
      <t>ツキ</t>
    </rPh>
    <phoneticPr fontId="3"/>
  </si>
  <si>
    <t>（円/月）</t>
    <rPh sb="3" eb="4">
      <t>ツキ</t>
    </rPh>
    <phoneticPr fontId="3"/>
  </si>
  <si>
    <t>&lt;オーナー用&gt;
用船料算出用Excelシート 【費目ごとの計算式を含む詳細版】</t>
    <rPh sb="5" eb="6">
      <t>ヨウ</t>
    </rPh>
    <rPh sb="8" eb="11">
      <t>ヨウセンリョウ</t>
    </rPh>
    <phoneticPr fontId="9"/>
  </si>
  <si>
    <t>運賃＋個別料金</t>
    <rPh sb="0" eb="2">
      <t>ウンチン</t>
    </rPh>
    <rPh sb="3" eb="5">
      <t>コベツ</t>
    </rPh>
    <rPh sb="5" eb="7">
      <t>リョウキン</t>
    </rPh>
    <phoneticPr fontId="9"/>
  </si>
  <si>
    <t>1ヶ月あたり用船料</t>
    <rPh sb="2" eb="3">
      <t>ゲツ</t>
    </rPh>
    <rPh sb="6" eb="9">
      <t>ヨウセンリョウ</t>
    </rPh>
    <phoneticPr fontId="3"/>
  </si>
  <si>
    <t>オフハイヤー料</t>
    <rPh sb="6" eb="7">
      <t>リョウ</t>
    </rPh>
    <phoneticPr fontId="9"/>
  </si>
  <si>
    <t>オーバータイム</t>
    <phoneticPr fontId="9"/>
  </si>
  <si>
    <t>港湾運送委託料</t>
    <rPh sb="0" eb="7">
      <t>コウワンウンソウイタクリョウ</t>
    </rPh>
    <phoneticPr fontId="9"/>
  </si>
  <si>
    <t>荷役付帯作業料</t>
    <rPh sb="0" eb="2">
      <t>ニヤク</t>
    </rPh>
    <rPh sb="2" eb="6">
      <t>フタイサギョウ</t>
    </rPh>
    <rPh sb="6" eb="7">
      <t>リョウ</t>
    </rPh>
    <phoneticPr fontId="9"/>
  </si>
  <si>
    <t>1ヶ月あたり用船料+個別料金</t>
    <rPh sb="10" eb="14">
      <t>コベツリョウキン</t>
    </rPh>
    <phoneticPr fontId="3"/>
  </si>
  <si>
    <t>X丸</t>
    <rPh sb="1" eb="2">
      <t>マル</t>
    </rPh>
    <phoneticPr fontId="3"/>
  </si>
  <si>
    <t>+</t>
    <phoneticPr fontId="9"/>
  </si>
  <si>
    <t>＋</t>
  </si>
  <si>
    <t>＋</t>
    <phoneticPr fontId="9"/>
  </si>
  <si>
    <t>=</t>
    <phoneticPr fontId="9"/>
  </si>
  <si>
    <t>（円/月）</t>
  </si>
  <si>
    <t>（円）</t>
    <phoneticPr fontId="3"/>
  </si>
  <si>
    <t>（「標準的な考え方」に基づく計算式）</t>
    <rPh sb="2" eb="5">
      <t>ヒョウジュンテキ</t>
    </rPh>
    <rPh sb="6" eb="7">
      <t>カンガ</t>
    </rPh>
    <rPh sb="8" eb="9">
      <t>カタ</t>
    </rPh>
    <rPh sb="11" eb="12">
      <t>モト</t>
    </rPh>
    <rPh sb="14" eb="17">
      <t>ケイサンシキ</t>
    </rPh>
    <phoneticPr fontId="9"/>
  </si>
  <si>
    <t>作業原価</t>
    <rPh sb="0" eb="4">
      <t>サギョウゲンカ</t>
    </rPh>
    <phoneticPr fontId="3"/>
  </si>
  <si>
    <t>職種別の時間単価</t>
    <rPh sb="0" eb="3">
      <t>ショクシュベツ</t>
    </rPh>
    <rPh sb="4" eb="6">
      <t>ジカン</t>
    </rPh>
    <rPh sb="6" eb="8">
      <t>タンカ</t>
    </rPh>
    <phoneticPr fontId="9"/>
  </si>
  <si>
    <t>職種別の
想定労働時間</t>
    <rPh sb="0" eb="3">
      <t>ショクシュベツ</t>
    </rPh>
    <rPh sb="5" eb="11">
      <t>ソウテイロウドウジカン</t>
    </rPh>
    <phoneticPr fontId="9"/>
  </si>
  <si>
    <t>職種別の乗組員数</t>
    <rPh sb="0" eb="3">
      <t>ショクシュベツ</t>
    </rPh>
    <rPh sb="4" eb="7">
      <t>ノリクミイン</t>
    </rPh>
    <rPh sb="7" eb="8">
      <t>スウ</t>
    </rPh>
    <phoneticPr fontId="9"/>
  </si>
  <si>
    <t>船員費　</t>
    <phoneticPr fontId="3"/>
  </si>
  <si>
    <t>給料
（円/月）</t>
    <rPh sb="0" eb="2">
      <t>キュウリョウ</t>
    </rPh>
    <rPh sb="4" eb="5">
      <t>エン</t>
    </rPh>
    <rPh sb="6" eb="7">
      <t>ツキ</t>
    </rPh>
    <phoneticPr fontId="9"/>
  </si>
  <si>
    <t>職務手当
（円/月）</t>
    <rPh sb="0" eb="2">
      <t>ショクム</t>
    </rPh>
    <rPh sb="2" eb="4">
      <t>テアテ</t>
    </rPh>
    <phoneticPr fontId="9"/>
  </si>
  <si>
    <t>旅費交通費
（円/月）</t>
    <rPh sb="0" eb="5">
      <t>リョヒコウツウヒ</t>
    </rPh>
    <phoneticPr fontId="9"/>
  </si>
  <si>
    <t>福利厚生
(円/月)</t>
    <rPh sb="0" eb="4">
      <t>フクリコウセイ</t>
    </rPh>
    <rPh sb="6" eb="7">
      <t>エン</t>
    </rPh>
    <rPh sb="8" eb="9">
      <t>ツキ</t>
    </rPh>
    <phoneticPr fontId="9"/>
  </si>
  <si>
    <t>想定労働時間
(時/月)</t>
    <rPh sb="0" eb="4">
      <t>ソウテイロウドウ</t>
    </rPh>
    <rPh sb="4" eb="6">
      <t>ジカン</t>
    </rPh>
    <rPh sb="8" eb="9">
      <t>ジ</t>
    </rPh>
    <rPh sb="10" eb="11">
      <t>ガツ</t>
    </rPh>
    <phoneticPr fontId="9"/>
  </si>
  <si>
    <t>割増係数</t>
    <rPh sb="0" eb="1">
      <t>ワ</t>
    </rPh>
    <rPh sb="1" eb="2">
      <t>マ</t>
    </rPh>
    <rPh sb="2" eb="4">
      <t>ケイスウ</t>
    </rPh>
    <phoneticPr fontId="9"/>
  </si>
  <si>
    <t>（時/月）</t>
    <rPh sb="1" eb="2">
      <t>トキ</t>
    </rPh>
    <rPh sb="3" eb="4">
      <t>ツキ</t>
    </rPh>
    <phoneticPr fontId="9"/>
  </si>
  <si>
    <t>(人/隻)</t>
    <rPh sb="1" eb="2">
      <t>ヒト</t>
    </rPh>
    <rPh sb="3" eb="4">
      <t>セキ</t>
    </rPh>
    <phoneticPr fontId="9"/>
  </si>
  <si>
    <t>船長</t>
    <rPh sb="0" eb="2">
      <t>センチョウ</t>
    </rPh>
    <phoneticPr fontId="9"/>
  </si>
  <si>
    <t>＝</t>
    <phoneticPr fontId="9"/>
  </si>
  <si>
    <t>÷</t>
    <phoneticPr fontId="9"/>
  </si>
  <si>
    <t>✕</t>
    <phoneticPr fontId="9"/>
  </si>
  <si>
    <t>✕</t>
  </si>
  <si>
    <t>（円/月）</t>
    <phoneticPr fontId="3"/>
  </si>
  <si>
    <t>一等航海士</t>
    <rPh sb="0" eb="2">
      <t>イットウ</t>
    </rPh>
    <rPh sb="2" eb="5">
      <t>コウカイシ</t>
    </rPh>
    <phoneticPr fontId="9"/>
  </si>
  <si>
    <t>二等航海士</t>
    <rPh sb="0" eb="1">
      <t>2</t>
    </rPh>
    <rPh sb="1" eb="2">
      <t>トウ</t>
    </rPh>
    <rPh sb="2" eb="5">
      <t>コウカイシ</t>
    </rPh>
    <phoneticPr fontId="9"/>
  </si>
  <si>
    <t>機関長</t>
    <rPh sb="0" eb="3">
      <t>キカンチョウ</t>
    </rPh>
    <phoneticPr fontId="9"/>
  </si>
  <si>
    <t>一等機関士</t>
    <rPh sb="0" eb="2">
      <t>イットウ</t>
    </rPh>
    <rPh sb="2" eb="5">
      <t>キカンシ</t>
    </rPh>
    <phoneticPr fontId="9"/>
  </si>
  <si>
    <t>二等機関士</t>
    <rPh sb="0" eb="2">
      <t>ニトウ</t>
    </rPh>
    <rPh sb="2" eb="5">
      <t>キカンシ</t>
    </rPh>
    <phoneticPr fontId="9"/>
  </si>
  <si>
    <t>・・・</t>
    <phoneticPr fontId="9"/>
  </si>
  <si>
    <t>船舶減価償却費　</t>
    <rPh sb="2" eb="7">
      <t>ゲンカショウキャクヒ</t>
    </rPh>
    <phoneticPr fontId="9"/>
  </si>
  <si>
    <t>船舶の取得価格</t>
    <rPh sb="0" eb="2">
      <t>センパク</t>
    </rPh>
    <rPh sb="3" eb="5">
      <t>シュトク</t>
    </rPh>
    <rPh sb="5" eb="7">
      <t>カカク</t>
    </rPh>
    <phoneticPr fontId="9"/>
  </si>
  <si>
    <t>船舶の償却年数</t>
    <rPh sb="0" eb="2">
      <t>センパク</t>
    </rPh>
    <rPh sb="3" eb="5">
      <t>ショウキャク</t>
    </rPh>
    <rPh sb="5" eb="7">
      <t>ネンスウ</t>
    </rPh>
    <phoneticPr fontId="9"/>
  </si>
  <si>
    <t>※船舶の取得年度からの経過年数が償却年数を超えている場合、償却費は発生しない</t>
    <rPh sb="1" eb="3">
      <t>センパク</t>
    </rPh>
    <rPh sb="4" eb="8">
      <t>シュトクネンド</t>
    </rPh>
    <rPh sb="11" eb="13">
      <t>ケイカ</t>
    </rPh>
    <rPh sb="13" eb="15">
      <t>ネンスウ</t>
    </rPh>
    <rPh sb="16" eb="18">
      <t>ショウキャク</t>
    </rPh>
    <rPh sb="18" eb="20">
      <t>ネンスウ</t>
    </rPh>
    <rPh sb="21" eb="22">
      <t>コ</t>
    </rPh>
    <rPh sb="26" eb="28">
      <t>バアイ</t>
    </rPh>
    <rPh sb="29" eb="31">
      <t>ショウキャク</t>
    </rPh>
    <rPh sb="31" eb="32">
      <t>ヒ</t>
    </rPh>
    <rPh sb="33" eb="35">
      <t>ハッセイ</t>
    </rPh>
    <phoneticPr fontId="9"/>
  </si>
  <si>
    <t>（円）</t>
    <rPh sb="1" eb="2">
      <t>エン</t>
    </rPh>
    <phoneticPr fontId="9"/>
  </si>
  <si>
    <t>（年）</t>
    <rPh sb="1" eb="2">
      <t>ネン</t>
    </rPh>
    <phoneticPr fontId="9"/>
  </si>
  <si>
    <t>（月/年）</t>
    <rPh sb="1" eb="2">
      <t>ツキ</t>
    </rPh>
    <phoneticPr fontId="9"/>
  </si>
  <si>
    <t>修繕費</t>
    <rPh sb="0" eb="3">
      <t>シュウゼンヒ</t>
    </rPh>
    <phoneticPr fontId="9"/>
  </si>
  <si>
    <t>5年間の通常修繕費</t>
    <rPh sb="1" eb="3">
      <t>ネンカン</t>
    </rPh>
    <rPh sb="4" eb="6">
      <t>ツウジョウ</t>
    </rPh>
    <rPh sb="6" eb="9">
      <t>シュウゼンヒ</t>
    </rPh>
    <phoneticPr fontId="9"/>
  </si>
  <si>
    <t>5年間の定期検査費</t>
    <rPh sb="1" eb="3">
      <t>ネンカン</t>
    </rPh>
    <rPh sb="4" eb="6">
      <t>テイキ</t>
    </rPh>
    <rPh sb="6" eb="8">
      <t>ケンサ</t>
    </rPh>
    <rPh sb="8" eb="9">
      <t>ヒ</t>
    </rPh>
    <phoneticPr fontId="9"/>
  </si>
  <si>
    <t>5年間の中間検査費</t>
    <rPh sb="1" eb="3">
      <t>ネンカン</t>
    </rPh>
    <rPh sb="4" eb="9">
      <t>チュウカンケンサヒ</t>
    </rPh>
    <phoneticPr fontId="9"/>
  </si>
  <si>
    <t>5年間の合入渠費</t>
    <rPh sb="1" eb="3">
      <t>ネンカン</t>
    </rPh>
    <rPh sb="4" eb="5">
      <t>ア</t>
    </rPh>
    <rPh sb="5" eb="7">
      <t>ニュウキョ</t>
    </rPh>
    <rPh sb="7" eb="8">
      <t>ヒ</t>
    </rPh>
    <phoneticPr fontId="9"/>
  </si>
  <si>
    <t>合入渠</t>
    <rPh sb="0" eb="1">
      <t>ア</t>
    </rPh>
    <rPh sb="1" eb="2">
      <t>イ</t>
    </rPh>
    <rPh sb="2" eb="3">
      <t>キョ</t>
    </rPh>
    <phoneticPr fontId="9"/>
  </si>
  <si>
    <t>1日あたりを
求める場合</t>
    <rPh sb="1" eb="2">
      <t>ニチ</t>
    </rPh>
    <rPh sb="7" eb="8">
      <t>モト</t>
    </rPh>
    <rPh sb="10" eb="12">
      <t>バアイ</t>
    </rPh>
    <phoneticPr fontId="9"/>
  </si>
  <si>
    <t>（月/年）</t>
    <rPh sb="1" eb="2">
      <t>ツキ</t>
    </rPh>
    <rPh sb="3" eb="4">
      <t>ネン</t>
    </rPh>
    <phoneticPr fontId="9"/>
  </si>
  <si>
    <t>潤滑油費</t>
    <rPh sb="0" eb="3">
      <t>ジュンカツユ</t>
    </rPh>
    <rPh sb="3" eb="4">
      <t>ヒ</t>
    </rPh>
    <phoneticPr fontId="9"/>
  </si>
  <si>
    <t>潤滑油単価</t>
    <rPh sb="0" eb="3">
      <t>ジュンカツユ</t>
    </rPh>
    <rPh sb="3" eb="5">
      <t>タンカ</t>
    </rPh>
    <phoneticPr fontId="9"/>
  </si>
  <si>
    <t>潤滑油消費量</t>
    <rPh sb="0" eb="3">
      <t>ジュンカツユ</t>
    </rPh>
    <rPh sb="3" eb="6">
      <t>ショウヒリョウ</t>
    </rPh>
    <phoneticPr fontId="9"/>
  </si>
  <si>
    <t>（円/ｌ）</t>
    <phoneticPr fontId="9"/>
  </si>
  <si>
    <t>（ｌ/月）</t>
    <rPh sb="3" eb="4">
      <t>ツキ</t>
    </rPh>
    <phoneticPr fontId="9"/>
  </si>
  <si>
    <t>P&amp;I保険費</t>
    <rPh sb="3" eb="5">
      <t>ホケン</t>
    </rPh>
    <rPh sb="5" eb="6">
      <t>ヒ</t>
    </rPh>
    <phoneticPr fontId="9"/>
  </si>
  <si>
    <t>（円/年）</t>
    <rPh sb="3" eb="4">
      <t>ネン</t>
    </rPh>
    <phoneticPr fontId="9"/>
  </si>
  <si>
    <t>船体保険費</t>
    <rPh sb="0" eb="2">
      <t>センタイ</t>
    </rPh>
    <rPh sb="2" eb="4">
      <t>ホケン</t>
    </rPh>
    <rPh sb="4" eb="5">
      <t>ヒ</t>
    </rPh>
    <phoneticPr fontId="9"/>
  </si>
  <si>
    <t>船用品費</t>
    <rPh sb="0" eb="2">
      <t>センヨウ</t>
    </rPh>
    <rPh sb="2" eb="4">
      <t>ヒンヒ</t>
    </rPh>
    <phoneticPr fontId="9"/>
  </si>
  <si>
    <t>船用品費</t>
    <rPh sb="0" eb="1">
      <t>フネ</t>
    </rPh>
    <rPh sb="1" eb="3">
      <t>ヨウヒン</t>
    </rPh>
    <rPh sb="3" eb="4">
      <t>ヒ</t>
    </rPh>
    <phoneticPr fontId="9"/>
  </si>
  <si>
    <t>船舶固定資産税</t>
    <rPh sb="0" eb="2">
      <t>センヨウ</t>
    </rPh>
    <rPh sb="2" eb="3">
      <t>ヒン</t>
    </rPh>
    <rPh sb="3" eb="4">
      <t>ヒ</t>
    </rPh>
    <phoneticPr fontId="9"/>
  </si>
  <si>
    <t>その他費用</t>
    <rPh sb="2" eb="3">
      <t>タ</t>
    </rPh>
    <rPh sb="3" eb="5">
      <t>ヒヨウ</t>
    </rPh>
    <phoneticPr fontId="9"/>
  </si>
  <si>
    <t>・・・</t>
  </si>
  <si>
    <t>間接経費</t>
    <rPh sb="0" eb="2">
      <t>カンセツ</t>
    </rPh>
    <rPh sb="2" eb="4">
      <t>ケイヒ</t>
    </rPh>
    <phoneticPr fontId="9"/>
  </si>
  <si>
    <t>間接経費率</t>
    <rPh sb="0" eb="5">
      <t>カンセツケイヒリツ</t>
    </rPh>
    <phoneticPr fontId="9"/>
  </si>
  <si>
    <t>月間作業原価</t>
    <rPh sb="0" eb="4">
      <t>ゲッカンサギョウ</t>
    </rPh>
    <rPh sb="4" eb="6">
      <t>ゲンカ</t>
    </rPh>
    <phoneticPr fontId="3"/>
  </si>
  <si>
    <t>年間間接経費</t>
    <rPh sb="0" eb="2">
      <t>ネンカン</t>
    </rPh>
    <rPh sb="2" eb="4">
      <t>カンセツ</t>
    </rPh>
    <rPh sb="4" eb="6">
      <t>ケイヒ</t>
    </rPh>
    <phoneticPr fontId="9"/>
  </si>
  <si>
    <t>間接経費</t>
    <rPh sb="0" eb="4">
      <t>カンセツケイヒ</t>
    </rPh>
    <phoneticPr fontId="9"/>
  </si>
  <si>
    <t>設備資金金利</t>
    <rPh sb="0" eb="6">
      <t>セツビシキンキンリ</t>
    </rPh>
    <phoneticPr fontId="9"/>
  </si>
  <si>
    <t>年間作業原価</t>
    <rPh sb="0" eb="2">
      <t>ネンカン</t>
    </rPh>
    <rPh sb="2" eb="6">
      <t>サギョウゲンカ</t>
    </rPh>
    <phoneticPr fontId="9"/>
  </si>
  <si>
    <t>月間作業原価</t>
    <rPh sb="0" eb="2">
      <t>ゲッカン</t>
    </rPh>
    <rPh sb="2" eb="6">
      <t>サギョウゲンカ</t>
    </rPh>
    <phoneticPr fontId="9"/>
  </si>
  <si>
    <t>＝</t>
    <phoneticPr fontId="3"/>
  </si>
  <si>
    <t>÷</t>
    <phoneticPr fontId="3"/>
  </si>
  <si>
    <t>×</t>
    <phoneticPr fontId="3"/>
  </si>
  <si>
    <t>（円/年）</t>
    <rPh sb="3" eb="4">
      <t>ネン</t>
    </rPh>
    <phoneticPr fontId="3"/>
  </si>
  <si>
    <t>Y丸</t>
    <rPh sb="1" eb="2">
      <t>マル</t>
    </rPh>
    <phoneticPr fontId="3"/>
  </si>
  <si>
    <t>←</t>
    <phoneticPr fontId="3"/>
  </si>
  <si>
    <t>複数隻を所有している場合は、用船する船以外で生じる金利を入力</t>
    <rPh sb="0" eb="2">
      <t>フクスウ</t>
    </rPh>
    <rPh sb="2" eb="3">
      <t>セキ</t>
    </rPh>
    <rPh sb="4" eb="6">
      <t>ショユウ</t>
    </rPh>
    <rPh sb="10" eb="12">
      <t>バアイ</t>
    </rPh>
    <rPh sb="14" eb="16">
      <t>ヨウセン</t>
    </rPh>
    <rPh sb="18" eb="19">
      <t>フネ</t>
    </rPh>
    <rPh sb="19" eb="21">
      <t>イガイ</t>
    </rPh>
    <rPh sb="22" eb="23">
      <t>ショウ</t>
    </rPh>
    <rPh sb="25" eb="27">
      <t>キンリ</t>
    </rPh>
    <rPh sb="28" eb="30">
      <t>ニュウリョク</t>
    </rPh>
    <phoneticPr fontId="3"/>
  </si>
  <si>
    <t>船主店費</t>
    <rPh sb="0" eb="2">
      <t>センシュ</t>
    </rPh>
    <rPh sb="2" eb="4">
      <t>テンヒ</t>
    </rPh>
    <phoneticPr fontId="9"/>
  </si>
  <si>
    <t>年間の船主店費　（事業全体で発生する間接経費を入力）</t>
    <rPh sb="0" eb="2">
      <t>ネンカン</t>
    </rPh>
    <rPh sb="3" eb="5">
      <t>センシュ</t>
    </rPh>
    <rPh sb="5" eb="7">
      <t>テンヒ</t>
    </rPh>
    <rPh sb="9" eb="11">
      <t>ジギョウ</t>
    </rPh>
    <rPh sb="11" eb="13">
      <t>ゼンタイ</t>
    </rPh>
    <rPh sb="14" eb="16">
      <t>ハッセイ</t>
    </rPh>
    <rPh sb="18" eb="20">
      <t>カンセツ</t>
    </rPh>
    <rPh sb="20" eb="22">
      <t>ケイヒ</t>
    </rPh>
    <rPh sb="23" eb="25">
      <t>ニュウリョク</t>
    </rPh>
    <phoneticPr fontId="3"/>
  </si>
  <si>
    <t>人件費</t>
    <rPh sb="0" eb="3">
      <t>ジンケンヒ</t>
    </rPh>
    <phoneticPr fontId="3"/>
  </si>
  <si>
    <t>役員報酬</t>
  </si>
  <si>
    <t>業務費</t>
    <rPh sb="0" eb="3">
      <t>ギョウムヒ</t>
    </rPh>
    <phoneticPr fontId="3"/>
  </si>
  <si>
    <t>旅費交通費(船員除く)</t>
    <rPh sb="6" eb="8">
      <t>センイン</t>
    </rPh>
    <rPh sb="8" eb="9">
      <t>ノゾ</t>
    </rPh>
    <phoneticPr fontId="9"/>
  </si>
  <si>
    <t>従業員人件費（陸上）</t>
    <rPh sb="3" eb="6">
      <t>ジンケンヒ</t>
    </rPh>
    <phoneticPr fontId="3"/>
  </si>
  <si>
    <t>交際費</t>
    <phoneticPr fontId="9"/>
  </si>
  <si>
    <t>維持管理費</t>
    <rPh sb="0" eb="5">
      <t>イジカンリヒ</t>
    </rPh>
    <phoneticPr fontId="3"/>
  </si>
  <si>
    <t>減価償却費（陸上設備）</t>
    <phoneticPr fontId="3"/>
  </si>
  <si>
    <t>広告宣伝費</t>
    <phoneticPr fontId="9"/>
  </si>
  <si>
    <t>水道光熱費</t>
    <phoneticPr fontId="3"/>
  </si>
  <si>
    <t>研究開発費</t>
    <phoneticPr fontId="9"/>
  </si>
  <si>
    <t>通信費</t>
    <phoneticPr fontId="3"/>
  </si>
  <si>
    <t>安全管理費</t>
    <phoneticPr fontId="9"/>
  </si>
  <si>
    <t>地代家賃</t>
    <phoneticPr fontId="3"/>
  </si>
  <si>
    <t>CO2排出枠取引額</t>
    <phoneticPr fontId="9"/>
  </si>
  <si>
    <t>消耗品費</t>
    <phoneticPr fontId="3"/>
  </si>
  <si>
    <t>その他</t>
    <rPh sb="2" eb="3">
      <t>タ</t>
    </rPh>
    <phoneticPr fontId="3"/>
  </si>
  <si>
    <t>その他諸雑費</t>
    <phoneticPr fontId="9"/>
  </si>
  <si>
    <t>作業原価</t>
    <rPh sb="0" eb="2">
      <t>サギョウ</t>
    </rPh>
    <rPh sb="2" eb="4">
      <t>ゲンカ</t>
    </rPh>
    <phoneticPr fontId="9"/>
  </si>
  <si>
    <t>間接経費率</t>
    <rPh sb="0" eb="2">
      <t>カンセツ</t>
    </rPh>
    <rPh sb="2" eb="5">
      <t>ケイヒリツ</t>
    </rPh>
    <phoneticPr fontId="9"/>
  </si>
  <si>
    <t>1年間の合計間接経費</t>
    <rPh sb="1" eb="3">
      <t>ネンカン</t>
    </rPh>
    <rPh sb="4" eb="6">
      <t>ゴウケイ</t>
    </rPh>
    <rPh sb="6" eb="8">
      <t>カンセツ</t>
    </rPh>
    <rPh sb="8" eb="10">
      <t>ケイヒ</t>
    </rPh>
    <phoneticPr fontId="9"/>
  </si>
  <si>
    <t>1年間の合計作業原価</t>
    <rPh sb="1" eb="3">
      <t>ネンカン</t>
    </rPh>
    <rPh sb="4" eb="6">
      <t>ゴウケイ</t>
    </rPh>
    <rPh sb="6" eb="10">
      <t>サギョウゲンカ</t>
    </rPh>
    <phoneticPr fontId="9"/>
  </si>
  <si>
    <t>設備資金金利</t>
    <phoneticPr fontId="3"/>
  </si>
  <si>
    <t>旅費交通費
(船員の費用を除く)</t>
    <rPh sb="7" eb="9">
      <t>センイン</t>
    </rPh>
    <rPh sb="10" eb="12">
      <t>ヒヨウ</t>
    </rPh>
    <rPh sb="13" eb="14">
      <t>ノゾ</t>
    </rPh>
    <phoneticPr fontId="9"/>
  </si>
  <si>
    <t>（円/月）</t>
    <phoneticPr fontId="9"/>
  </si>
  <si>
    <t>（円/年）</t>
    <rPh sb="1" eb="2">
      <t>エン</t>
    </rPh>
    <rPh sb="3" eb="4">
      <t>ネン</t>
    </rPh>
    <phoneticPr fontId="9"/>
  </si>
  <si>
    <t>役員報酬</t>
    <phoneticPr fontId="3"/>
  </si>
  <si>
    <t>従業員にかかる人件費（陸上）</t>
    <rPh sb="7" eb="10">
      <t>ジンケンヒ</t>
    </rPh>
    <phoneticPr fontId="3"/>
  </si>
  <si>
    <t>減価償却費
（陸上施設・設備）</t>
    <phoneticPr fontId="3"/>
  </si>
  <si>
    <t>CO2排出量に応じた
排出枠取引額</t>
    <phoneticPr fontId="9"/>
  </si>
  <si>
    <t>総原価</t>
    <rPh sb="0" eb="3">
      <t>ソウゲンカ</t>
    </rPh>
    <phoneticPr fontId="9"/>
  </si>
  <si>
    <t>利益</t>
    <rPh sb="0" eb="2">
      <t>リエキ</t>
    </rPh>
    <phoneticPr fontId="9"/>
  </si>
  <si>
    <t>利益率</t>
    <rPh sb="0" eb="3">
      <t>リエキリツ</t>
    </rPh>
    <phoneticPr fontId="9"/>
  </si>
  <si>
    <t>×</t>
    <phoneticPr fontId="9"/>
  </si>
  <si>
    <t>オフハイヤー期間</t>
    <rPh sb="6" eb="8">
      <t>キカン</t>
    </rPh>
    <phoneticPr fontId="9"/>
  </si>
  <si>
    <t>用船料の単価</t>
    <rPh sb="0" eb="2">
      <t>ヨウセン</t>
    </rPh>
    <rPh sb="2" eb="3">
      <t>リョウ</t>
    </rPh>
    <rPh sb="4" eb="6">
      <t>タンカ</t>
    </rPh>
    <phoneticPr fontId="9"/>
  </si>
  <si>
    <t>(日)</t>
    <rPh sb="1" eb="2">
      <t>ニチ</t>
    </rPh>
    <phoneticPr fontId="9"/>
  </si>
  <si>
    <t>（円/日）</t>
    <rPh sb="3" eb="4">
      <t>ニチ</t>
    </rPh>
    <phoneticPr fontId="9"/>
  </si>
  <si>
    <t>乗組員時間単価</t>
    <rPh sb="0" eb="3">
      <t>ノリクミイン</t>
    </rPh>
    <rPh sb="3" eb="7">
      <t>ジカンタンカ</t>
    </rPh>
    <phoneticPr fontId="9"/>
  </si>
  <si>
    <t>時間外労働時間</t>
    <rPh sb="0" eb="7">
      <t>ジカンガイロウドウジカン</t>
    </rPh>
    <phoneticPr fontId="9"/>
  </si>
  <si>
    <t>割増係数</t>
    <rPh sb="0" eb="2">
      <t>ワリマシ</t>
    </rPh>
    <rPh sb="2" eb="4">
      <t>ケイスウ</t>
    </rPh>
    <phoneticPr fontId="9"/>
  </si>
  <si>
    <r>
      <t>オーバータイム</t>
    </r>
    <r>
      <rPr>
        <b/>
        <sz val="16"/>
        <rFont val="BIZ UDPゴシック"/>
        <family val="3"/>
        <charset val="128"/>
      </rPr>
      <t>(利益除く)</t>
    </r>
    <phoneticPr fontId="9"/>
  </si>
  <si>
    <r>
      <t>オーバータイム</t>
    </r>
    <r>
      <rPr>
        <b/>
        <sz val="16"/>
        <rFont val="BIZ UDPゴシック"/>
        <family val="3"/>
        <charset val="128"/>
      </rPr>
      <t>(利益分)</t>
    </r>
    <rPh sb="10" eb="11">
      <t>ブン</t>
    </rPh>
    <phoneticPr fontId="9"/>
  </si>
  <si>
    <t>（円/時）</t>
    <rPh sb="1" eb="2">
      <t>エン</t>
    </rPh>
    <rPh sb="3" eb="4">
      <t>トキ</t>
    </rPh>
    <phoneticPr fontId="9"/>
  </si>
  <si>
    <t>（時/日）</t>
    <rPh sb="1" eb="2">
      <t>トキ</t>
    </rPh>
    <rPh sb="3" eb="4">
      <t>ヒ</t>
    </rPh>
    <phoneticPr fontId="9"/>
  </si>
  <si>
    <t>港湾運送事業者
への外注費</t>
    <rPh sb="12" eb="13">
      <t>ヒ</t>
    </rPh>
    <phoneticPr fontId="9"/>
  </si>
  <si>
    <r>
      <t>港湾運送委託料</t>
    </r>
    <r>
      <rPr>
        <b/>
        <sz val="16"/>
        <rFont val="BIZ UDPゴシック"/>
        <family val="3"/>
        <charset val="128"/>
      </rPr>
      <t>(利益除く)</t>
    </r>
    <rPh sb="0" eb="7">
      <t>コウワンウンソウイタクリョウ</t>
    </rPh>
    <phoneticPr fontId="9"/>
  </si>
  <si>
    <r>
      <t>港湾運送委託料</t>
    </r>
    <r>
      <rPr>
        <b/>
        <sz val="16"/>
        <rFont val="BIZ UDPゴシック"/>
        <family val="3"/>
        <charset val="128"/>
      </rPr>
      <t>（利益分）</t>
    </r>
    <rPh sb="0" eb="2">
      <t>コウワン</t>
    </rPh>
    <rPh sb="2" eb="4">
      <t>ウンソウ</t>
    </rPh>
    <rPh sb="4" eb="7">
      <t>イタクリョウ</t>
    </rPh>
    <rPh sb="8" eb="11">
      <t>リエキブン</t>
    </rPh>
    <phoneticPr fontId="9"/>
  </si>
  <si>
    <t>荷役付帯作業料</t>
    <rPh sb="0" eb="7">
      <t>ニヤクフタイサギョウリョウ</t>
    </rPh>
    <phoneticPr fontId="9"/>
  </si>
  <si>
    <t>荷役付帯作業
に係る材料費</t>
    <rPh sb="0" eb="2">
      <t>ニヤク</t>
    </rPh>
    <rPh sb="2" eb="4">
      <t>フタイ</t>
    </rPh>
    <rPh sb="4" eb="6">
      <t>サギョウ</t>
    </rPh>
    <rPh sb="10" eb="13">
      <t>ザイリョウヒ</t>
    </rPh>
    <phoneticPr fontId="9"/>
  </si>
  <si>
    <t>荷役付帯作業
に係る人件費</t>
    <rPh sb="8" eb="9">
      <t>カカ</t>
    </rPh>
    <rPh sb="10" eb="13">
      <t>ジンケンヒ</t>
    </rPh>
    <phoneticPr fontId="9"/>
  </si>
  <si>
    <r>
      <t>荷役付帯作業料</t>
    </r>
    <r>
      <rPr>
        <b/>
        <sz val="16"/>
        <rFont val="BIZ UDPゴシック"/>
        <family val="3"/>
        <charset val="128"/>
      </rPr>
      <t>(利益除く)</t>
    </r>
    <rPh sb="0" eb="2">
      <t>ニヤク</t>
    </rPh>
    <rPh sb="2" eb="4">
      <t>フタイ</t>
    </rPh>
    <rPh sb="4" eb="6">
      <t>サギョウ</t>
    </rPh>
    <rPh sb="6" eb="7">
      <t>リョウ</t>
    </rPh>
    <phoneticPr fontId="9"/>
  </si>
  <si>
    <r>
      <t>荷役付帯作業料</t>
    </r>
    <r>
      <rPr>
        <b/>
        <sz val="16"/>
        <rFont val="BIZ UDPゴシック"/>
        <family val="3"/>
        <charset val="128"/>
      </rPr>
      <t>（利益分）</t>
    </r>
    <rPh sb="0" eb="2">
      <t>ニヤク</t>
    </rPh>
    <rPh sb="2" eb="4">
      <t>フタイ</t>
    </rPh>
    <rPh sb="4" eb="6">
      <t>サギョウ</t>
    </rPh>
    <rPh sb="6" eb="7">
      <t>リョウ</t>
    </rPh>
    <rPh sb="8" eb="11">
      <t>リエキブン</t>
    </rPh>
    <phoneticPr fontId="9"/>
  </si>
  <si>
    <t>船舶固定資産税</t>
    <rPh sb="0" eb="7">
      <t>センパクコテイシサンゼイ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</si>
</sst>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BIZ UDPゴシック"/>
      <family val="3"/>
    </font>
    <font>
      <sz val="6"/>
      <name val="游ゴシック"/>
      <family val="2"/>
      <charset val="128"/>
    </font>
    <font>
      <b/>
      <sz val="14"/>
      <color theme="1"/>
      <name val="BIZ UDPゴシック"/>
      <family val="3"/>
    </font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48"/>
      <color theme="1"/>
      <name val="BIZ UDPゴシック"/>
      <family val="3"/>
    </font>
    <font>
      <b/>
      <sz val="48"/>
      <color theme="0"/>
      <name val="BIZ UDPゴシック"/>
      <family val="3"/>
    </font>
    <font>
      <sz val="6"/>
      <name val="游ゴシック"/>
      <family val="3"/>
      <charset val="128"/>
      <scheme val="minor"/>
    </font>
    <font>
      <sz val="48"/>
      <color theme="1"/>
      <name val="BIZ UDPゴシック"/>
      <family val="3"/>
      <charset val="128"/>
    </font>
    <font>
      <b/>
      <sz val="26"/>
      <color theme="0"/>
      <name val="BIZ UDPゴシック"/>
      <family val="3"/>
    </font>
    <font>
      <b/>
      <sz val="26"/>
      <color theme="0"/>
      <name val="BIZ UDPゴシック"/>
      <family val="3"/>
      <charset val="128"/>
    </font>
    <font>
      <b/>
      <sz val="28"/>
      <name val="BIZ UDPゴシック"/>
      <family val="3"/>
      <charset val="128"/>
    </font>
    <font>
      <sz val="24"/>
      <color theme="1"/>
      <name val="BIZ UDPゴシック"/>
      <family val="3"/>
    </font>
    <font>
      <b/>
      <sz val="3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20"/>
      <color theme="1"/>
      <name val="BIZ UDPゴシック"/>
      <family val="3"/>
    </font>
    <font>
      <b/>
      <sz val="22"/>
      <color theme="1"/>
      <name val="BIZ UDPゴシック"/>
      <family val="3"/>
    </font>
    <font>
      <b/>
      <sz val="26"/>
      <color rgb="FFC00000"/>
      <name val="BIZ UDPゴシック"/>
      <family val="3"/>
      <charset val="128"/>
    </font>
    <font>
      <b/>
      <sz val="26"/>
      <color theme="1"/>
      <name val="BIZ UDPゴシック"/>
      <family val="3"/>
    </font>
    <font>
      <b/>
      <sz val="26"/>
      <color theme="1"/>
      <name val="BIZ UDPゴシック"/>
      <family val="3"/>
      <charset val="128"/>
    </font>
    <font>
      <sz val="14"/>
      <color theme="1"/>
      <name val="BIZ UDPゴシック"/>
      <family val="3"/>
    </font>
    <font>
      <b/>
      <sz val="20"/>
      <color theme="1"/>
      <name val="BIZ UDPゴシック"/>
      <family val="3"/>
      <charset val="128"/>
    </font>
    <font>
      <b/>
      <sz val="18"/>
      <color theme="1"/>
      <name val="BIZ UDPゴシック"/>
      <family val="3"/>
    </font>
    <font>
      <b/>
      <sz val="16"/>
      <color theme="1"/>
      <name val="BIZ UDPゴシック"/>
      <family val="3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</font>
    <font>
      <b/>
      <sz val="18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0"/>
      <color theme="1"/>
      <name val="BIZ UDPゴシック"/>
      <family val="3"/>
    </font>
    <font>
      <b/>
      <sz val="48"/>
      <color theme="0"/>
      <name val="BIZ UDPゴシック"/>
      <family val="3"/>
      <charset val="128"/>
    </font>
    <font>
      <b/>
      <sz val="48"/>
      <name val="BIZ UDPゴシック"/>
      <family val="3"/>
    </font>
    <font>
      <b/>
      <sz val="2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name val="BIZ UDPゴシック"/>
      <family val="3"/>
    </font>
    <font>
      <sz val="12"/>
      <color theme="1"/>
      <name val="BIZ UDPゴシック"/>
      <family val="3"/>
    </font>
    <font>
      <b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8"/>
      <name val="BIZ UDPゴシック"/>
      <family val="3"/>
    </font>
    <font>
      <sz val="20"/>
      <name val="BIZ UDPゴシック"/>
      <family val="3"/>
    </font>
    <font>
      <sz val="20"/>
      <name val="BIZ UDPゴシック"/>
      <family val="3"/>
      <charset val="128"/>
    </font>
    <font>
      <sz val="20"/>
      <name val="游ゴシック"/>
      <family val="3"/>
      <charset val="128"/>
      <scheme val="minor"/>
    </font>
    <font>
      <b/>
      <sz val="20"/>
      <name val="BIZ UDPゴシック"/>
      <family val="3"/>
    </font>
    <font>
      <b/>
      <sz val="20"/>
      <name val="Segoe UI Symbol"/>
      <family val="3"/>
    </font>
    <font>
      <sz val="20"/>
      <name val="Segoe UI Symbol"/>
      <family val="3"/>
    </font>
    <font>
      <b/>
      <sz val="20"/>
      <color theme="0"/>
      <name val="BIZ UDPゴシック"/>
      <family val="3"/>
      <charset val="128"/>
    </font>
    <font>
      <b/>
      <sz val="20"/>
      <color theme="0"/>
      <name val="BIZ UDPゴシック"/>
      <family val="3"/>
    </font>
    <font>
      <b/>
      <sz val="20"/>
      <name val="游ゴシック"/>
      <family val="3"/>
      <charset val="128"/>
      <scheme val="minor"/>
    </font>
    <font>
      <b/>
      <sz val="48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auto="1"/>
      </right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38" fontId="6" fillId="0" borderId="0" xfId="3" applyFont="1" applyAlignment="1" applyProtection="1">
      <alignment vertical="center"/>
    </xf>
    <xf numFmtId="38" fontId="14" fillId="5" borderId="8" xfId="1" applyFont="1" applyFill="1" applyBorder="1" applyAlignment="1" applyProtection="1">
      <alignment vertical="center" wrapText="1"/>
      <protection locked="0"/>
    </xf>
    <xf numFmtId="38" fontId="14" fillId="0" borderId="0" xfId="1" applyFont="1" applyFill="1" applyBorder="1" applyAlignment="1" applyProtection="1">
      <alignment vertical="center" wrapText="1"/>
    </xf>
    <xf numFmtId="38" fontId="14" fillId="0" borderId="0" xfId="1" applyFont="1" applyAlignment="1" applyProtection="1">
      <alignment horizontal="center" vertical="center" wrapText="1"/>
    </xf>
    <xf numFmtId="38" fontId="14" fillId="0" borderId="0" xfId="1" applyFont="1" applyAlignment="1" applyProtection="1">
      <alignment horizontal="right" vertical="center" wrapText="1"/>
    </xf>
    <xf numFmtId="38" fontId="16" fillId="0" borderId="0" xfId="1" applyFont="1" applyAlignment="1" applyProtection="1">
      <alignment horizontal="right" vertical="center"/>
    </xf>
    <xf numFmtId="38" fontId="16" fillId="0" borderId="0" xfId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right" vertical="center" wrapText="1"/>
    </xf>
    <xf numFmtId="38" fontId="14" fillId="5" borderId="8" xfId="1" applyFont="1" applyFill="1" applyBorder="1" applyAlignment="1" applyProtection="1">
      <alignment vertical="center" wrapText="1"/>
    </xf>
    <xf numFmtId="38" fontId="16" fillId="0" borderId="0" xfId="1" applyFont="1" applyAlignment="1" applyProtection="1">
      <alignment horizontal="center" vertical="center"/>
    </xf>
    <xf numFmtId="38" fontId="14" fillId="0" borderId="13" xfId="1" applyFont="1" applyBorder="1" applyAlignment="1" applyProtection="1">
      <alignment vertical="center" wrapText="1"/>
    </xf>
    <xf numFmtId="9" fontId="14" fillId="0" borderId="13" xfId="2" applyFont="1" applyFill="1" applyBorder="1" applyAlignment="1" applyProtection="1">
      <alignment vertical="center" wrapText="1"/>
    </xf>
    <xf numFmtId="9" fontId="14" fillId="0" borderId="0" xfId="2" applyFont="1" applyFill="1" applyBorder="1" applyAlignment="1" applyProtection="1">
      <alignment vertical="center" wrapText="1"/>
    </xf>
    <xf numFmtId="38" fontId="29" fillId="0" borderId="0" xfId="1" applyFont="1" applyBorder="1" applyAlignment="1" applyProtection="1">
      <alignment horizontal="center" vertical="center"/>
    </xf>
    <xf numFmtId="38" fontId="29" fillId="0" borderId="14" xfId="1" applyFont="1" applyBorder="1" applyAlignment="1" applyProtection="1">
      <alignment vertical="center"/>
    </xf>
    <xf numFmtId="38" fontId="14" fillId="0" borderId="15" xfId="1" applyFont="1" applyBorder="1" applyAlignment="1" applyProtection="1">
      <alignment horizontal="center" vertical="center" wrapText="1"/>
    </xf>
    <xf numFmtId="38" fontId="14" fillId="0" borderId="15" xfId="1" applyFont="1" applyBorder="1" applyAlignment="1" applyProtection="1">
      <alignment horizontal="right" vertical="center" wrapText="1"/>
    </xf>
    <xf numFmtId="38" fontId="29" fillId="0" borderId="7" xfId="1" applyFont="1" applyBorder="1" applyAlignment="1" applyProtection="1">
      <alignment vertical="center"/>
    </xf>
    <xf numFmtId="9" fontId="14" fillId="5" borderId="8" xfId="2" applyFont="1" applyFill="1" applyBorder="1" applyAlignment="1" applyProtection="1">
      <alignment vertical="center" wrapText="1"/>
      <protection locked="0"/>
    </xf>
    <xf numFmtId="38" fontId="14" fillId="0" borderId="13" xfId="1" applyFont="1" applyFill="1" applyBorder="1" applyAlignment="1" applyProtection="1">
      <alignment vertical="center" wrapText="1"/>
    </xf>
    <xf numFmtId="38" fontId="14" fillId="0" borderId="0" xfId="1" applyFont="1" applyBorder="1" applyAlignment="1" applyProtection="1">
      <alignment vertical="center" wrapText="1"/>
    </xf>
    <xf numFmtId="38" fontId="14" fillId="5" borderId="13" xfId="1" applyFont="1" applyFill="1" applyBorder="1" applyAlignment="1" applyProtection="1">
      <alignment vertical="center" wrapText="1"/>
    </xf>
    <xf numFmtId="38" fontId="39" fillId="0" borderId="0" xfId="3" applyFont="1" applyAlignment="1" applyProtection="1">
      <alignment horizontal="right" vertical="center"/>
    </xf>
    <xf numFmtId="38" fontId="44" fillId="0" borderId="0" xfId="3" applyFont="1" applyBorder="1" applyProtection="1">
      <alignment vertical="center"/>
    </xf>
    <xf numFmtId="38" fontId="45" fillId="0" borderId="0" xfId="3" applyFont="1" applyBorder="1" applyAlignment="1" applyProtection="1">
      <alignment vertical="center"/>
    </xf>
    <xf numFmtId="38" fontId="45" fillId="0" borderId="13" xfId="3" applyFont="1" applyBorder="1" applyAlignment="1" applyProtection="1">
      <alignment horizontal="right" vertical="center"/>
    </xf>
    <xf numFmtId="38" fontId="32" fillId="5" borderId="13" xfId="1" applyFont="1" applyFill="1" applyBorder="1" applyProtection="1">
      <alignment vertical="center"/>
      <protection locked="0"/>
    </xf>
    <xf numFmtId="38" fontId="35" fillId="0" borderId="0" xfId="3" applyFont="1" applyBorder="1" applyAlignment="1" applyProtection="1">
      <alignment horizontal="right" vertical="center"/>
    </xf>
    <xf numFmtId="38" fontId="45" fillId="0" borderId="0" xfId="3" applyFont="1" applyBorder="1" applyAlignment="1" applyProtection="1">
      <alignment horizontal="right" vertical="center"/>
    </xf>
    <xf numFmtId="38" fontId="45" fillId="0" borderId="0" xfId="3" applyFont="1" applyBorder="1" applyAlignment="1" applyProtection="1">
      <alignment horizontal="center" vertical="center"/>
    </xf>
    <xf numFmtId="38" fontId="49" fillId="0" borderId="0" xfId="3" applyFont="1" applyBorder="1" applyAlignment="1" applyProtection="1">
      <alignment horizontal="center" vertical="center"/>
    </xf>
    <xf numFmtId="38" fontId="45" fillId="0" borderId="29" xfId="3" applyFont="1" applyBorder="1" applyAlignment="1" applyProtection="1">
      <alignment horizontal="right" vertical="center"/>
    </xf>
    <xf numFmtId="38" fontId="45" fillId="0" borderId="28" xfId="3" applyFont="1" applyBorder="1" applyAlignment="1" applyProtection="1">
      <alignment horizontal="center" vertical="center"/>
    </xf>
    <xf numFmtId="38" fontId="32" fillId="0" borderId="0" xfId="1" applyFont="1" applyFill="1" applyBorder="1" applyProtection="1">
      <alignment vertical="center"/>
    </xf>
    <xf numFmtId="38" fontId="45" fillId="0" borderId="31" xfId="3" applyFont="1" applyBorder="1" applyAlignment="1" applyProtection="1">
      <alignment vertical="center"/>
    </xf>
    <xf numFmtId="38" fontId="44" fillId="0" borderId="13" xfId="3" applyFont="1" applyBorder="1" applyAlignment="1" applyProtection="1">
      <alignment horizontal="right" vertical="center"/>
    </xf>
    <xf numFmtId="38" fontId="45" fillId="0" borderId="28" xfId="1" applyFont="1" applyBorder="1" applyAlignment="1" applyProtection="1">
      <alignment horizontal="center" vertical="center"/>
    </xf>
    <xf numFmtId="38" fontId="44" fillId="0" borderId="16" xfId="1" applyFont="1" applyBorder="1" applyAlignment="1" applyProtection="1">
      <alignment horizontal="center" vertical="center"/>
    </xf>
    <xf numFmtId="38" fontId="44" fillId="0" borderId="28" xfId="1" applyFont="1" applyBorder="1" applyAlignment="1" applyProtection="1">
      <alignment horizontal="center" vertical="center"/>
    </xf>
    <xf numFmtId="38" fontId="44" fillId="0" borderId="0" xfId="1" applyFont="1" applyFill="1" applyBorder="1" applyAlignment="1" applyProtection="1">
      <alignment horizontal="center" vertical="center"/>
    </xf>
    <xf numFmtId="40" fontId="32" fillId="0" borderId="0" xfId="1" applyNumberFormat="1" applyFont="1" applyFill="1" applyBorder="1" applyProtection="1">
      <alignment vertical="center"/>
    </xf>
    <xf numFmtId="38" fontId="45" fillId="0" borderId="16" xfId="1" applyFont="1" applyBorder="1" applyAlignment="1" applyProtection="1">
      <alignment horizontal="center" vertical="center"/>
    </xf>
    <xf numFmtId="38" fontId="45" fillId="0" borderId="0" xfId="1" applyFont="1" applyBorder="1" applyAlignment="1" applyProtection="1">
      <alignment horizontal="center" vertical="center"/>
    </xf>
    <xf numFmtId="38" fontId="31" fillId="0" borderId="0" xfId="1" applyFont="1" applyFill="1" applyBorder="1" applyProtection="1">
      <alignment vertical="center"/>
    </xf>
    <xf numFmtId="38" fontId="45" fillId="0" borderId="0" xfId="1" applyFont="1" applyFill="1" applyBorder="1" applyAlignment="1" applyProtection="1">
      <alignment horizontal="center" vertical="center"/>
    </xf>
    <xf numFmtId="38" fontId="44" fillId="0" borderId="0" xfId="1" applyFont="1" applyBorder="1" applyAlignment="1" applyProtection="1">
      <alignment horizontal="center" vertical="center"/>
    </xf>
    <xf numFmtId="38" fontId="44" fillId="0" borderId="0" xfId="1" applyFont="1" applyBorder="1" applyProtection="1">
      <alignment vertical="center"/>
    </xf>
    <xf numFmtId="38" fontId="46" fillId="0" borderId="0" xfId="1" applyFont="1" applyBorder="1" applyAlignment="1" applyProtection="1"/>
    <xf numFmtId="38" fontId="44" fillId="0" borderId="0" xfId="1" applyFont="1" applyFill="1" applyBorder="1" applyProtection="1">
      <alignment vertical="center"/>
    </xf>
    <xf numFmtId="38" fontId="44" fillId="0" borderId="31" xfId="3" applyFont="1" applyBorder="1" applyAlignment="1" applyProtection="1">
      <alignment horizontal="right" vertical="center"/>
    </xf>
    <xf numFmtId="38" fontId="44" fillId="0" borderId="31" xfId="1" applyFont="1" applyBorder="1" applyProtection="1">
      <alignment vertical="center"/>
    </xf>
    <xf numFmtId="38" fontId="45" fillId="0" borderId="31" xfId="1" applyFont="1" applyBorder="1" applyAlignment="1" applyProtection="1">
      <alignment horizontal="center" vertical="center"/>
    </xf>
    <xf numFmtId="38" fontId="44" fillId="0" borderId="31" xfId="1" applyFont="1" applyBorder="1" applyAlignment="1" applyProtection="1">
      <alignment horizontal="center" vertical="center"/>
    </xf>
    <xf numFmtId="38" fontId="46" fillId="0" borderId="31" xfId="1" applyFont="1" applyBorder="1" applyAlignment="1" applyProtection="1"/>
    <xf numFmtId="38" fontId="44" fillId="0" borderId="0" xfId="3" applyFont="1" applyBorder="1" applyAlignment="1" applyProtection="1">
      <alignment horizontal="right" vertical="center"/>
    </xf>
    <xf numFmtId="38" fontId="24" fillId="4" borderId="0" xfId="1" applyFont="1" applyFill="1" applyBorder="1" applyAlignment="1" applyProtection="1">
      <alignment horizontal="center" vertical="center" wrapText="1"/>
    </xf>
    <xf numFmtId="38" fontId="35" fillId="0" borderId="0" xfId="1" applyFont="1" applyBorder="1" applyAlignment="1" applyProtection="1">
      <alignment horizontal="center" vertical="center"/>
    </xf>
    <xf numFmtId="38" fontId="35" fillId="0" borderId="0" xfId="1" applyFont="1" applyFill="1" applyBorder="1" applyAlignment="1" applyProtection="1">
      <alignment horizontal="center" vertical="center"/>
    </xf>
    <xf numFmtId="38" fontId="35" fillId="0" borderId="0" xfId="1" applyFont="1" applyFill="1" applyBorder="1" applyProtection="1">
      <alignment vertical="center"/>
    </xf>
    <xf numFmtId="38" fontId="35" fillId="0" borderId="0" xfId="1" applyFont="1" applyBorder="1" applyAlignment="1" applyProtection="1">
      <alignment horizontal="center" vertical="center" wrapText="1"/>
    </xf>
    <xf numFmtId="38" fontId="45" fillId="0" borderId="31" xfId="3" applyFont="1" applyBorder="1" applyAlignment="1" applyProtection="1">
      <alignment horizontal="right" vertical="center"/>
    </xf>
    <xf numFmtId="38" fontId="45" fillId="0" borderId="31" xfId="1" applyFont="1" applyBorder="1" applyProtection="1">
      <alignment vertical="center"/>
    </xf>
    <xf numFmtId="38" fontId="35" fillId="0" borderId="0" xfId="3" applyFont="1" applyBorder="1" applyAlignment="1" applyProtection="1">
      <alignment horizontal="center" vertical="center"/>
    </xf>
    <xf numFmtId="38" fontId="45" fillId="0" borderId="0" xfId="1" applyFont="1" applyBorder="1" applyProtection="1">
      <alignment vertical="center"/>
    </xf>
    <xf numFmtId="38" fontId="35" fillId="0" borderId="0" xfId="1" applyFont="1" applyBorder="1" applyProtection="1">
      <alignment vertical="center"/>
    </xf>
    <xf numFmtId="38" fontId="52" fillId="0" borderId="0" xfId="1" applyFont="1" applyBorder="1" applyAlignment="1" applyProtection="1"/>
    <xf numFmtId="38" fontId="35" fillId="0" borderId="0" xfId="1" applyFont="1" applyBorder="1" applyAlignment="1" applyProtection="1">
      <alignment horizontal="right" vertical="center"/>
    </xf>
    <xf numFmtId="38" fontId="44" fillId="0" borderId="0" xfId="1" applyFont="1" applyBorder="1" applyAlignment="1" applyProtection="1">
      <alignment horizontal="right" vertical="center"/>
    </xf>
    <xf numFmtId="38" fontId="52" fillId="0" borderId="0" xfId="1" applyFont="1" applyBorder="1" applyAlignment="1" applyProtection="1">
      <alignment horizontal="right"/>
    </xf>
    <xf numFmtId="38" fontId="44" fillId="0" borderId="24" xfId="3" applyFont="1" applyBorder="1" applyProtection="1">
      <alignment vertical="center"/>
    </xf>
    <xf numFmtId="38" fontId="44" fillId="0" borderId="0" xfId="3" applyFont="1" applyFill="1" applyBorder="1" applyProtection="1">
      <alignment vertical="center"/>
    </xf>
    <xf numFmtId="38" fontId="24" fillId="0" borderId="0" xfId="1" applyFont="1" applyFill="1" applyBorder="1" applyAlignment="1" applyProtection="1">
      <alignment horizontal="center" vertical="center" wrapText="1"/>
    </xf>
    <xf numFmtId="38" fontId="44" fillId="0" borderId="8" xfId="1" applyFont="1" applyBorder="1" applyAlignment="1" applyProtection="1">
      <alignment horizontal="right" vertical="center"/>
    </xf>
    <xf numFmtId="38" fontId="44" fillId="5" borderId="8" xfId="0" applyNumberFormat="1" applyFont="1" applyFill="1" applyBorder="1" applyAlignment="1" applyProtection="1">
      <alignment horizontal="right" vertical="center"/>
      <protection locked="0"/>
    </xf>
    <xf numFmtId="38" fontId="35" fillId="0" borderId="0" xfId="3" applyFont="1" applyBorder="1" applyAlignment="1" applyProtection="1">
      <alignment horizontal="left" vertical="center"/>
    </xf>
    <xf numFmtId="38" fontId="32" fillId="0" borderId="0" xfId="1" applyFont="1" applyFill="1" applyBorder="1" applyAlignment="1" applyProtection="1">
      <alignment vertical="center"/>
    </xf>
    <xf numFmtId="38" fontId="35" fillId="0" borderId="24" xfId="3" applyFont="1" applyBorder="1" applyAlignment="1" applyProtection="1">
      <alignment horizontal="right" vertical="top"/>
    </xf>
    <xf numFmtId="38" fontId="35" fillId="0" borderId="0" xfId="3" applyFont="1" applyBorder="1" applyAlignment="1" applyProtection="1">
      <alignment horizontal="right" vertical="top"/>
    </xf>
    <xf numFmtId="38" fontId="44" fillId="0" borderId="15" xfId="3" applyFont="1" applyBorder="1" applyProtection="1">
      <alignment vertical="center"/>
    </xf>
    <xf numFmtId="38" fontId="44" fillId="0" borderId="0" xfId="3" applyFont="1" applyProtection="1">
      <alignment vertical="center"/>
    </xf>
    <xf numFmtId="38" fontId="44" fillId="0" borderId="13" xfId="3" applyFont="1" applyBorder="1" applyProtection="1">
      <alignment vertical="center"/>
    </xf>
    <xf numFmtId="38" fontId="45" fillId="0" borderId="0" xfId="3" applyFont="1" applyAlignment="1" applyProtection="1">
      <alignment horizontal="center" vertical="center"/>
    </xf>
    <xf numFmtId="38" fontId="44" fillId="0" borderId="0" xfId="3" applyFont="1" applyAlignment="1" applyProtection="1">
      <alignment horizontal="center" vertical="center"/>
    </xf>
    <xf numFmtId="38" fontId="44" fillId="0" borderId="8" xfId="3" applyFont="1" applyBorder="1" applyAlignment="1" applyProtection="1">
      <alignment horizontal="right" vertical="center"/>
    </xf>
    <xf numFmtId="38" fontId="45" fillId="0" borderId="13" xfId="3" applyFont="1" applyBorder="1" applyProtection="1">
      <alignment vertical="center"/>
    </xf>
    <xf numFmtId="38" fontId="44" fillId="0" borderId="24" xfId="3" applyFont="1" applyBorder="1" applyAlignment="1" applyProtection="1">
      <alignment horizontal="right" vertical="center"/>
    </xf>
    <xf numFmtId="38" fontId="44" fillId="0" borderId="24" xfId="3" applyFont="1" applyBorder="1" applyAlignment="1" applyProtection="1">
      <alignment horizontal="center" vertical="center"/>
    </xf>
    <xf numFmtId="38" fontId="45" fillId="0" borderId="24" xfId="3" applyFont="1" applyBorder="1" applyAlignment="1" applyProtection="1">
      <alignment horizontal="center" vertical="center"/>
    </xf>
    <xf numFmtId="38" fontId="44" fillId="0" borderId="15" xfId="3" applyFont="1" applyBorder="1" applyAlignment="1" applyProtection="1">
      <alignment horizontal="right" vertical="center"/>
    </xf>
    <xf numFmtId="38" fontId="44" fillId="0" borderId="15" xfId="3" applyFont="1" applyBorder="1" applyAlignment="1" applyProtection="1">
      <alignment horizontal="center" vertical="center"/>
    </xf>
    <xf numFmtId="38" fontId="45" fillId="0" borderId="15" xfId="3" applyFont="1" applyBorder="1" applyAlignment="1" applyProtection="1">
      <alignment horizontal="center" vertical="center"/>
    </xf>
    <xf numFmtId="38" fontId="35" fillId="0" borderId="7" xfId="3" applyFont="1" applyBorder="1" applyAlignment="1" applyProtection="1">
      <alignment horizontal="center" vertical="center"/>
    </xf>
    <xf numFmtId="38" fontId="35" fillId="0" borderId="0" xfId="3" applyFont="1" applyBorder="1" applyAlignment="1" applyProtection="1">
      <alignment vertical="center"/>
    </xf>
    <xf numFmtId="38" fontId="35" fillId="0" borderId="0" xfId="3" applyFont="1" applyAlignment="1" applyProtection="1">
      <alignment horizontal="center" vertical="center"/>
    </xf>
    <xf numFmtId="38" fontId="44" fillId="0" borderId="8" xfId="3" applyFont="1" applyBorder="1" applyAlignment="1" applyProtection="1">
      <alignment vertical="center"/>
    </xf>
    <xf numFmtId="9" fontId="31" fillId="5" borderId="13" xfId="2" applyFont="1" applyFill="1" applyBorder="1" applyProtection="1">
      <alignment vertical="center"/>
      <protection locked="0"/>
    </xf>
    <xf numFmtId="0" fontId="31" fillId="5" borderId="13" xfId="0" applyFont="1" applyFill="1" applyBorder="1" applyProtection="1">
      <alignment vertical="center"/>
      <protection locked="0"/>
    </xf>
    <xf numFmtId="9" fontId="45" fillId="0" borderId="0" xfId="5" applyFont="1" applyBorder="1" applyAlignment="1" applyProtection="1">
      <alignment horizontal="center" vertical="center"/>
    </xf>
    <xf numFmtId="38" fontId="44" fillId="0" borderId="0" xfId="3" applyFont="1" applyBorder="1" applyAlignment="1" applyProtection="1">
      <alignment horizontal="center" vertical="center"/>
    </xf>
    <xf numFmtId="38" fontId="45" fillId="0" borderId="44" xfId="3" applyFont="1" applyBorder="1" applyAlignment="1" applyProtection="1">
      <alignment vertical="center"/>
    </xf>
    <xf numFmtId="38" fontId="47" fillId="0" borderId="0" xfId="3" applyFont="1" applyBorder="1" applyProtection="1">
      <alignment vertical="center"/>
    </xf>
    <xf numFmtId="38" fontId="45" fillId="0" borderId="33" xfId="3" applyFont="1" applyBorder="1" applyAlignment="1" applyProtection="1">
      <alignment horizontal="right" vertical="center"/>
    </xf>
    <xf numFmtId="38" fontId="45" fillId="0" borderId="0" xfId="3" applyFont="1" applyFill="1" applyBorder="1" applyAlignment="1" applyProtection="1">
      <alignment horizontal="center" vertical="center"/>
    </xf>
    <xf numFmtId="9" fontId="44" fillId="0" borderId="0" xfId="5" applyFont="1" applyBorder="1" applyAlignment="1" applyProtection="1">
      <alignment horizontal="center" vertical="center"/>
    </xf>
    <xf numFmtId="38" fontId="45" fillId="0" borderId="0" xfId="3" applyFont="1" applyFill="1" applyBorder="1" applyAlignment="1" applyProtection="1">
      <alignment horizontal="right" vertical="center"/>
    </xf>
    <xf numFmtId="38" fontId="45" fillId="0" borderId="44" xfId="3" applyFont="1" applyBorder="1" applyAlignment="1" applyProtection="1">
      <alignment horizontal="center" vertical="center"/>
    </xf>
    <xf numFmtId="38" fontId="44" fillId="0" borderId="44" xfId="3" applyFont="1" applyBorder="1" applyProtection="1">
      <alignment vertical="center"/>
    </xf>
    <xf numFmtId="9" fontId="57" fillId="0" borderId="0" xfId="5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4" applyFont="1" applyAlignment="1" applyProtection="1">
      <alignment vertical="center"/>
    </xf>
    <xf numFmtId="0" fontId="7" fillId="0" borderId="0" xfId="0" applyFont="1" applyProtection="1">
      <alignment vertical="center"/>
    </xf>
    <xf numFmtId="0" fontId="10" fillId="0" borderId="0" xfId="4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6" fillId="0" borderId="0" xfId="4" applyFont="1" applyAlignment="1" applyProtection="1">
      <alignment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 wrapText="1"/>
    </xf>
    <xf numFmtId="0" fontId="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22" fillId="0" borderId="0" xfId="4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right" vertical="center"/>
    </xf>
    <xf numFmtId="0" fontId="24" fillId="0" borderId="0" xfId="0" applyFont="1" applyProtection="1">
      <alignment vertical="center"/>
    </xf>
    <xf numFmtId="38" fontId="25" fillId="0" borderId="0" xfId="0" applyNumberFormat="1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16" fillId="0" borderId="0" xfId="4" applyFont="1" applyAlignment="1" applyProtection="1">
      <alignment horizontal="center" vertical="center"/>
    </xf>
    <xf numFmtId="0" fontId="16" fillId="0" borderId="0" xfId="4" applyFont="1" applyAlignment="1" applyProtection="1">
      <alignment horizontal="left" vertical="center"/>
    </xf>
    <xf numFmtId="38" fontId="18" fillId="0" borderId="0" xfId="0" applyNumberFormat="1" applyFont="1" applyAlignment="1" applyProtection="1">
      <alignment horizontal="right" vertical="center"/>
    </xf>
    <xf numFmtId="38" fontId="18" fillId="0" borderId="0" xfId="0" applyNumberFormat="1" applyFont="1" applyProtection="1">
      <alignment vertical="center"/>
    </xf>
    <xf numFmtId="38" fontId="18" fillId="0" borderId="0" xfId="0" applyNumberFormat="1" applyFont="1" applyAlignment="1" applyProtection="1">
      <alignment horizontal="center" vertical="center"/>
    </xf>
    <xf numFmtId="0" fontId="16" fillId="0" borderId="0" xfId="4" applyFont="1" applyAlignment="1" applyProtection="1">
      <alignment vertical="top"/>
    </xf>
    <xf numFmtId="0" fontId="4" fillId="0" borderId="0" xfId="0" applyFont="1" applyAlignment="1" applyProtection="1">
      <alignment horizontal="right" vertical="top"/>
    </xf>
    <xf numFmtId="0" fontId="28" fillId="0" borderId="0" xfId="0" applyFont="1" applyAlignment="1" applyProtection="1">
      <alignment horizontal="right" vertical="top"/>
    </xf>
    <xf numFmtId="0" fontId="26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14" fillId="0" borderId="15" xfId="0" applyFont="1" applyBorder="1" applyAlignment="1" applyProtection="1">
      <alignment horizontal="left" vertical="center" wrapText="1"/>
    </xf>
    <xf numFmtId="0" fontId="30" fillId="0" borderId="0" xfId="0" applyFont="1" applyAlignment="1" applyProtection="1">
      <alignment horizontal="center" vertical="center" wrapText="1"/>
    </xf>
    <xf numFmtId="0" fontId="29" fillId="0" borderId="0" xfId="4" applyFont="1" applyAlignment="1" applyProtection="1">
      <alignment horizontal="center" vertical="center"/>
    </xf>
    <xf numFmtId="0" fontId="29" fillId="0" borderId="0" xfId="4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0" fontId="24" fillId="0" borderId="0" xfId="4" applyFont="1" applyAlignment="1" applyProtection="1">
      <alignment horizontal="right" vertical="center"/>
    </xf>
    <xf numFmtId="0" fontId="24" fillId="0" borderId="0" xfId="4" applyFont="1" applyAlignment="1" applyProtection="1">
      <alignment vertical="center"/>
    </xf>
    <xf numFmtId="0" fontId="32" fillId="0" borderId="0" xfId="0" applyFont="1" applyAlignment="1" applyProtection="1">
      <alignment horizontal="right" vertical="center" wrapText="1"/>
    </xf>
    <xf numFmtId="0" fontId="34" fillId="0" borderId="0" xfId="0" applyFont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24" fillId="4" borderId="0" xfId="0" applyFont="1" applyFill="1" applyAlignment="1" applyProtection="1">
      <alignment horizontal="center" vertical="center"/>
    </xf>
    <xf numFmtId="38" fontId="18" fillId="0" borderId="0" xfId="0" applyNumberFormat="1" applyFont="1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38" fontId="18" fillId="0" borderId="8" xfId="0" applyNumberFormat="1" applyFont="1" applyBorder="1" applyProtection="1">
      <alignment vertical="center"/>
    </xf>
    <xf numFmtId="0" fontId="24" fillId="0" borderId="12" xfId="0" applyFont="1" applyBorder="1" applyAlignment="1" applyProtection="1">
      <alignment horizontal="center" vertical="center"/>
    </xf>
    <xf numFmtId="38" fontId="18" fillId="0" borderId="13" xfId="0" applyNumberFormat="1" applyFont="1" applyBorder="1" applyAlignment="1" applyProtection="1">
      <alignment horizontal="right" vertical="center"/>
    </xf>
    <xf numFmtId="0" fontId="24" fillId="0" borderId="16" xfId="0" applyFont="1" applyBorder="1" applyAlignment="1" applyProtection="1">
      <alignment horizontal="center" vertical="center"/>
    </xf>
    <xf numFmtId="38" fontId="18" fillId="0" borderId="8" xfId="0" applyNumberFormat="1" applyFont="1" applyBorder="1" applyAlignment="1" applyProtection="1">
      <alignment horizontal="right" vertical="center"/>
    </xf>
    <xf numFmtId="0" fontId="10" fillId="0" borderId="0" xfId="4" applyFont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right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right" vertical="top"/>
    </xf>
    <xf numFmtId="0" fontId="35" fillId="0" borderId="0" xfId="0" applyFont="1" applyAlignment="1" applyProtection="1">
      <alignment horizontal="right" vertical="top"/>
    </xf>
    <xf numFmtId="0" fontId="24" fillId="0" borderId="0" xfId="0" applyFont="1" applyAlignment="1" applyProtection="1">
      <alignment horizontal="right" vertical="center"/>
    </xf>
    <xf numFmtId="38" fontId="24" fillId="0" borderId="0" xfId="0" applyNumberFormat="1" applyFont="1" applyAlignment="1" applyProtection="1">
      <alignment horizontal="left"/>
    </xf>
    <xf numFmtId="0" fontId="24" fillId="0" borderId="18" xfId="0" applyFont="1" applyBorder="1" applyAlignment="1" applyProtection="1">
      <alignment horizontal="right" vertical="top"/>
    </xf>
    <xf numFmtId="0" fontId="16" fillId="0" borderId="0" xfId="0" applyFont="1" applyAlignment="1" applyProtection="1">
      <alignment vertical="top"/>
    </xf>
    <xf numFmtId="38" fontId="25" fillId="0" borderId="0" xfId="0" applyNumberFormat="1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6" fillId="0" borderId="0" xfId="0" applyFont="1" applyAlignment="1" applyProtection="1">
      <alignment horizontal="center" vertical="center"/>
    </xf>
    <xf numFmtId="0" fontId="37" fillId="0" borderId="0" xfId="0" applyFont="1" applyAlignment="1" applyProtection="1">
      <alignment horizontal="right" vertical="center"/>
    </xf>
    <xf numFmtId="0" fontId="28" fillId="0" borderId="0" xfId="0" applyFont="1" applyProtection="1">
      <alignment vertical="center"/>
    </xf>
    <xf numFmtId="0" fontId="34" fillId="0" borderId="0" xfId="0" applyFont="1" applyProtection="1">
      <alignment vertical="center"/>
    </xf>
    <xf numFmtId="0" fontId="38" fillId="0" borderId="0" xfId="0" applyFont="1" applyProtection="1">
      <alignment vertical="center"/>
    </xf>
    <xf numFmtId="0" fontId="40" fillId="0" borderId="0" xfId="0" applyFont="1" applyAlignment="1" applyProtection="1">
      <alignment horizontal="right" vertical="center"/>
    </xf>
    <xf numFmtId="0" fontId="38" fillId="0" borderId="0" xfId="0" applyFont="1" applyAlignment="1" applyProtection="1">
      <alignment horizontal="center" vertical="center"/>
    </xf>
    <xf numFmtId="0" fontId="41" fillId="0" borderId="0" xfId="0" applyFont="1" applyProtection="1">
      <alignment vertical="center"/>
    </xf>
    <xf numFmtId="0" fontId="38" fillId="0" borderId="0" xfId="0" applyFont="1" applyAlignment="1" applyProtection="1">
      <alignment horizontal="right" vertical="center"/>
    </xf>
    <xf numFmtId="0" fontId="42" fillId="0" borderId="0" xfId="0" applyFont="1" applyAlignment="1" applyProtection="1"/>
    <xf numFmtId="0" fontId="41" fillId="0" borderId="0" xfId="4" applyFont="1" applyAlignment="1" applyProtection="1">
      <alignment vertical="center"/>
    </xf>
    <xf numFmtId="38" fontId="24" fillId="0" borderId="0" xfId="0" applyNumberFormat="1" applyFont="1" applyProtection="1">
      <alignment vertical="center"/>
    </xf>
    <xf numFmtId="0" fontId="32" fillId="0" borderId="0" xfId="0" applyFont="1" applyProtection="1">
      <alignment vertical="center"/>
    </xf>
    <xf numFmtId="0" fontId="44" fillId="0" borderId="0" xfId="0" applyFont="1" applyAlignment="1" applyProtection="1">
      <alignment horizontal="center" vertical="center"/>
    </xf>
    <xf numFmtId="0" fontId="44" fillId="0" borderId="0" xfId="0" applyFont="1" applyProtection="1">
      <alignment vertical="center"/>
    </xf>
    <xf numFmtId="0" fontId="45" fillId="0" borderId="0" xfId="0" applyFont="1" applyAlignment="1" applyProtection="1">
      <alignment horizontal="center" vertical="center"/>
    </xf>
    <xf numFmtId="0" fontId="46" fillId="0" borderId="0" xfId="0" applyFont="1" applyAlignment="1" applyProtection="1"/>
    <xf numFmtId="0" fontId="32" fillId="0" borderId="12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0" fontId="31" fillId="0" borderId="0" xfId="4" applyFont="1" applyAlignment="1" applyProtection="1">
      <alignment vertical="center"/>
    </xf>
    <xf numFmtId="0" fontId="47" fillId="0" borderId="0" xfId="0" applyFont="1" applyAlignment="1" applyProtection="1">
      <alignment horizontal="left" vertical="center"/>
    </xf>
    <xf numFmtId="0" fontId="48" fillId="0" borderId="0" xfId="0" applyFont="1" applyAlignment="1" applyProtection="1">
      <alignment horizontal="center" vertical="center"/>
    </xf>
    <xf numFmtId="0" fontId="24" fillId="4" borderId="0" xfId="0" applyFont="1" applyFill="1" applyAlignment="1" applyProtection="1">
      <alignment horizontal="center" vertical="center" wrapText="1"/>
    </xf>
    <xf numFmtId="0" fontId="32" fillId="0" borderId="12" xfId="0" applyFont="1" applyBorder="1" applyProtection="1">
      <alignment vertical="center"/>
    </xf>
    <xf numFmtId="0" fontId="30" fillId="0" borderId="0" xfId="4" applyFont="1" applyAlignment="1" applyProtection="1">
      <alignment vertical="center"/>
    </xf>
    <xf numFmtId="0" fontId="35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horizontal="center" vertical="center" wrapText="1"/>
    </xf>
    <xf numFmtId="0" fontId="47" fillId="0" borderId="0" xfId="0" applyFont="1" applyAlignment="1" applyProtection="1">
      <alignment horizontal="center" vertical="center"/>
    </xf>
    <xf numFmtId="38" fontId="44" fillId="0" borderId="8" xfId="0" applyNumberFormat="1" applyFont="1" applyBorder="1" applyProtection="1">
      <alignment vertical="center"/>
    </xf>
    <xf numFmtId="0" fontId="44" fillId="0" borderId="12" xfId="0" applyFont="1" applyBorder="1" applyProtection="1">
      <alignment vertical="center"/>
    </xf>
    <xf numFmtId="0" fontId="45" fillId="0" borderId="0" xfId="0" applyFont="1" applyAlignment="1" applyProtection="1">
      <alignment horizontal="right" vertical="center"/>
    </xf>
    <xf numFmtId="0" fontId="44" fillId="0" borderId="29" xfId="0" applyFont="1" applyBorder="1" applyAlignment="1" applyProtection="1">
      <alignment horizontal="center" vertical="center"/>
    </xf>
    <xf numFmtId="0" fontId="44" fillId="0" borderId="29" xfId="0" applyFont="1" applyBorder="1" applyProtection="1">
      <alignment vertical="center"/>
    </xf>
    <xf numFmtId="0" fontId="45" fillId="0" borderId="29" xfId="0" applyFont="1" applyBorder="1" applyAlignment="1" applyProtection="1">
      <alignment horizontal="center" vertical="center"/>
    </xf>
    <xf numFmtId="0" fontId="32" fillId="0" borderId="30" xfId="0" applyFont="1" applyBorder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 wrapText="1"/>
    </xf>
    <xf numFmtId="0" fontId="35" fillId="0" borderId="0" xfId="0" applyFont="1" applyProtection="1">
      <alignment vertical="center"/>
    </xf>
    <xf numFmtId="0" fontId="44" fillId="0" borderId="0" xfId="0" applyFont="1" applyAlignment="1" applyProtection="1">
      <alignment vertical="top"/>
    </xf>
    <xf numFmtId="0" fontId="44" fillId="0" borderId="0" xfId="0" applyFont="1" applyAlignment="1" applyProtection="1">
      <alignment horizontal="right" vertical="center"/>
    </xf>
    <xf numFmtId="0" fontId="45" fillId="0" borderId="28" xfId="0" applyFont="1" applyBorder="1" applyAlignment="1" applyProtection="1">
      <alignment horizontal="center" vertical="center"/>
    </xf>
    <xf numFmtId="0" fontId="45" fillId="0" borderId="16" xfId="0" applyFont="1" applyBorder="1" applyAlignment="1" applyProtection="1">
      <alignment horizontal="center" vertical="center"/>
    </xf>
    <xf numFmtId="0" fontId="31" fillId="0" borderId="0" xfId="0" applyFont="1" applyProtection="1">
      <alignment vertical="center"/>
    </xf>
    <xf numFmtId="0" fontId="35" fillId="0" borderId="0" xfId="0" applyFont="1" applyAlignment="1" applyProtection="1">
      <alignment horizontal="right" vertical="center"/>
    </xf>
    <xf numFmtId="0" fontId="44" fillId="0" borderId="31" xfId="0" applyFont="1" applyBorder="1" applyAlignment="1" applyProtection="1">
      <alignment horizontal="center" vertical="center"/>
    </xf>
    <xf numFmtId="0" fontId="44" fillId="0" borderId="31" xfId="0" applyFont="1" applyBorder="1" applyProtection="1">
      <alignment vertical="center"/>
    </xf>
    <xf numFmtId="0" fontId="45" fillId="0" borderId="31" xfId="0" applyFont="1" applyBorder="1" applyAlignment="1" applyProtection="1">
      <alignment horizontal="center" vertical="center"/>
    </xf>
    <xf numFmtId="0" fontId="46" fillId="0" borderId="31" xfId="0" applyFont="1" applyBorder="1" applyAlignment="1" applyProtection="1"/>
    <xf numFmtId="0" fontId="43" fillId="0" borderId="0" xfId="0" applyFont="1" applyAlignment="1" applyProtection="1">
      <alignment horizontal="left" vertical="center"/>
    </xf>
    <xf numFmtId="0" fontId="50" fillId="0" borderId="0" xfId="0" applyFont="1" applyProtection="1">
      <alignment vertical="center"/>
    </xf>
    <xf numFmtId="0" fontId="47" fillId="0" borderId="0" xfId="0" applyFont="1" applyProtection="1">
      <alignment vertical="center"/>
    </xf>
    <xf numFmtId="0" fontId="52" fillId="0" borderId="0" xfId="0" applyFont="1" applyAlignment="1" applyProtection="1"/>
    <xf numFmtId="0" fontId="50" fillId="0" borderId="0" xfId="0" applyFont="1" applyAlignment="1" applyProtection="1">
      <alignment horizontal="center" vertical="center" wrapText="1"/>
    </xf>
    <xf numFmtId="0" fontId="47" fillId="0" borderId="0" xfId="0" applyFont="1" applyAlignment="1" applyProtection="1">
      <alignment horizontal="right" vertical="center"/>
    </xf>
    <xf numFmtId="0" fontId="47" fillId="0" borderId="0" xfId="0" applyFont="1" applyAlignment="1" applyProtection="1">
      <alignment horizontal="right" vertical="center" wrapText="1"/>
    </xf>
    <xf numFmtId="0" fontId="44" fillId="0" borderId="31" xfId="0" applyFont="1" applyBorder="1" applyAlignment="1" applyProtection="1">
      <alignment horizontal="right" vertical="center"/>
    </xf>
    <xf numFmtId="0" fontId="32" fillId="0" borderId="32" xfId="0" applyFont="1" applyBorder="1" applyProtection="1">
      <alignment vertical="center"/>
    </xf>
    <xf numFmtId="0" fontId="30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center" vertical="center" wrapText="1"/>
    </xf>
    <xf numFmtId="38" fontId="44" fillId="0" borderId="8" xfId="0" applyNumberFormat="1" applyFont="1" applyBorder="1" applyAlignment="1" applyProtection="1">
      <alignment horizontal="right" vertical="center"/>
    </xf>
    <xf numFmtId="0" fontId="35" fillId="0" borderId="0" xfId="0" applyFont="1" applyAlignment="1" applyProtection="1">
      <alignment horizontal="right" vertical="center" wrapText="1"/>
    </xf>
    <xf numFmtId="0" fontId="45" fillId="0" borderId="31" xfId="0" applyFont="1" applyBorder="1" applyAlignment="1" applyProtection="1">
      <alignment horizontal="right" vertical="center"/>
    </xf>
    <xf numFmtId="38" fontId="32" fillId="0" borderId="13" xfId="0" applyNumberFormat="1" applyFont="1" applyBorder="1" applyProtection="1">
      <alignment vertical="center"/>
    </xf>
    <xf numFmtId="0" fontId="44" fillId="0" borderId="24" xfId="0" applyFont="1" applyBorder="1" applyAlignment="1" applyProtection="1">
      <alignment horizontal="center" vertical="center"/>
    </xf>
    <xf numFmtId="0" fontId="44" fillId="0" borderId="24" xfId="0" applyFont="1" applyBorder="1" applyAlignment="1" applyProtection="1">
      <alignment horizontal="right" vertical="center"/>
    </xf>
    <xf numFmtId="0" fontId="44" fillId="0" borderId="24" xfId="0" applyFont="1" applyBorder="1" applyProtection="1">
      <alignment vertical="center"/>
    </xf>
    <xf numFmtId="0" fontId="45" fillId="0" borderId="24" xfId="0" applyFont="1" applyBorder="1" applyAlignment="1" applyProtection="1">
      <alignment horizontal="center" vertical="center"/>
    </xf>
    <xf numFmtId="0" fontId="46" fillId="0" borderId="24" xfId="0" applyFont="1" applyBorder="1" applyAlignment="1" applyProtection="1"/>
    <xf numFmtId="0" fontId="32" fillId="0" borderId="25" xfId="0" applyFont="1" applyBorder="1" applyProtection="1">
      <alignment vertical="center"/>
    </xf>
    <xf numFmtId="0" fontId="13" fillId="0" borderId="15" xfId="0" applyFont="1" applyBorder="1" applyAlignment="1" applyProtection="1">
      <alignment vertical="center" wrapText="1"/>
    </xf>
    <xf numFmtId="0" fontId="35" fillId="4" borderId="0" xfId="0" applyFont="1" applyFill="1" applyAlignment="1" applyProtection="1">
      <alignment horizontal="center" vertical="center"/>
    </xf>
    <xf numFmtId="0" fontId="30" fillId="0" borderId="0" xfId="0" applyFont="1" applyAlignment="1" applyProtection="1">
      <alignment horizontal="center"/>
    </xf>
    <xf numFmtId="0" fontId="13" fillId="0" borderId="0" xfId="0" applyFont="1" applyAlignment="1" applyProtection="1">
      <alignment vertical="center" wrapText="1"/>
    </xf>
    <xf numFmtId="0" fontId="35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 vertical="center"/>
    </xf>
    <xf numFmtId="0" fontId="31" fillId="0" borderId="0" xfId="4" applyFont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53" fillId="0" borderId="35" xfId="0" applyFont="1" applyBorder="1" applyAlignment="1" applyProtection="1">
      <alignment horizontal="center" vertical="center"/>
    </xf>
    <xf numFmtId="0" fontId="45" fillId="0" borderId="0" xfId="0" applyFont="1" applyProtection="1">
      <alignment vertical="center"/>
    </xf>
    <xf numFmtId="0" fontId="35" fillId="4" borderId="13" xfId="0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vertical="center" wrapText="1"/>
    </xf>
    <xf numFmtId="0" fontId="31" fillId="0" borderId="24" xfId="4" applyFont="1" applyBorder="1" applyAlignment="1" applyProtection="1">
      <alignment vertical="top"/>
    </xf>
    <xf numFmtId="0" fontId="31" fillId="0" borderId="0" xfId="4" applyFont="1" applyAlignment="1" applyProtection="1">
      <alignment vertical="top"/>
    </xf>
    <xf numFmtId="0" fontId="44" fillId="0" borderId="39" xfId="0" applyFont="1" applyBorder="1" applyAlignment="1" applyProtection="1">
      <alignment horizontal="right" vertical="center"/>
    </xf>
    <xf numFmtId="0" fontId="44" fillId="0" borderId="15" xfId="0" applyFont="1" applyBorder="1" applyAlignment="1" applyProtection="1">
      <alignment horizontal="center" vertical="center"/>
    </xf>
    <xf numFmtId="0" fontId="44" fillId="0" borderId="15" xfId="0" applyFont="1" applyBorder="1" applyProtection="1">
      <alignment vertical="center"/>
    </xf>
    <xf numFmtId="0" fontId="45" fillId="0" borderId="15" xfId="0" applyFont="1" applyBorder="1" applyAlignment="1" applyProtection="1">
      <alignment horizontal="center" vertical="center"/>
    </xf>
    <xf numFmtId="0" fontId="46" fillId="0" borderId="15" xfId="0" applyFont="1" applyBorder="1" applyAlignment="1" applyProtection="1"/>
    <xf numFmtId="0" fontId="32" fillId="0" borderId="22" xfId="0" applyFont="1" applyBorder="1" applyProtection="1">
      <alignment vertical="center"/>
    </xf>
    <xf numFmtId="0" fontId="31" fillId="0" borderId="15" xfId="4" applyFont="1" applyBorder="1" applyAlignment="1" applyProtection="1">
      <alignment horizontal="left" vertical="center"/>
    </xf>
    <xf numFmtId="0" fontId="44" fillId="0" borderId="15" xfId="0" applyFont="1" applyBorder="1" applyAlignment="1" applyProtection="1">
      <alignment horizontal="right" vertical="center"/>
    </xf>
    <xf numFmtId="0" fontId="31" fillId="0" borderId="15" xfId="4" applyFont="1" applyBorder="1" applyAlignment="1" applyProtection="1">
      <alignment vertical="center"/>
    </xf>
    <xf numFmtId="0" fontId="31" fillId="0" borderId="13" xfId="4" applyFont="1" applyBorder="1" applyAlignment="1" applyProtection="1">
      <alignment vertical="center"/>
    </xf>
    <xf numFmtId="0" fontId="31" fillId="0" borderId="24" xfId="4" applyFont="1" applyBorder="1" applyAlignment="1" applyProtection="1">
      <alignment vertical="center"/>
    </xf>
    <xf numFmtId="0" fontId="47" fillId="0" borderId="7" xfId="0" applyFont="1" applyBorder="1" applyAlignment="1" applyProtection="1">
      <alignment horizontal="center" vertical="center"/>
    </xf>
    <xf numFmtId="0" fontId="45" fillId="0" borderId="18" xfId="0" applyFont="1" applyBorder="1" applyAlignment="1" applyProtection="1">
      <alignment horizontal="right" vertical="center"/>
    </xf>
    <xf numFmtId="0" fontId="55" fillId="0" borderId="0" xfId="0" applyFont="1" applyAlignment="1" applyProtection="1">
      <alignment horizontal="left" vertical="center"/>
    </xf>
    <xf numFmtId="0" fontId="44" fillId="0" borderId="39" xfId="0" applyFont="1" applyBorder="1" applyAlignment="1" applyProtection="1">
      <alignment horizontal="center" vertical="center"/>
    </xf>
    <xf numFmtId="0" fontId="44" fillId="0" borderId="42" xfId="0" applyFont="1" applyBorder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 wrapText="1"/>
    </xf>
    <xf numFmtId="0" fontId="35" fillId="4" borderId="0" xfId="0" applyFont="1" applyFill="1" applyAlignment="1" applyProtection="1">
      <alignment horizontal="center" vertical="center" wrapText="1"/>
    </xf>
    <xf numFmtId="0" fontId="44" fillId="0" borderId="0" xfId="0" applyFont="1" applyAlignment="1" applyProtection="1">
      <alignment vertical="center" wrapText="1"/>
    </xf>
    <xf numFmtId="0" fontId="47" fillId="0" borderId="0" xfId="0" applyFont="1" applyAlignment="1" applyProtection="1">
      <alignment horizontal="left" vertical="center" wrapText="1"/>
    </xf>
    <xf numFmtId="0" fontId="44" fillId="0" borderId="16" xfId="0" applyFont="1" applyBorder="1" applyAlignment="1" applyProtection="1">
      <alignment horizontal="center" vertical="center"/>
    </xf>
    <xf numFmtId="0" fontId="44" fillId="0" borderId="43" xfId="0" applyFont="1" applyBorder="1" applyAlignment="1" applyProtection="1">
      <alignment horizontal="center" vertical="center"/>
    </xf>
    <xf numFmtId="0" fontId="45" fillId="0" borderId="44" xfId="0" applyFont="1" applyBorder="1" applyAlignment="1" applyProtection="1">
      <alignment horizontal="right" vertical="center"/>
    </xf>
    <xf numFmtId="0" fontId="44" fillId="0" borderId="44" xfId="0" applyFont="1" applyBorder="1" applyAlignment="1" applyProtection="1">
      <alignment horizontal="center" vertical="center"/>
    </xf>
    <xf numFmtId="0" fontId="44" fillId="0" borderId="44" xfId="0" applyFont="1" applyBorder="1" applyProtection="1">
      <alignment vertical="center"/>
    </xf>
    <xf numFmtId="0" fontId="35" fillId="0" borderId="44" xfId="0" applyFont="1" applyBorder="1" applyAlignment="1" applyProtection="1">
      <alignment horizontal="right" vertical="center"/>
    </xf>
    <xf numFmtId="0" fontId="44" fillId="0" borderId="44" xfId="0" applyFont="1" applyBorder="1" applyAlignment="1" applyProtection="1">
      <alignment horizontal="right" vertical="center"/>
    </xf>
    <xf numFmtId="0" fontId="46" fillId="0" borderId="44" xfId="0" applyFont="1" applyBorder="1" applyAlignment="1" applyProtection="1"/>
    <xf numFmtId="0" fontId="32" fillId="0" borderId="45" xfId="0" applyFont="1" applyBorder="1" applyProtection="1">
      <alignment vertical="center"/>
    </xf>
    <xf numFmtId="0" fontId="44" fillId="0" borderId="0" xfId="0" applyFont="1" applyAlignment="1" applyProtection="1">
      <alignment horizontal="left" vertical="center"/>
    </xf>
    <xf numFmtId="38" fontId="44" fillId="0" borderId="0" xfId="0" applyNumberFormat="1" applyFont="1" applyAlignment="1" applyProtection="1">
      <alignment horizontal="right" vertical="center"/>
    </xf>
    <xf numFmtId="9" fontId="44" fillId="0" borderId="0" xfId="0" applyNumberFormat="1" applyFont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</xf>
    <xf numFmtId="0" fontId="45" fillId="0" borderId="4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38" fontId="45" fillId="0" borderId="8" xfId="0" applyNumberFormat="1" applyFont="1" applyBorder="1" applyProtection="1">
      <alignment vertical="center"/>
    </xf>
    <xf numFmtId="0" fontId="45" fillId="0" borderId="24" xfId="0" applyFont="1" applyBorder="1" applyAlignment="1" applyProtection="1">
      <alignment horizontal="right" vertical="center"/>
    </xf>
    <xf numFmtId="0" fontId="57" fillId="0" borderId="0" xfId="4" applyFont="1" applyAlignment="1" applyProtection="1">
      <alignment horizontal="right" vertical="center"/>
    </xf>
    <xf numFmtId="0" fontId="22" fillId="0" borderId="0" xfId="0" applyFont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 wrapText="1"/>
    </xf>
    <xf numFmtId="0" fontId="18" fillId="0" borderId="4" xfId="4" applyFont="1" applyBorder="1" applyAlignment="1" applyProtection="1">
      <alignment horizontal="center" vertical="center" wrapText="1"/>
    </xf>
    <xf numFmtId="0" fontId="20" fillId="8" borderId="5" xfId="4" applyFont="1" applyFill="1" applyBorder="1" applyAlignment="1" applyProtection="1">
      <alignment horizontal="center" vertical="center"/>
      <protection locked="0"/>
    </xf>
    <xf numFmtId="0" fontId="20" fillId="8" borderId="6" xfId="4" applyFont="1" applyFill="1" applyBorder="1" applyAlignment="1" applyProtection="1">
      <alignment horizontal="center" vertical="center"/>
      <protection locked="0"/>
    </xf>
    <xf numFmtId="38" fontId="24" fillId="0" borderId="0" xfId="0" applyNumberFormat="1" applyFont="1" applyAlignment="1" applyProtection="1">
      <alignment horizontal="center" vertical="center"/>
    </xf>
    <xf numFmtId="38" fontId="24" fillId="0" borderId="9" xfId="0" applyNumberFormat="1" applyFont="1" applyBorder="1" applyAlignment="1" applyProtection="1">
      <alignment horizontal="center" vertical="center"/>
    </xf>
    <xf numFmtId="0" fontId="20" fillId="8" borderId="10" xfId="0" applyFont="1" applyFill="1" applyBorder="1" applyAlignment="1" applyProtection="1">
      <alignment horizontal="center" vertical="center"/>
      <protection locked="0"/>
    </xf>
    <xf numFmtId="0" fontId="20" fillId="8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/>
    </xf>
    <xf numFmtId="38" fontId="18" fillId="0" borderId="0" xfId="0" applyNumberFormat="1" applyFont="1" applyAlignment="1" applyProtection="1">
      <alignment horizontal="center" vertical="center"/>
    </xf>
    <xf numFmtId="0" fontId="16" fillId="0" borderId="17" xfId="4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/>
    </xf>
    <xf numFmtId="0" fontId="18" fillId="0" borderId="0" xfId="4" applyFont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0" fontId="33" fillId="2" borderId="0" xfId="0" applyFont="1" applyFill="1" applyAlignment="1" applyProtection="1">
      <alignment horizontal="left" vertical="center"/>
    </xf>
    <xf numFmtId="0" fontId="16" fillId="0" borderId="19" xfId="4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1" fillId="6" borderId="21" xfId="0" applyFont="1" applyFill="1" applyBorder="1" applyAlignment="1" applyProtection="1">
      <alignment horizontal="left" vertical="center"/>
    </xf>
    <xf numFmtId="0" fontId="21" fillId="6" borderId="15" xfId="0" applyFont="1" applyFill="1" applyBorder="1" applyAlignment="1" applyProtection="1">
      <alignment horizontal="left" vertical="center"/>
    </xf>
    <xf numFmtId="0" fontId="21" fillId="6" borderId="22" xfId="0" applyFont="1" applyFill="1" applyBorder="1" applyAlignment="1" applyProtection="1">
      <alignment horizontal="left" vertical="center"/>
    </xf>
    <xf numFmtId="0" fontId="21" fillId="6" borderId="23" xfId="0" applyFont="1" applyFill="1" applyBorder="1" applyAlignment="1" applyProtection="1">
      <alignment horizontal="left" vertical="center"/>
    </xf>
    <xf numFmtId="0" fontId="21" fillId="6" borderId="24" xfId="0" applyFont="1" applyFill="1" applyBorder="1" applyAlignment="1" applyProtection="1">
      <alignment horizontal="left" vertical="center"/>
    </xf>
    <xf numFmtId="0" fontId="21" fillId="6" borderId="25" xfId="0" applyFont="1" applyFill="1" applyBorder="1" applyAlignment="1" applyProtection="1">
      <alignment horizontal="left" vertical="center"/>
    </xf>
    <xf numFmtId="0" fontId="43" fillId="0" borderId="26" xfId="0" applyFont="1" applyBorder="1" applyAlignment="1" applyProtection="1">
      <alignment horizontal="center" vertical="center" textRotation="255"/>
    </xf>
    <xf numFmtId="0" fontId="43" fillId="0" borderId="27" xfId="0" applyFont="1" applyBorder="1" applyAlignment="1" applyProtection="1">
      <alignment horizontal="center" vertical="center" textRotation="255"/>
    </xf>
    <xf numFmtId="0" fontId="43" fillId="0" borderId="34" xfId="0" applyFont="1" applyBorder="1" applyAlignment="1" applyProtection="1">
      <alignment horizontal="center" vertical="center" textRotation="255"/>
    </xf>
    <xf numFmtId="0" fontId="18" fillId="4" borderId="0" xfId="0" applyFont="1" applyFill="1" applyAlignment="1" applyProtection="1">
      <alignment horizontal="center" vertical="center"/>
    </xf>
    <xf numFmtId="38" fontId="45" fillId="0" borderId="28" xfId="3" applyFont="1" applyBorder="1" applyAlignment="1" applyProtection="1">
      <alignment horizontal="center" vertical="center"/>
    </xf>
    <xf numFmtId="38" fontId="44" fillId="0" borderId="28" xfId="3" applyFont="1" applyBorder="1" applyAlignment="1" applyProtection="1">
      <alignment horizontal="center" vertical="center"/>
    </xf>
    <xf numFmtId="0" fontId="46" fillId="0" borderId="28" xfId="0" applyFont="1" applyBorder="1" applyAlignment="1" applyProtection="1">
      <alignment horizontal="center" vertical="center"/>
    </xf>
    <xf numFmtId="0" fontId="51" fillId="0" borderId="0" xfId="0" applyFont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 textRotation="255"/>
    </xf>
    <xf numFmtId="0" fontId="13" fillId="0" borderId="34" xfId="0" applyFont="1" applyBorder="1" applyAlignment="1" applyProtection="1">
      <alignment horizontal="center" vertical="center" textRotation="255"/>
    </xf>
    <xf numFmtId="38" fontId="24" fillId="4" borderId="0" xfId="1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/>
    </xf>
    <xf numFmtId="0" fontId="30" fillId="0" borderId="7" xfId="0" applyFont="1" applyBorder="1" applyAlignment="1" applyProtection="1">
      <alignment horizontal="center"/>
    </xf>
    <xf numFmtId="0" fontId="35" fillId="4" borderId="0" xfId="0" applyFont="1" applyFill="1" applyAlignment="1" applyProtection="1">
      <alignment horizontal="left" vertical="center"/>
    </xf>
    <xf numFmtId="0" fontId="24" fillId="4" borderId="36" xfId="4" applyFont="1" applyFill="1" applyBorder="1" applyAlignment="1" applyProtection="1">
      <alignment horizontal="center" vertical="center" wrapText="1"/>
    </xf>
    <xf numFmtId="0" fontId="24" fillId="4" borderId="37" xfId="4" applyFont="1" applyFill="1" applyBorder="1" applyAlignment="1" applyProtection="1">
      <alignment horizontal="center" vertical="center" wrapText="1"/>
    </xf>
    <xf numFmtId="38" fontId="24" fillId="7" borderId="1" xfId="1" applyFont="1" applyFill="1" applyBorder="1" applyAlignment="1" applyProtection="1">
      <alignment horizontal="center" vertical="center" wrapText="1"/>
    </xf>
    <xf numFmtId="38" fontId="24" fillId="7" borderId="3" xfId="1" applyFont="1" applyFill="1" applyBorder="1" applyAlignment="1" applyProtection="1">
      <alignment horizontal="center" vertical="center" wrapText="1"/>
    </xf>
    <xf numFmtId="0" fontId="44" fillId="5" borderId="1" xfId="0" applyFont="1" applyFill="1" applyBorder="1" applyProtection="1">
      <alignment vertical="center"/>
      <protection locked="0"/>
    </xf>
    <xf numFmtId="0" fontId="44" fillId="5" borderId="3" xfId="0" applyFont="1" applyFill="1" applyBorder="1" applyProtection="1">
      <alignment vertical="center"/>
      <protection locked="0"/>
    </xf>
    <xf numFmtId="0" fontId="35" fillId="4" borderId="36" xfId="0" applyFont="1" applyFill="1" applyBorder="1" applyAlignment="1" applyProtection="1">
      <alignment horizontal="center" vertical="center" wrapText="1"/>
    </xf>
    <xf numFmtId="0" fontId="35" fillId="4" borderId="28" xfId="0" applyFont="1" applyFill="1" applyBorder="1" applyAlignment="1" applyProtection="1">
      <alignment horizontal="center" vertical="center" wrapText="1"/>
    </xf>
    <xf numFmtId="0" fontId="35" fillId="4" borderId="37" xfId="0" applyFont="1" applyFill="1" applyBorder="1" applyAlignment="1" applyProtection="1">
      <alignment horizontal="center" vertical="center" wrapText="1"/>
    </xf>
    <xf numFmtId="0" fontId="35" fillId="7" borderId="1" xfId="0" applyFont="1" applyFill="1" applyBorder="1" applyAlignment="1" applyProtection="1">
      <alignment horizontal="center" vertical="center" wrapText="1" readingOrder="1"/>
    </xf>
    <xf numFmtId="0" fontId="35" fillId="7" borderId="3" xfId="0" applyFont="1" applyFill="1" applyBorder="1" applyAlignment="1" applyProtection="1">
      <alignment horizontal="center" vertical="center" wrapText="1" readingOrder="1"/>
    </xf>
    <xf numFmtId="0" fontId="24" fillId="4" borderId="28" xfId="4" applyFont="1" applyFill="1" applyBorder="1" applyAlignment="1" applyProtection="1">
      <alignment horizontal="center" vertical="center" wrapText="1"/>
    </xf>
    <xf numFmtId="38" fontId="44" fillId="0" borderId="10" xfId="3" applyFont="1" applyBorder="1" applyAlignment="1" applyProtection="1">
      <alignment horizontal="right" vertical="center"/>
    </xf>
    <xf numFmtId="38" fontId="44" fillId="0" borderId="11" xfId="3" applyFont="1" applyBorder="1" applyAlignment="1" applyProtection="1">
      <alignment horizontal="right" vertical="center"/>
    </xf>
    <xf numFmtId="38" fontId="24" fillId="4" borderId="13" xfId="1" applyFont="1" applyFill="1" applyBorder="1" applyAlignment="1" applyProtection="1">
      <alignment horizontal="center" vertical="center" wrapText="1"/>
    </xf>
    <xf numFmtId="0" fontId="35" fillId="4" borderId="1" xfId="0" applyFont="1" applyFill="1" applyBorder="1" applyAlignment="1" applyProtection="1">
      <alignment horizontal="center" vertical="center" wrapText="1" readingOrder="1"/>
    </xf>
    <xf numFmtId="0" fontId="35" fillId="4" borderId="3" xfId="0" applyFont="1" applyFill="1" applyBorder="1" applyAlignment="1" applyProtection="1">
      <alignment horizontal="center" vertical="center" wrapText="1" readingOrder="1"/>
    </xf>
    <xf numFmtId="0" fontId="45" fillId="0" borderId="0" xfId="0" applyFont="1" applyAlignment="1" applyProtection="1">
      <alignment horizontal="left" vertical="center" wrapText="1" readingOrder="1"/>
    </xf>
    <xf numFmtId="0" fontId="13" fillId="0" borderId="21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3" fillId="0" borderId="41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8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40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54" fillId="6" borderId="2" xfId="0" applyFont="1" applyFill="1" applyBorder="1" applyAlignment="1" applyProtection="1">
      <alignment horizontal="center" vertical="center"/>
    </xf>
    <xf numFmtId="0" fontId="24" fillId="4" borderId="0" xfId="0" applyFont="1" applyFill="1" applyAlignment="1" applyProtection="1">
      <alignment horizontal="center" vertical="center"/>
    </xf>
    <xf numFmtId="0" fontId="47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24" fillId="4" borderId="0" xfId="0" applyFont="1" applyFill="1" applyProtection="1">
      <alignment vertical="center"/>
      <protection locked="0"/>
    </xf>
    <xf numFmtId="0" fontId="18" fillId="4" borderId="0" xfId="0" applyFont="1" applyFill="1" applyAlignment="1" applyProtection="1">
      <alignment horizontal="center" vertical="center"/>
      <protection locked="0"/>
    </xf>
    <xf numFmtId="0" fontId="31" fillId="8" borderId="13" xfId="0" applyFont="1" applyFill="1" applyBorder="1" applyAlignment="1" applyProtection="1">
      <alignment horizontal="center" vertical="center"/>
      <protection locked="0"/>
    </xf>
    <xf numFmtId="38" fontId="32" fillId="8" borderId="13" xfId="1" applyFont="1" applyFill="1" applyBorder="1" applyAlignment="1" applyProtection="1">
      <alignment horizontal="center" vertical="center"/>
      <protection locked="0"/>
    </xf>
    <xf numFmtId="38" fontId="31" fillId="8" borderId="33" xfId="1" applyFont="1" applyFill="1" applyBorder="1" applyAlignment="1" applyProtection="1">
      <alignment horizontal="center" vertical="center"/>
      <protection locked="0"/>
    </xf>
  </cellXfs>
  <cellStyles count="6">
    <cellStyle name="パーセント" xfId="2" builtinId="5"/>
    <cellStyle name="パーセント 2" xfId="5" xr:uid="{6C0843B4-0BDA-4FE9-AF68-A9B862BC2CC5}"/>
    <cellStyle name="桁区切り" xfId="1" builtinId="6"/>
    <cellStyle name="桁区切り 2" xfId="3" xr:uid="{2E83B243-B957-4F24-8B70-2AFA044CB92D}"/>
    <cellStyle name="標準" xfId="0" builtinId="0"/>
    <cellStyle name="標準 2" xfId="4" xr:uid="{58DA200E-4A66-40BC-B9DF-59B16F04B82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721178</xdr:colOff>
      <xdr:row>56</xdr:row>
      <xdr:rowOff>619619</xdr:rowOff>
    </xdr:from>
    <xdr:to>
      <xdr:col>15</xdr:col>
      <xdr:colOff>125412</xdr:colOff>
      <xdr:row>64</xdr:row>
      <xdr:rowOff>104774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26C02AA-9E8F-4FBC-9263-A6CB0BCBFB4B}"/>
            </a:ext>
          </a:extLst>
        </xdr:cNvPr>
        <xdr:cNvSpPr/>
      </xdr:nvSpPr>
      <xdr:spPr>
        <a:xfrm>
          <a:off x="10008053" y="24543244"/>
          <a:ext cx="12507459" cy="3377705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612321</xdr:colOff>
      <xdr:row>56</xdr:row>
      <xdr:rowOff>595312</xdr:rowOff>
    </xdr:from>
    <xdr:to>
      <xdr:col>19</xdr:col>
      <xdr:colOff>97692</xdr:colOff>
      <xdr:row>64</xdr:row>
      <xdr:rowOff>152399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52567D4-5234-458D-9C05-D01DE7B9BF95}"/>
            </a:ext>
          </a:extLst>
        </xdr:cNvPr>
        <xdr:cNvSpPr/>
      </xdr:nvSpPr>
      <xdr:spPr>
        <a:xfrm>
          <a:off x="9899196" y="24525287"/>
          <a:ext cx="19144971" cy="3440112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762000</xdr:colOff>
      <xdr:row>73</xdr:row>
      <xdr:rowOff>216188</xdr:rowOff>
    </xdr:from>
    <xdr:to>
      <xdr:col>15</xdr:col>
      <xdr:colOff>97693</xdr:colOff>
      <xdr:row>75</xdr:row>
      <xdr:rowOff>47697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6667375-E8F7-47C6-90CE-BB44D5972668}"/>
            </a:ext>
          </a:extLst>
        </xdr:cNvPr>
        <xdr:cNvSpPr/>
      </xdr:nvSpPr>
      <xdr:spPr>
        <a:xfrm>
          <a:off x="10048875" y="32147163"/>
          <a:ext cx="12442093" cy="539534"/>
        </a:xfrm>
        <a:prstGeom prst="bracketPair">
          <a:avLst>
            <a:gd name="adj" fmla="val 1038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1119497</xdr:colOff>
      <xdr:row>142</xdr:row>
      <xdr:rowOff>142020</xdr:rowOff>
    </xdr:from>
    <xdr:to>
      <xdr:col>14</xdr:col>
      <xdr:colOff>0</xdr:colOff>
      <xdr:row>143</xdr:row>
      <xdr:rowOff>76199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EE533736-BDF8-4EA0-8007-9BC559A17C20}"/>
            </a:ext>
          </a:extLst>
        </xdr:cNvPr>
        <xdr:cNvCxnSpPr>
          <a:cxnSpLocks/>
          <a:stCxn id="6" idx="2"/>
        </xdr:cNvCxnSpPr>
      </xdr:nvCxnSpPr>
      <xdr:spPr>
        <a:xfrm rot="16200000" flipH="1">
          <a:off x="17245961" y="57555761"/>
          <a:ext cx="0" cy="5436878"/>
        </a:xfrm>
        <a:prstGeom prst="bentConnector2">
          <a:avLst/>
        </a:prstGeom>
        <a:ln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295963</xdr:colOff>
      <xdr:row>142</xdr:row>
      <xdr:rowOff>51852</xdr:rowOff>
    </xdr:from>
    <xdr:to>
      <xdr:col>11</xdr:col>
      <xdr:colOff>88830</xdr:colOff>
      <xdr:row>142</xdr:row>
      <xdr:rowOff>142021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DD8C393-B1CF-4FB5-A3CF-FD308D03F106}"/>
            </a:ext>
          </a:extLst>
        </xdr:cNvPr>
        <xdr:cNvSpPr/>
      </xdr:nvSpPr>
      <xdr:spPr>
        <a:xfrm>
          <a:off x="12856263" y="60274200"/>
          <a:ext cx="3069467" cy="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68263</xdr:colOff>
      <xdr:row>4</xdr:row>
      <xdr:rowOff>754514</xdr:rowOff>
    </xdr:from>
    <xdr:to>
      <xdr:col>5</xdr:col>
      <xdr:colOff>476251</xdr:colOff>
      <xdr:row>12</xdr:row>
      <xdr:rowOff>123144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36FFA19-308E-4DFE-8352-AF1ACA7B20ED}"/>
            </a:ext>
          </a:extLst>
        </xdr:cNvPr>
        <xdr:cNvSpPr/>
      </xdr:nvSpPr>
      <xdr:spPr>
        <a:xfrm>
          <a:off x="874713" y="4370839"/>
          <a:ext cx="4764088" cy="3042105"/>
        </a:xfrm>
        <a:prstGeom prst="rect">
          <a:avLst/>
        </a:prstGeom>
        <a:noFill/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chemeClr val="accent3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用船する船舶</a:t>
          </a:r>
        </a:p>
      </xdr:txBody>
    </xdr:sp>
    <xdr:clientData/>
  </xdr:twoCellAnchor>
  <xdr:twoCellAnchor>
    <xdr:from>
      <xdr:col>1</xdr:col>
      <xdr:colOff>44450</xdr:colOff>
      <xdr:row>44</xdr:row>
      <xdr:rowOff>0</xdr:rowOff>
    </xdr:from>
    <xdr:to>
      <xdr:col>5</xdr:col>
      <xdr:colOff>381000</xdr:colOff>
      <xdr:row>51</xdr:row>
      <xdr:rowOff>309562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26E19A7-01B6-4303-9216-1BFDE06B3762}"/>
            </a:ext>
          </a:extLst>
        </xdr:cNvPr>
        <xdr:cNvSpPr/>
      </xdr:nvSpPr>
      <xdr:spPr>
        <a:xfrm>
          <a:off x="857250" y="18564225"/>
          <a:ext cx="4686300" cy="3551237"/>
        </a:xfrm>
        <a:prstGeom prst="rect">
          <a:avLst/>
        </a:prstGeom>
        <a:noFill/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chemeClr val="accent3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用船する船舶</a:t>
          </a:r>
        </a:p>
      </xdr:txBody>
    </xdr:sp>
    <xdr:clientData/>
  </xdr:twoCellAnchor>
  <xdr:twoCellAnchor>
    <xdr:from>
      <xdr:col>5</xdr:col>
      <xdr:colOff>1527174</xdr:colOff>
      <xdr:row>116</xdr:row>
      <xdr:rowOff>102508</xdr:rowOff>
    </xdr:from>
    <xdr:to>
      <xdr:col>7</xdr:col>
      <xdr:colOff>196849</xdr:colOff>
      <xdr:row>127</xdr:row>
      <xdr:rowOff>357186</xdr:rowOff>
    </xdr:to>
    <xdr:sp macro="" textlink="">
      <xdr:nvSpPr>
        <xdr:cNvPr id="9" name="大かっこ 1">
          <a:extLst>
            <a:ext uri="{FF2B5EF4-FFF2-40B4-BE49-F238E27FC236}">
              <a16:creationId xmlns:a16="http://schemas.microsoft.com/office/drawing/2014/main" id="{561BDE44-2E56-4D02-87A6-34DA3BA1C27C}"/>
            </a:ext>
          </a:extLst>
        </xdr:cNvPr>
        <xdr:cNvSpPr/>
      </xdr:nvSpPr>
      <xdr:spPr>
        <a:xfrm>
          <a:off x="6689724" y="51245408"/>
          <a:ext cx="2797175" cy="5020353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8BB57-E502-4AA5-86B2-81D5139666BA}">
  <sheetPr>
    <tabColor theme="9" tint="0.39997558519241921"/>
    <pageSetUpPr fitToPage="1"/>
  </sheetPr>
  <dimension ref="A1:AG309"/>
  <sheetViews>
    <sheetView showGridLines="0" tabSelected="1" view="pageBreakPreview" zoomScale="40" zoomScaleNormal="40" zoomScaleSheetLayoutView="40" workbookViewId="0">
      <selection activeCell="S75" sqref="S75"/>
    </sheetView>
  </sheetViews>
  <sheetFormatPr defaultColWidth="8" defaultRowHeight="16" x14ac:dyDescent="0.55000000000000004"/>
  <cols>
    <col min="1" max="1" width="10.58203125" style="113" customWidth="1"/>
    <col min="2" max="2" width="13.5" style="119" customWidth="1"/>
    <col min="3" max="3" width="5.58203125" style="145" customWidth="1"/>
    <col min="4" max="4" width="32.4140625" style="145" customWidth="1"/>
    <col min="5" max="5" width="5.58203125" style="145" customWidth="1"/>
    <col min="6" max="6" width="23.08203125" style="113" customWidth="1"/>
    <col min="7" max="7" width="31" style="1" customWidth="1"/>
    <col min="8" max="8" width="11.08203125" style="145" customWidth="1"/>
    <col min="9" max="9" width="31.83203125" style="113" customWidth="1"/>
    <col min="10" max="10" width="11.08203125" style="145" customWidth="1"/>
    <col min="11" max="11" width="31.83203125" style="113" customWidth="1"/>
    <col min="12" max="12" width="11.08203125" style="145" customWidth="1"/>
    <col min="13" max="13" width="31.83203125" style="113" customWidth="1"/>
    <col min="14" max="14" width="11.08203125" style="113" customWidth="1"/>
    <col min="15" max="15" width="31.83203125" style="113" customWidth="1"/>
    <col min="16" max="16" width="11.08203125" style="145" customWidth="1"/>
    <col min="17" max="17" width="31.83203125" style="113" customWidth="1"/>
    <col min="18" max="18" width="11.08203125" style="113" customWidth="1"/>
    <col min="19" max="19" width="31.83203125" style="113" customWidth="1"/>
    <col min="20" max="20" width="11.08203125" style="113" customWidth="1"/>
    <col min="21" max="21" width="31.83203125" style="113" customWidth="1"/>
    <col min="22" max="22" width="11.08203125" style="113" customWidth="1"/>
    <col min="23" max="23" width="31.83203125" style="113" customWidth="1"/>
    <col min="24" max="24" width="5.58203125" style="113" customWidth="1"/>
    <col min="25" max="27" width="8" style="113"/>
    <col min="28" max="28" width="8" style="113" customWidth="1"/>
    <col min="29" max="16384" width="8" style="113"/>
  </cols>
  <sheetData>
    <row r="1" spans="1:28" ht="20.149999999999999" customHeight="1" x14ac:dyDescent="0.55000000000000004">
      <c r="A1" s="109"/>
      <c r="B1" s="110"/>
      <c r="C1" s="111"/>
      <c r="D1" s="111"/>
      <c r="E1" s="111"/>
      <c r="F1" s="109"/>
      <c r="H1" s="111"/>
      <c r="I1" s="109"/>
      <c r="J1" s="112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8" s="115" customFormat="1" ht="130" customHeight="1" x14ac:dyDescent="0.55000000000000004">
      <c r="A2" s="114"/>
      <c r="B2" s="303" t="s">
        <v>0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</row>
    <row r="3" spans="1:28" ht="20.149999999999999" customHeight="1" x14ac:dyDescent="0.55000000000000004">
      <c r="A3" s="109"/>
      <c r="B3" s="116"/>
      <c r="C3" s="116"/>
      <c r="D3" s="116"/>
      <c r="E3" s="116"/>
      <c r="F3" s="116"/>
      <c r="G3" s="116"/>
      <c r="H3" s="117"/>
      <c r="I3" s="116"/>
      <c r="J3" s="118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8" s="119" customFormat="1" ht="114.5" customHeight="1" x14ac:dyDescent="0.55000000000000004">
      <c r="A4" s="110"/>
      <c r="B4" s="304" t="s">
        <v>1</v>
      </c>
      <c r="C4" s="305"/>
      <c r="D4" s="305"/>
      <c r="E4" s="305"/>
      <c r="F4" s="306"/>
      <c r="G4" s="307" t="s">
        <v>2</v>
      </c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8"/>
    </row>
    <row r="5" spans="1:28" s="119" customFormat="1" ht="60" customHeight="1" x14ac:dyDescent="0.55000000000000004">
      <c r="A5" s="110"/>
      <c r="B5" s="120"/>
      <c r="C5" s="120"/>
      <c r="D5" s="120"/>
      <c r="E5" s="120"/>
      <c r="F5" s="120"/>
      <c r="G5" s="120"/>
      <c r="H5" s="121"/>
      <c r="I5" s="120"/>
      <c r="J5" s="122"/>
      <c r="O5" s="120"/>
      <c r="P5" s="120"/>
      <c r="Q5" s="120"/>
      <c r="R5" s="120"/>
      <c r="S5" s="120"/>
      <c r="T5" s="120"/>
      <c r="U5" s="120"/>
      <c r="V5" s="120"/>
      <c r="W5" s="120"/>
      <c r="X5" s="120"/>
      <c r="AA5" s="123"/>
      <c r="AB5" s="123"/>
    </row>
    <row r="6" spans="1:28" s="119" customFormat="1" ht="60" customHeight="1" thickBot="1" x14ac:dyDescent="0.6">
      <c r="A6" s="110"/>
      <c r="B6" s="120"/>
      <c r="C6" s="120"/>
      <c r="D6" s="120"/>
      <c r="E6" s="120"/>
      <c r="F6" s="120"/>
      <c r="G6" s="309" t="s">
        <v>3</v>
      </c>
      <c r="H6" s="309"/>
      <c r="I6" s="309"/>
      <c r="K6" s="309" t="s">
        <v>4</v>
      </c>
      <c r="L6" s="309"/>
      <c r="M6" s="309"/>
      <c r="N6" s="124"/>
      <c r="O6" s="309" t="s">
        <v>5</v>
      </c>
      <c r="P6" s="309"/>
      <c r="Q6" s="309"/>
      <c r="R6" s="309"/>
      <c r="S6" s="120"/>
      <c r="T6" s="120"/>
      <c r="U6" s="120"/>
      <c r="V6" s="120"/>
      <c r="W6" s="120"/>
      <c r="X6" s="120"/>
      <c r="AA6" s="123"/>
      <c r="AB6" s="123"/>
    </row>
    <row r="7" spans="1:28" s="119" customFormat="1" ht="36" customHeight="1" thickBot="1" x14ac:dyDescent="0.6">
      <c r="A7" s="110"/>
      <c r="B7" s="310" t="s">
        <v>6</v>
      </c>
      <c r="C7" s="311"/>
      <c r="D7" s="312"/>
      <c r="E7" s="313"/>
      <c r="F7" s="120"/>
      <c r="G7" s="320" t="s">
        <v>7</v>
      </c>
      <c r="H7" s="125"/>
      <c r="I7" s="301" t="s">
        <v>8</v>
      </c>
      <c r="J7" s="125"/>
      <c r="K7" s="301" t="s">
        <v>7</v>
      </c>
      <c r="L7" s="126"/>
      <c r="M7" s="301" t="s">
        <v>8</v>
      </c>
      <c r="N7" s="127"/>
      <c r="P7" s="128"/>
      <c r="Q7" s="120"/>
      <c r="R7" s="120"/>
      <c r="S7" s="120"/>
      <c r="T7" s="120"/>
      <c r="U7" s="120"/>
      <c r="V7" s="120"/>
      <c r="W7" s="120"/>
      <c r="X7" s="120"/>
      <c r="AA7" s="129"/>
      <c r="AB7" s="130"/>
    </row>
    <row r="8" spans="1:28" s="119" customFormat="1" ht="20" customHeight="1" thickBot="1" x14ac:dyDescent="0.6">
      <c r="A8" s="110"/>
      <c r="F8" s="120"/>
      <c r="G8" s="320"/>
      <c r="H8" s="131"/>
      <c r="I8" s="302"/>
      <c r="K8" s="301"/>
      <c r="L8" s="128"/>
      <c r="M8" s="302"/>
      <c r="N8" s="128"/>
      <c r="O8" s="132"/>
      <c r="P8" s="128"/>
      <c r="Q8" s="120"/>
      <c r="R8" s="120"/>
      <c r="S8" s="120"/>
      <c r="T8" s="120"/>
      <c r="U8" s="120"/>
      <c r="V8" s="120"/>
      <c r="W8" s="120"/>
      <c r="X8" s="120"/>
    </row>
    <row r="9" spans="1:28" s="119" customFormat="1" ht="36" customHeight="1" thickBot="1" x14ac:dyDescent="0.6">
      <c r="A9" s="110"/>
      <c r="B9" s="310" t="s">
        <v>9</v>
      </c>
      <c r="C9" s="311"/>
      <c r="D9" s="312"/>
      <c r="E9" s="313"/>
      <c r="F9" s="120"/>
      <c r="G9" s="120" t="s">
        <v>10</v>
      </c>
      <c r="H9" s="133"/>
      <c r="I9" s="2">
        <v>0</v>
      </c>
      <c r="K9" s="120" t="s">
        <v>11</v>
      </c>
      <c r="L9" s="134"/>
      <c r="M9" s="2">
        <v>0</v>
      </c>
      <c r="N9" s="3"/>
      <c r="O9" s="135"/>
      <c r="P9" s="128"/>
      <c r="Q9" s="136"/>
      <c r="R9" s="136"/>
      <c r="S9" s="120"/>
      <c r="T9" s="120"/>
      <c r="U9" s="120"/>
      <c r="V9" s="120"/>
      <c r="W9" s="120"/>
      <c r="X9" s="120"/>
    </row>
    <row r="10" spans="1:28" s="119" customFormat="1" ht="20.149999999999999" customHeight="1" thickBot="1" x14ac:dyDescent="0.6">
      <c r="A10" s="110"/>
      <c r="F10" s="120"/>
      <c r="G10" s="120"/>
      <c r="H10" s="4"/>
      <c r="I10" s="5"/>
      <c r="K10" s="134"/>
      <c r="L10" s="134"/>
      <c r="M10" s="6"/>
      <c r="N10" s="7"/>
      <c r="O10" s="135"/>
      <c r="P10" s="128"/>
      <c r="Q10" s="137"/>
      <c r="R10" s="137"/>
      <c r="S10" s="120"/>
      <c r="T10" s="120"/>
      <c r="U10" s="120"/>
      <c r="V10" s="120"/>
      <c r="W10" s="120"/>
      <c r="X10" s="120"/>
    </row>
    <row r="11" spans="1:28" s="119" customFormat="1" ht="36" customHeight="1" thickBot="1" x14ac:dyDescent="0.6">
      <c r="B11" s="314" t="s">
        <v>12</v>
      </c>
      <c r="C11" s="315"/>
      <c r="D11" s="316"/>
      <c r="E11" s="317"/>
      <c r="F11" s="120"/>
      <c r="G11" s="120" t="s">
        <v>13</v>
      </c>
      <c r="H11" s="133"/>
      <c r="I11" s="2">
        <v>0</v>
      </c>
      <c r="J11" s="138"/>
      <c r="K11" s="318" t="s">
        <v>14</v>
      </c>
      <c r="L11" s="319"/>
      <c r="M11" s="2">
        <v>0</v>
      </c>
      <c r="N11" s="3"/>
      <c r="O11" s="139"/>
      <c r="P11" s="140"/>
      <c r="Q11" s="141"/>
      <c r="R11" s="141"/>
      <c r="S11" s="120"/>
      <c r="T11" s="120"/>
      <c r="U11" s="120"/>
      <c r="V11" s="120"/>
      <c r="W11" s="120"/>
      <c r="X11" s="120"/>
    </row>
    <row r="12" spans="1:28" s="119" customFormat="1" ht="20.149999999999999" customHeight="1" thickBot="1" x14ac:dyDescent="0.6">
      <c r="A12" s="110"/>
      <c r="B12" s="120"/>
      <c r="C12" s="120"/>
      <c r="D12" s="120"/>
      <c r="E12" s="120"/>
      <c r="F12" s="120"/>
      <c r="G12" s="120"/>
      <c r="H12" s="4"/>
      <c r="I12" s="5"/>
      <c r="J12" s="138"/>
      <c r="K12" s="120"/>
      <c r="L12" s="120"/>
      <c r="M12" s="5"/>
      <c r="N12" s="8"/>
      <c r="O12" s="139"/>
      <c r="P12" s="140"/>
      <c r="Q12" s="141"/>
      <c r="R12" s="141"/>
      <c r="S12" s="120"/>
      <c r="T12" s="120"/>
      <c r="U12" s="120"/>
      <c r="V12" s="120"/>
      <c r="W12" s="120"/>
      <c r="X12" s="120"/>
    </row>
    <row r="13" spans="1:28" s="119" customFormat="1" ht="36" customHeight="1" thickBot="1" x14ac:dyDescent="0.6">
      <c r="A13" s="110"/>
      <c r="B13" s="120"/>
      <c r="C13" s="120"/>
      <c r="D13" s="120"/>
      <c r="E13" s="120"/>
      <c r="F13" s="120"/>
      <c r="G13" s="120" t="s">
        <v>15</v>
      </c>
      <c r="H13" s="133"/>
      <c r="I13" s="2">
        <v>0</v>
      </c>
      <c r="K13" s="318" t="s">
        <v>16</v>
      </c>
      <c r="L13" s="319"/>
      <c r="M13" s="2">
        <v>0</v>
      </c>
      <c r="N13" s="3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8" s="119" customFormat="1" ht="20.149999999999999" customHeight="1" thickBot="1" x14ac:dyDescent="0.6">
      <c r="A14" s="110"/>
      <c r="B14" s="120"/>
      <c r="C14" s="120"/>
      <c r="D14" s="120"/>
      <c r="E14" s="120"/>
      <c r="F14" s="120"/>
      <c r="G14" s="120"/>
      <c r="H14" s="4"/>
      <c r="I14" s="5"/>
      <c r="K14" s="120"/>
      <c r="L14" s="120"/>
      <c r="M14" s="5"/>
      <c r="N14" s="8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pans="1:28" s="119" customFormat="1" ht="36" customHeight="1" thickBot="1" x14ac:dyDescent="0.6">
      <c r="A15" s="110"/>
      <c r="B15" s="324" t="s">
        <v>17</v>
      </c>
      <c r="C15" s="325"/>
      <c r="D15" s="9"/>
      <c r="E15" s="120"/>
      <c r="F15" s="120"/>
      <c r="G15" s="120" t="s">
        <v>18</v>
      </c>
      <c r="H15" s="133"/>
      <c r="I15" s="2">
        <v>0</v>
      </c>
      <c r="K15" s="318" t="s">
        <v>19</v>
      </c>
      <c r="L15" s="319"/>
      <c r="M15" s="2">
        <v>0</v>
      </c>
      <c r="N15" s="3"/>
      <c r="O15" s="120"/>
      <c r="P15" s="120"/>
      <c r="Q15" s="120"/>
      <c r="R15" s="120"/>
      <c r="S15" s="120"/>
      <c r="T15" s="120"/>
      <c r="U15" s="120"/>
      <c r="V15" s="120"/>
      <c r="W15" s="120"/>
      <c r="X15" s="120"/>
    </row>
    <row r="16" spans="1:28" s="119" customFormat="1" ht="20.149999999999999" customHeight="1" thickBot="1" x14ac:dyDescent="0.6">
      <c r="A16" s="110"/>
      <c r="B16" s="121"/>
      <c r="C16" s="121"/>
      <c r="D16" s="120"/>
      <c r="E16" s="120"/>
      <c r="F16" s="120"/>
      <c r="H16" s="10"/>
      <c r="I16" s="6"/>
      <c r="K16" s="120"/>
      <c r="L16" s="120"/>
      <c r="M16" s="142"/>
      <c r="N16" s="142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spans="1:24" s="119" customFormat="1" ht="36" customHeight="1" thickBot="1" x14ac:dyDescent="0.6">
      <c r="A17" s="110"/>
      <c r="B17" s="324" t="s">
        <v>20</v>
      </c>
      <c r="C17" s="326"/>
      <c r="D17" s="11"/>
      <c r="E17" s="120"/>
      <c r="F17" s="120"/>
      <c r="G17" s="120" t="s">
        <v>21</v>
      </c>
      <c r="H17" s="133"/>
      <c r="I17" s="2">
        <v>0</v>
      </c>
      <c r="K17" s="120" t="s">
        <v>22</v>
      </c>
      <c r="L17" s="120"/>
      <c r="M17" s="12">
        <f>I35</f>
        <v>0</v>
      </c>
      <c r="N17" s="13"/>
      <c r="O17" s="120"/>
      <c r="P17" s="120"/>
      <c r="Q17" s="120"/>
      <c r="R17" s="120"/>
      <c r="S17" s="120"/>
      <c r="T17" s="120"/>
      <c r="U17" s="120"/>
      <c r="V17" s="120"/>
      <c r="W17" s="120"/>
      <c r="X17" s="120"/>
    </row>
    <row r="18" spans="1:24" s="119" customFormat="1" ht="16" customHeight="1" thickBot="1" x14ac:dyDescent="0.6">
      <c r="A18" s="110"/>
      <c r="B18" s="120"/>
      <c r="C18" s="120"/>
      <c r="D18" s="120"/>
      <c r="E18" s="120"/>
      <c r="F18" s="120"/>
      <c r="H18" s="10"/>
      <c r="I18" s="6"/>
      <c r="J18" s="122"/>
      <c r="K18" s="120"/>
      <c r="L18" s="120"/>
      <c r="M18" s="142"/>
      <c r="N18" s="142"/>
      <c r="O18" s="120"/>
      <c r="P18" s="120"/>
      <c r="Q18" s="120"/>
      <c r="R18" s="120"/>
      <c r="S18" s="120"/>
      <c r="T18" s="120"/>
      <c r="U18" s="120"/>
      <c r="V18" s="120"/>
      <c r="W18" s="120"/>
      <c r="X18" s="120"/>
    </row>
    <row r="19" spans="1:24" s="119" customFormat="1" ht="36" customHeight="1" thickBot="1" x14ac:dyDescent="0.6">
      <c r="A19" s="110"/>
      <c r="B19" s="120"/>
      <c r="C19" s="120"/>
      <c r="D19" s="120"/>
      <c r="E19" s="120"/>
      <c r="F19" s="120"/>
      <c r="G19" s="120" t="s">
        <v>23</v>
      </c>
      <c r="H19" s="133"/>
      <c r="I19" s="2">
        <v>0</v>
      </c>
      <c r="J19" s="122"/>
      <c r="K19" s="120"/>
      <c r="L19" s="120"/>
      <c r="M19" s="142"/>
      <c r="N19" s="142"/>
      <c r="O19" s="120"/>
      <c r="P19" s="120"/>
      <c r="Q19" s="120"/>
      <c r="R19" s="120"/>
      <c r="S19" s="120"/>
      <c r="T19" s="120"/>
      <c r="U19" s="120"/>
      <c r="V19" s="120"/>
      <c r="W19" s="120"/>
      <c r="X19" s="120"/>
    </row>
    <row r="20" spans="1:24" s="143" customFormat="1" ht="16" customHeight="1" thickBot="1" x14ac:dyDescent="0.6">
      <c r="H20" s="144"/>
      <c r="J20" s="112"/>
    </row>
    <row r="21" spans="1:24" s="143" customFormat="1" ht="36" customHeight="1" thickBot="1" x14ac:dyDescent="0.6">
      <c r="G21" s="120" t="s">
        <v>24</v>
      </c>
      <c r="H21" s="145"/>
      <c r="I21" s="2">
        <v>0</v>
      </c>
      <c r="J21" s="112"/>
    </row>
    <row r="22" spans="1:24" s="143" customFormat="1" ht="16" customHeight="1" thickBot="1" x14ac:dyDescent="0.6">
      <c r="H22" s="144"/>
      <c r="J22" s="112"/>
    </row>
    <row r="23" spans="1:24" s="143" customFormat="1" ht="36" customHeight="1" thickBot="1" x14ac:dyDescent="0.6">
      <c r="G23" s="120" t="s">
        <v>25</v>
      </c>
      <c r="H23" s="145"/>
      <c r="I23" s="2">
        <v>0</v>
      </c>
      <c r="J23" s="112"/>
    </row>
    <row r="24" spans="1:24" s="119" customFormat="1" ht="16" customHeight="1" thickBot="1" x14ac:dyDescent="0.6">
      <c r="A24" s="110"/>
      <c r="F24" s="120"/>
      <c r="G24" s="120"/>
      <c r="H24" s="14"/>
      <c r="I24" s="15"/>
      <c r="J24" s="122"/>
      <c r="K24" s="120"/>
      <c r="L24" s="120"/>
      <c r="M24" s="142"/>
      <c r="N24" s="142"/>
      <c r="O24" s="120"/>
      <c r="P24" s="120"/>
      <c r="Q24" s="120"/>
      <c r="R24" s="120"/>
      <c r="S24" s="120"/>
      <c r="T24" s="120"/>
      <c r="U24" s="120"/>
      <c r="V24" s="120"/>
      <c r="W24" s="120"/>
      <c r="X24" s="120"/>
    </row>
    <row r="25" spans="1:24" s="119" customFormat="1" ht="36" customHeight="1" thickBot="1" x14ac:dyDescent="0.6">
      <c r="A25" s="110"/>
      <c r="F25" s="120"/>
      <c r="G25" s="120" t="s">
        <v>26</v>
      </c>
      <c r="H25" s="133"/>
      <c r="I25" s="2">
        <v>0</v>
      </c>
      <c r="J25" s="122"/>
      <c r="K25" s="120"/>
      <c r="L25" s="120"/>
      <c r="M25" s="142"/>
      <c r="N25" s="142"/>
      <c r="O25" s="120"/>
      <c r="P25" s="120"/>
      <c r="Q25" s="120"/>
      <c r="R25" s="120"/>
      <c r="S25" s="120"/>
      <c r="T25" s="120"/>
      <c r="U25" s="120"/>
      <c r="V25" s="120"/>
      <c r="W25" s="120"/>
      <c r="X25" s="120"/>
    </row>
    <row r="26" spans="1:24" s="119" customFormat="1" ht="10" customHeight="1" x14ac:dyDescent="0.55000000000000004">
      <c r="A26" s="110"/>
      <c r="F26" s="120"/>
      <c r="G26" s="120"/>
      <c r="H26" s="4"/>
      <c r="I26" s="5"/>
      <c r="J26" s="122"/>
      <c r="K26" s="120"/>
      <c r="L26" s="120"/>
      <c r="M26" s="142"/>
      <c r="N26" s="142"/>
      <c r="O26" s="120"/>
      <c r="P26" s="120"/>
      <c r="Q26" s="120"/>
      <c r="R26" s="120"/>
      <c r="S26" s="120"/>
      <c r="T26" s="120"/>
      <c r="U26" s="120"/>
      <c r="V26" s="120"/>
      <c r="W26" s="120"/>
      <c r="X26" s="120"/>
    </row>
    <row r="27" spans="1:24" s="119" customFormat="1" ht="10" customHeight="1" x14ac:dyDescent="0.55000000000000004">
      <c r="A27" s="110"/>
      <c r="F27" s="120"/>
      <c r="G27" s="146"/>
      <c r="H27" s="16"/>
      <c r="I27" s="17"/>
      <c r="J27" s="122"/>
      <c r="L27" s="120"/>
      <c r="M27" s="142"/>
      <c r="N27" s="142"/>
      <c r="O27" s="120"/>
      <c r="P27" s="120"/>
      <c r="Q27" s="120"/>
      <c r="R27" s="120"/>
      <c r="S27" s="120"/>
      <c r="T27" s="120"/>
      <c r="U27" s="120"/>
      <c r="V27" s="120"/>
      <c r="W27" s="120"/>
      <c r="X27" s="120"/>
    </row>
    <row r="28" spans="1:24" s="119" customFormat="1" ht="36" customHeight="1" x14ac:dyDescent="0.55000000000000004">
      <c r="A28" s="110"/>
      <c r="F28" s="120"/>
      <c r="G28" s="147" t="s">
        <v>27</v>
      </c>
      <c r="H28" s="133"/>
      <c r="I28" s="11">
        <f>SUM(I9:I25)</f>
        <v>0</v>
      </c>
      <c r="J28" s="122"/>
      <c r="K28" s="120"/>
      <c r="L28" s="120"/>
      <c r="M28" s="142"/>
      <c r="N28" s="142"/>
      <c r="O28" s="120"/>
      <c r="P28" s="120"/>
      <c r="Q28" s="120"/>
      <c r="R28" s="120"/>
      <c r="S28" s="120"/>
      <c r="T28" s="120"/>
      <c r="U28" s="120"/>
      <c r="V28" s="120"/>
      <c r="W28" s="120"/>
      <c r="X28" s="120"/>
    </row>
    <row r="29" spans="1:24" s="119" customFormat="1" ht="10" customHeight="1" thickBot="1" x14ac:dyDescent="0.6">
      <c r="A29" s="110"/>
      <c r="F29" s="120"/>
      <c r="G29" s="120"/>
      <c r="H29" s="14"/>
      <c r="I29" s="18"/>
      <c r="J29" s="122"/>
      <c r="K29" s="120"/>
      <c r="L29" s="120"/>
      <c r="M29" s="142"/>
      <c r="N29" s="142"/>
      <c r="O29" s="120"/>
      <c r="P29" s="120"/>
      <c r="Q29" s="120"/>
      <c r="R29" s="120"/>
      <c r="S29" s="120"/>
      <c r="T29" s="120"/>
      <c r="U29" s="120"/>
      <c r="V29" s="120"/>
      <c r="W29" s="120"/>
      <c r="X29" s="120"/>
    </row>
    <row r="30" spans="1:24" s="119" customFormat="1" ht="36" customHeight="1" thickBot="1" x14ac:dyDescent="0.6">
      <c r="A30" s="110"/>
      <c r="B30" s="110"/>
      <c r="C30" s="110"/>
      <c r="D30" s="110"/>
      <c r="E30" s="120"/>
      <c r="F30" s="120"/>
      <c r="G30" s="120" t="s">
        <v>28</v>
      </c>
      <c r="H30" s="133"/>
      <c r="I30" s="2">
        <v>0</v>
      </c>
      <c r="J30" s="122"/>
      <c r="K30" s="120"/>
      <c r="L30" s="120"/>
      <c r="M30" s="142"/>
      <c r="N30" s="142"/>
      <c r="O30" s="120"/>
      <c r="P30" s="120"/>
      <c r="Q30" s="120"/>
      <c r="R30" s="120"/>
      <c r="S30" s="120"/>
      <c r="T30" s="120"/>
      <c r="U30" s="120"/>
      <c r="V30" s="120"/>
      <c r="W30" s="120"/>
      <c r="X30" s="120"/>
    </row>
    <row r="31" spans="1:24" s="119" customFormat="1" ht="10" customHeight="1" x14ac:dyDescent="0.55000000000000004">
      <c r="A31" s="110"/>
      <c r="F31" s="120"/>
      <c r="G31" s="120"/>
      <c r="H31" s="4"/>
      <c r="I31" s="5"/>
      <c r="J31" s="122"/>
      <c r="K31" s="120"/>
      <c r="L31" s="120"/>
      <c r="M31" s="142"/>
      <c r="N31" s="142"/>
      <c r="O31" s="120"/>
      <c r="P31" s="120"/>
      <c r="Q31" s="120"/>
      <c r="R31" s="120"/>
      <c r="S31" s="120"/>
      <c r="T31" s="120"/>
      <c r="U31" s="120"/>
      <c r="V31" s="120"/>
      <c r="W31" s="120"/>
      <c r="X31" s="120"/>
    </row>
    <row r="32" spans="1:24" s="119" customFormat="1" ht="10" customHeight="1" x14ac:dyDescent="0.55000000000000004">
      <c r="A32" s="110"/>
      <c r="F32" s="120"/>
      <c r="G32" s="146"/>
      <c r="H32" s="16"/>
      <c r="I32" s="17"/>
      <c r="J32" s="122"/>
      <c r="K32" s="120"/>
      <c r="L32" s="120"/>
      <c r="M32" s="142"/>
      <c r="N32" s="142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s="119" customFormat="1" ht="36" customHeight="1" x14ac:dyDescent="0.55000000000000004">
      <c r="A33" s="110"/>
      <c r="F33" s="120"/>
      <c r="G33" s="147" t="s">
        <v>29</v>
      </c>
      <c r="H33" s="133"/>
      <c r="I33" s="11">
        <f>I28+I30</f>
        <v>0</v>
      </c>
      <c r="J33" s="122"/>
      <c r="K33" s="120"/>
      <c r="L33" s="120"/>
      <c r="M33" s="142"/>
      <c r="N33" s="142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s="119" customFormat="1" ht="10" customHeight="1" thickBot="1" x14ac:dyDescent="0.6">
      <c r="A34" s="110"/>
      <c r="F34" s="120"/>
      <c r="G34" s="147"/>
      <c r="H34" s="121"/>
      <c r="I34" s="142"/>
      <c r="J34" s="122"/>
      <c r="K34" s="120"/>
      <c r="L34" s="120"/>
      <c r="M34" s="142"/>
      <c r="N34" s="142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s="119" customFormat="1" ht="36" customHeight="1" thickBot="1" x14ac:dyDescent="0.6">
      <c r="A35" s="110"/>
      <c r="F35" s="120"/>
      <c r="G35" s="120" t="s">
        <v>22</v>
      </c>
      <c r="H35" s="133"/>
      <c r="I35" s="19">
        <v>0</v>
      </c>
      <c r="J35" s="122"/>
      <c r="K35" s="120"/>
      <c r="L35" s="120"/>
      <c r="M35" s="142"/>
      <c r="N35" s="142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s="119" customFormat="1" ht="10" customHeight="1" x14ac:dyDescent="0.55000000000000004">
      <c r="A36" s="110"/>
      <c r="F36" s="120"/>
      <c r="G36" s="120"/>
      <c r="H36" s="148"/>
      <c r="I36" s="149"/>
      <c r="J36" s="122"/>
      <c r="K36" s="120"/>
      <c r="L36" s="120"/>
      <c r="M36" s="142"/>
      <c r="N36" s="142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s="119" customFormat="1" ht="36" customHeight="1" x14ac:dyDescent="0.55000000000000004">
      <c r="A37" s="110"/>
      <c r="B37" s="110"/>
      <c r="C37" s="110"/>
      <c r="D37" s="110"/>
      <c r="E37" s="120"/>
      <c r="F37" s="120"/>
      <c r="G37" s="120" t="s">
        <v>30</v>
      </c>
      <c r="H37" s="133"/>
      <c r="I37" s="20">
        <f>I33*I35</f>
        <v>0</v>
      </c>
      <c r="J37" s="122"/>
      <c r="K37" s="120"/>
      <c r="L37" s="120"/>
      <c r="M37" s="142"/>
      <c r="N37" s="142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s="119" customFormat="1" ht="10" customHeight="1" x14ac:dyDescent="0.55000000000000004">
      <c r="A38" s="110"/>
      <c r="F38" s="120"/>
      <c r="G38" s="120"/>
      <c r="H38" s="4"/>
      <c r="I38" s="5"/>
      <c r="J38" s="122"/>
      <c r="K38" s="120"/>
      <c r="L38" s="120"/>
      <c r="M38" s="142"/>
      <c r="N38" s="142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s="119" customFormat="1" ht="10" customHeight="1" x14ac:dyDescent="0.55000000000000004">
      <c r="A39" s="110"/>
      <c r="F39" s="120"/>
      <c r="G39" s="146"/>
      <c r="H39" s="16"/>
      <c r="I39" s="17"/>
      <c r="J39" s="122"/>
      <c r="K39" s="120"/>
      <c r="L39" s="120"/>
      <c r="M39" s="142"/>
      <c r="N39" s="142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s="119" customFormat="1" ht="36" customHeight="1" x14ac:dyDescent="0.55000000000000004">
      <c r="A40" s="110"/>
      <c r="B40" s="110"/>
      <c r="C40" s="110"/>
      <c r="D40" s="110"/>
      <c r="E40" s="120"/>
      <c r="F40" s="120"/>
      <c r="G40" s="147" t="s">
        <v>31</v>
      </c>
      <c r="H40" s="133"/>
      <c r="I40" s="11">
        <f>I33+I37</f>
        <v>0</v>
      </c>
      <c r="J40" s="122"/>
      <c r="K40" s="147" t="s">
        <v>32</v>
      </c>
      <c r="L40" s="120"/>
      <c r="M40" s="11">
        <f>-M9+M11*(1+M17)+M13*(1+M17)+M15*(1+M17)</f>
        <v>0</v>
      </c>
      <c r="N40" s="21"/>
      <c r="O40" s="327" t="s">
        <v>33</v>
      </c>
      <c r="P40" s="327"/>
      <c r="Q40" s="11">
        <f>I40+M40</f>
        <v>0</v>
      </c>
      <c r="R40" s="21"/>
      <c r="S40" s="120"/>
      <c r="T40" s="120"/>
      <c r="U40" s="120"/>
      <c r="V40" s="120"/>
      <c r="W40" s="120"/>
      <c r="X40" s="120"/>
    </row>
    <row r="41" spans="1:24" s="119" customFormat="1" ht="30" customHeight="1" x14ac:dyDescent="0.55000000000000004">
      <c r="A41" s="110"/>
      <c r="B41" s="120"/>
      <c r="C41" s="120"/>
      <c r="D41" s="120"/>
      <c r="E41" s="120"/>
      <c r="F41" s="120"/>
      <c r="H41" s="328" t="s">
        <v>34</v>
      </c>
      <c r="I41" s="329"/>
      <c r="J41" s="150"/>
      <c r="K41" s="150"/>
      <c r="L41" s="150"/>
      <c r="M41" s="151" t="s">
        <v>34</v>
      </c>
      <c r="N41" s="152"/>
      <c r="O41" s="150"/>
      <c r="P41" s="151"/>
      <c r="Q41" s="151" t="s">
        <v>35</v>
      </c>
      <c r="T41" s="120"/>
      <c r="U41" s="120"/>
      <c r="V41" s="120"/>
      <c r="W41" s="120"/>
      <c r="X41" s="120"/>
    </row>
    <row r="42" spans="1:24" s="119" customFormat="1" ht="27.65" customHeight="1" x14ac:dyDescent="0.55000000000000004">
      <c r="A42" s="110"/>
      <c r="B42" s="120"/>
      <c r="C42" s="120"/>
      <c r="D42" s="120"/>
      <c r="E42" s="120"/>
      <c r="F42" s="120"/>
      <c r="G42" s="120"/>
      <c r="H42" s="121"/>
      <c r="I42" s="153"/>
      <c r="J42" s="122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</row>
    <row r="43" spans="1:24" s="115" customFormat="1" ht="130" customHeight="1" x14ac:dyDescent="0.55000000000000004">
      <c r="A43" s="114"/>
      <c r="B43" s="303" t="s">
        <v>36</v>
      </c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</row>
    <row r="44" spans="1:24" s="119" customFormat="1" ht="41" customHeight="1" x14ac:dyDescent="0.55000000000000004">
      <c r="A44" s="110"/>
      <c r="B44" s="120"/>
      <c r="C44" s="120"/>
      <c r="D44" s="120"/>
      <c r="E44" s="120"/>
      <c r="F44" s="120"/>
      <c r="G44" s="120"/>
      <c r="H44" s="121"/>
      <c r="I44" s="153"/>
      <c r="J44" s="122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</row>
    <row r="45" spans="1:24" s="115" customFormat="1" ht="49.5" customHeight="1" x14ac:dyDescent="0.55000000000000004">
      <c r="A45" s="114"/>
      <c r="B45" s="154"/>
      <c r="C45" s="154"/>
      <c r="D45" s="154"/>
      <c r="E45" s="154"/>
      <c r="F45" s="154"/>
      <c r="G45" s="155" t="s">
        <v>3</v>
      </c>
      <c r="H45" s="156"/>
      <c r="I45" s="321" t="s">
        <v>4</v>
      </c>
      <c r="J45" s="321"/>
      <c r="K45" s="321"/>
      <c r="L45" s="321"/>
      <c r="M45" s="321"/>
      <c r="N45" s="321"/>
      <c r="O45" s="321"/>
      <c r="P45" s="157" t="s">
        <v>37</v>
      </c>
      <c r="Q45" s="158" t="s">
        <v>5</v>
      </c>
      <c r="R45" s="156"/>
      <c r="S45" s="154"/>
      <c r="T45" s="154"/>
      <c r="U45" s="154"/>
      <c r="V45" s="154"/>
      <c r="W45" s="154"/>
      <c r="X45" s="154"/>
    </row>
    <row r="46" spans="1:24" s="115" customFormat="1" ht="46.5" customHeight="1" thickBot="1" x14ac:dyDescent="0.6">
      <c r="A46" s="114"/>
      <c r="F46" s="154"/>
      <c r="G46" s="159" t="s">
        <v>38</v>
      </c>
      <c r="H46" s="160"/>
      <c r="I46" s="161" t="s">
        <v>39</v>
      </c>
      <c r="J46" s="162"/>
      <c r="K46" s="162" t="s">
        <v>40</v>
      </c>
      <c r="L46" s="162"/>
      <c r="M46" s="162" t="s">
        <v>41</v>
      </c>
      <c r="N46" s="128"/>
      <c r="O46" s="162" t="s">
        <v>42</v>
      </c>
      <c r="P46" s="322" t="s">
        <v>43</v>
      </c>
      <c r="Q46" s="322"/>
      <c r="R46" s="322"/>
      <c r="S46" s="154"/>
      <c r="T46" s="154"/>
      <c r="U46" s="154"/>
      <c r="V46" s="154"/>
      <c r="W46" s="154"/>
      <c r="X46" s="154"/>
    </row>
    <row r="47" spans="1:24" s="115" customFormat="1" ht="36" customHeight="1" thickBot="1" x14ac:dyDescent="0.6">
      <c r="A47" s="114"/>
      <c r="B47" s="310" t="s">
        <v>6</v>
      </c>
      <c r="C47" s="311"/>
      <c r="D47" s="312" t="s">
        <v>44</v>
      </c>
      <c r="E47" s="313"/>
      <c r="F47" s="154"/>
      <c r="G47" s="163">
        <f>IFERROR(G152+G157,"0")</f>
        <v>0</v>
      </c>
      <c r="H47" s="164" t="s">
        <v>45</v>
      </c>
      <c r="I47" s="165">
        <f>-D163</f>
        <v>0</v>
      </c>
      <c r="J47" s="161" t="s">
        <v>46</v>
      </c>
      <c r="K47" s="165">
        <f>D168</f>
        <v>0</v>
      </c>
      <c r="L47" s="162" t="s">
        <v>46</v>
      </c>
      <c r="M47" s="165">
        <f>D179</f>
        <v>0</v>
      </c>
      <c r="N47" s="166" t="s">
        <v>47</v>
      </c>
      <c r="O47" s="165">
        <f>D190</f>
        <v>0</v>
      </c>
      <c r="P47" s="137" t="s">
        <v>48</v>
      </c>
      <c r="Q47" s="167">
        <f>IFERROR(G47+I47+K47+M47+O47,"0")</f>
        <v>0</v>
      </c>
      <c r="R47" s="136"/>
      <c r="S47" s="168"/>
      <c r="T47" s="169" t="s">
        <v>17</v>
      </c>
      <c r="U47" s="22"/>
      <c r="V47" s="154"/>
      <c r="W47" s="154"/>
      <c r="X47" s="154"/>
    </row>
    <row r="48" spans="1:24" s="119" customFormat="1" ht="30.5" customHeight="1" thickBot="1" x14ac:dyDescent="0.35">
      <c r="A48" s="110"/>
      <c r="D48" s="323"/>
      <c r="E48" s="323"/>
      <c r="F48" s="120"/>
      <c r="G48" s="170" t="s">
        <v>49</v>
      </c>
      <c r="H48" s="171"/>
      <c r="I48" s="172" t="s">
        <v>50</v>
      </c>
      <c r="J48" s="171"/>
      <c r="K48" s="173" t="s">
        <v>49</v>
      </c>
      <c r="L48" s="171"/>
      <c r="M48" s="172" t="s">
        <v>49</v>
      </c>
      <c r="N48" s="174"/>
      <c r="O48" s="172" t="s">
        <v>49</v>
      </c>
      <c r="P48" s="175"/>
      <c r="Q48" s="176" t="s">
        <v>49</v>
      </c>
      <c r="R48" s="177"/>
      <c r="T48" s="120"/>
      <c r="U48" s="120"/>
      <c r="V48" s="120"/>
      <c r="W48" s="120"/>
      <c r="X48" s="120"/>
    </row>
    <row r="49" spans="1:28" s="119" customFormat="1" ht="36" customHeight="1" thickBot="1" x14ac:dyDescent="0.6">
      <c r="A49" s="110"/>
      <c r="B49" s="310" t="s">
        <v>9</v>
      </c>
      <c r="C49" s="311"/>
      <c r="D49" s="312"/>
      <c r="E49" s="313"/>
      <c r="F49" s="120"/>
      <c r="G49" s="178"/>
      <c r="H49" s="131"/>
      <c r="I49" s="179"/>
      <c r="J49" s="180"/>
      <c r="K49" s="181"/>
      <c r="L49" s="182"/>
      <c r="M49" s="182"/>
      <c r="N49" s="182"/>
      <c r="O49" s="136"/>
      <c r="P49" s="183"/>
      <c r="Q49" s="183"/>
      <c r="R49" s="154"/>
      <c r="T49" s="169" t="s">
        <v>20</v>
      </c>
      <c r="U49" s="11"/>
      <c r="V49" s="120"/>
      <c r="W49" s="120"/>
      <c r="X49" s="120"/>
    </row>
    <row r="50" spans="1:28" s="190" customFormat="1" ht="20.149999999999999" customHeight="1" thickBot="1" x14ac:dyDescent="0.65">
      <c r="A50" s="184"/>
      <c r="B50" s="119"/>
      <c r="C50" s="119"/>
      <c r="D50" s="331"/>
      <c r="E50" s="331"/>
      <c r="F50" s="23"/>
      <c r="G50" s="185"/>
      <c r="H50" s="186"/>
      <c r="I50" s="184"/>
      <c r="J50" s="187"/>
      <c r="K50" s="184"/>
      <c r="L50" s="184"/>
      <c r="M50" s="184"/>
      <c r="N50" s="188"/>
      <c r="O50" s="188"/>
      <c r="P50" s="188"/>
      <c r="Q50" s="188"/>
      <c r="R50" s="184"/>
      <c r="S50" s="184"/>
      <c r="T50" s="184"/>
      <c r="U50" s="184"/>
      <c r="V50" s="189"/>
      <c r="W50" s="184"/>
      <c r="X50" s="184"/>
    </row>
    <row r="51" spans="1:28" s="190" customFormat="1" ht="36" customHeight="1" thickBot="1" x14ac:dyDescent="0.65">
      <c r="A51" s="184"/>
      <c r="B51" s="314" t="s">
        <v>12</v>
      </c>
      <c r="C51" s="315"/>
      <c r="D51" s="316"/>
      <c r="E51" s="317"/>
      <c r="F51" s="23"/>
      <c r="G51" s="185"/>
      <c r="H51" s="186"/>
      <c r="I51" s="184"/>
      <c r="J51" s="187"/>
      <c r="K51" s="184"/>
      <c r="L51" s="184"/>
      <c r="M51" s="184"/>
      <c r="N51" s="188"/>
      <c r="O51" s="188"/>
      <c r="P51" s="188"/>
      <c r="Q51" s="188"/>
      <c r="R51" s="184"/>
      <c r="S51" s="184"/>
      <c r="T51" s="184"/>
      <c r="U51" s="184"/>
      <c r="V51" s="189"/>
      <c r="W51" s="184"/>
      <c r="X51" s="184"/>
    </row>
    <row r="52" spans="1:28" s="190" customFormat="1" ht="41" customHeight="1" x14ac:dyDescent="0.6">
      <c r="A52" s="184"/>
      <c r="B52" s="191"/>
      <c r="C52" s="191"/>
      <c r="D52" s="332"/>
      <c r="E52" s="332"/>
      <c r="F52" s="23"/>
      <c r="G52" s="185"/>
      <c r="H52" s="186"/>
      <c r="I52" s="184"/>
      <c r="J52" s="187"/>
      <c r="K52" s="184"/>
      <c r="L52" s="184"/>
      <c r="M52" s="184"/>
      <c r="N52" s="188"/>
      <c r="O52" s="188"/>
      <c r="P52" s="188"/>
      <c r="Q52" s="188"/>
      <c r="R52" s="184"/>
      <c r="S52" s="184"/>
      <c r="T52" s="184"/>
      <c r="U52" s="184"/>
      <c r="V52" s="189"/>
      <c r="W52" s="184"/>
      <c r="X52" s="184"/>
    </row>
    <row r="53" spans="1:28" ht="25" customHeight="1" x14ac:dyDescent="0.55000000000000004">
      <c r="A53" s="109"/>
      <c r="B53" s="333" t="s">
        <v>51</v>
      </c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5"/>
    </row>
    <row r="54" spans="1:28" ht="25" customHeight="1" x14ac:dyDescent="0.55000000000000004">
      <c r="A54" s="109"/>
      <c r="B54" s="336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8"/>
    </row>
    <row r="55" spans="1:28" s="199" customFormat="1" ht="20" customHeight="1" x14ac:dyDescent="0.95">
      <c r="A55" s="192"/>
      <c r="B55" s="339" t="s">
        <v>52</v>
      </c>
      <c r="C55" s="193"/>
      <c r="D55" s="193"/>
      <c r="E55" s="193"/>
      <c r="F55" s="194"/>
      <c r="G55" s="24"/>
      <c r="H55" s="193"/>
      <c r="I55" s="193"/>
      <c r="J55" s="195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6"/>
      <c r="W55" s="193"/>
      <c r="X55" s="197"/>
      <c r="Y55" s="198"/>
      <c r="Z55" s="198"/>
      <c r="AA55" s="198"/>
      <c r="AB55" s="198"/>
    </row>
    <row r="56" spans="1:28" s="199" customFormat="1" ht="56" customHeight="1" x14ac:dyDescent="0.95">
      <c r="A56" s="192"/>
      <c r="B56" s="340"/>
      <c r="C56" s="193"/>
      <c r="D56" s="200"/>
      <c r="E56" s="193"/>
      <c r="F56" s="194"/>
      <c r="G56" s="25"/>
      <c r="H56" s="193"/>
      <c r="I56" s="342" t="s">
        <v>53</v>
      </c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201"/>
      <c r="U56" s="202" t="s">
        <v>54</v>
      </c>
      <c r="V56" s="196"/>
      <c r="W56" s="158" t="s">
        <v>55</v>
      </c>
      <c r="X56" s="203"/>
    </row>
    <row r="57" spans="1:28" s="199" customFormat="1" ht="54" customHeight="1" thickBot="1" x14ac:dyDescent="1">
      <c r="A57" s="192"/>
      <c r="B57" s="340"/>
      <c r="C57" s="194"/>
      <c r="D57" s="204" t="s">
        <v>56</v>
      </c>
      <c r="E57" s="194"/>
      <c r="F57" s="194"/>
      <c r="G57" s="205" t="str">
        <f>D47</f>
        <v>X丸</v>
      </c>
      <c r="H57" s="193"/>
      <c r="I57" s="206" t="s">
        <v>57</v>
      </c>
      <c r="J57" s="205"/>
      <c r="K57" s="206" t="s">
        <v>58</v>
      </c>
      <c r="L57" s="207"/>
      <c r="M57" s="206" t="s">
        <v>59</v>
      </c>
      <c r="N57" s="207"/>
      <c r="O57" s="206" t="s">
        <v>60</v>
      </c>
      <c r="P57" s="201"/>
      <c r="Q57" s="206" t="s">
        <v>61</v>
      </c>
      <c r="R57" s="207"/>
      <c r="S57" s="207" t="s">
        <v>62</v>
      </c>
      <c r="T57" s="207"/>
      <c r="U57" s="207" t="s">
        <v>63</v>
      </c>
      <c r="V57" s="196"/>
      <c r="W57" s="193" t="s">
        <v>64</v>
      </c>
      <c r="X57" s="203"/>
    </row>
    <row r="58" spans="1:28" s="199" customFormat="1" ht="36" customHeight="1" thickBot="1" x14ac:dyDescent="0.6">
      <c r="A58" s="192"/>
      <c r="B58" s="340"/>
      <c r="C58" s="194"/>
      <c r="D58" s="208">
        <f>SUM(G58:G64)</f>
        <v>0</v>
      </c>
      <c r="E58" s="194"/>
      <c r="F58" s="194" t="s">
        <v>65</v>
      </c>
      <c r="G58" s="26" t="str">
        <f t="shared" ref="G58:G64" si="0">IFERROR(((I58+K58+M58+O58)/Q58*S58)*U58*W58,"-")</f>
        <v>-</v>
      </c>
      <c r="H58" s="193" t="s">
        <v>66</v>
      </c>
      <c r="I58" s="27">
        <v>0</v>
      </c>
      <c r="J58" s="343" t="s">
        <v>47</v>
      </c>
      <c r="K58" s="27">
        <v>0</v>
      </c>
      <c r="L58" s="344" t="s">
        <v>47</v>
      </c>
      <c r="M58" s="27">
        <v>0</v>
      </c>
      <c r="N58" s="343" t="s">
        <v>45</v>
      </c>
      <c r="O58" s="27">
        <v>0</v>
      </c>
      <c r="P58" s="343" t="s">
        <v>67</v>
      </c>
      <c r="Q58" s="27">
        <v>0</v>
      </c>
      <c r="R58" s="343" t="s">
        <v>68</v>
      </c>
      <c r="S58" s="27">
        <v>0</v>
      </c>
      <c r="T58" s="343" t="s">
        <v>68</v>
      </c>
      <c r="U58" s="27">
        <v>0</v>
      </c>
      <c r="V58" s="345" t="s">
        <v>69</v>
      </c>
      <c r="W58" s="27">
        <v>0</v>
      </c>
      <c r="X58" s="203"/>
    </row>
    <row r="59" spans="1:28" s="199" customFormat="1" ht="36" customHeight="1" x14ac:dyDescent="0.55000000000000004">
      <c r="A59" s="192"/>
      <c r="B59" s="340"/>
      <c r="C59" s="194"/>
      <c r="D59" s="28" t="s">
        <v>70</v>
      </c>
      <c r="E59" s="194"/>
      <c r="F59" s="194" t="s">
        <v>71</v>
      </c>
      <c r="G59" s="26" t="str">
        <f t="shared" si="0"/>
        <v>-</v>
      </c>
      <c r="H59" s="193" t="s">
        <v>66</v>
      </c>
      <c r="I59" s="27">
        <v>0</v>
      </c>
      <c r="J59" s="343"/>
      <c r="K59" s="27">
        <v>0</v>
      </c>
      <c r="L59" s="344"/>
      <c r="M59" s="27">
        <v>0</v>
      </c>
      <c r="N59" s="343"/>
      <c r="O59" s="27">
        <v>0</v>
      </c>
      <c r="P59" s="343"/>
      <c r="Q59" s="27">
        <v>0</v>
      </c>
      <c r="R59" s="343"/>
      <c r="S59" s="27">
        <v>0</v>
      </c>
      <c r="T59" s="343"/>
      <c r="U59" s="27">
        <v>0</v>
      </c>
      <c r="V59" s="345"/>
      <c r="W59" s="27">
        <v>0</v>
      </c>
      <c r="X59" s="203"/>
    </row>
    <row r="60" spans="1:28" s="199" customFormat="1" ht="36" customHeight="1" x14ac:dyDescent="0.55000000000000004">
      <c r="A60" s="192"/>
      <c r="B60" s="340"/>
      <c r="C60" s="194"/>
      <c r="D60" s="194"/>
      <c r="E60" s="194"/>
      <c r="F60" s="194" t="s">
        <v>72</v>
      </c>
      <c r="G60" s="26" t="str">
        <f t="shared" si="0"/>
        <v>-</v>
      </c>
      <c r="H60" s="193" t="s">
        <v>66</v>
      </c>
      <c r="I60" s="27">
        <v>0</v>
      </c>
      <c r="J60" s="343"/>
      <c r="K60" s="27">
        <v>0</v>
      </c>
      <c r="L60" s="344"/>
      <c r="M60" s="27">
        <v>0</v>
      </c>
      <c r="N60" s="343"/>
      <c r="O60" s="27">
        <v>0</v>
      </c>
      <c r="P60" s="343"/>
      <c r="Q60" s="27">
        <v>0</v>
      </c>
      <c r="R60" s="343"/>
      <c r="S60" s="27">
        <v>0</v>
      </c>
      <c r="T60" s="343"/>
      <c r="U60" s="27">
        <v>0</v>
      </c>
      <c r="V60" s="345"/>
      <c r="W60" s="27">
        <v>0</v>
      </c>
      <c r="X60" s="203"/>
    </row>
    <row r="61" spans="1:28" s="199" customFormat="1" ht="36" customHeight="1" x14ac:dyDescent="0.55000000000000004">
      <c r="A61" s="192"/>
      <c r="B61" s="340"/>
      <c r="C61" s="194"/>
      <c r="D61" s="194"/>
      <c r="E61" s="194"/>
      <c r="F61" s="194" t="s">
        <v>73</v>
      </c>
      <c r="G61" s="26" t="str">
        <f t="shared" si="0"/>
        <v>-</v>
      </c>
      <c r="H61" s="193" t="s">
        <v>66</v>
      </c>
      <c r="I61" s="27">
        <v>0</v>
      </c>
      <c r="J61" s="343"/>
      <c r="K61" s="27">
        <v>0</v>
      </c>
      <c r="L61" s="344"/>
      <c r="M61" s="27">
        <v>0</v>
      </c>
      <c r="N61" s="343"/>
      <c r="O61" s="27">
        <v>0</v>
      </c>
      <c r="P61" s="343"/>
      <c r="Q61" s="27">
        <v>0</v>
      </c>
      <c r="R61" s="343"/>
      <c r="S61" s="27">
        <v>0</v>
      </c>
      <c r="T61" s="343"/>
      <c r="U61" s="27">
        <v>0</v>
      </c>
      <c r="V61" s="345"/>
      <c r="W61" s="27">
        <v>0</v>
      </c>
      <c r="X61" s="203"/>
    </row>
    <row r="62" spans="1:28" s="199" customFormat="1" ht="36" customHeight="1" x14ac:dyDescent="0.55000000000000004">
      <c r="A62" s="192"/>
      <c r="B62" s="340"/>
      <c r="C62" s="194"/>
      <c r="D62" s="194"/>
      <c r="E62" s="194"/>
      <c r="F62" s="194" t="s">
        <v>74</v>
      </c>
      <c r="G62" s="26" t="str">
        <f t="shared" si="0"/>
        <v>-</v>
      </c>
      <c r="H62" s="193" t="s">
        <v>66</v>
      </c>
      <c r="I62" s="27">
        <v>0</v>
      </c>
      <c r="J62" s="343"/>
      <c r="K62" s="27">
        <v>0</v>
      </c>
      <c r="L62" s="344"/>
      <c r="M62" s="27">
        <v>0</v>
      </c>
      <c r="N62" s="343"/>
      <c r="O62" s="27">
        <v>0</v>
      </c>
      <c r="P62" s="343"/>
      <c r="Q62" s="27">
        <v>0</v>
      </c>
      <c r="R62" s="343"/>
      <c r="S62" s="27">
        <v>0</v>
      </c>
      <c r="T62" s="343"/>
      <c r="U62" s="27">
        <v>0</v>
      </c>
      <c r="V62" s="345"/>
      <c r="W62" s="27">
        <v>0</v>
      </c>
      <c r="X62" s="203"/>
    </row>
    <row r="63" spans="1:28" s="199" customFormat="1" ht="36" customHeight="1" x14ac:dyDescent="0.55000000000000004">
      <c r="A63" s="192"/>
      <c r="B63" s="340"/>
      <c r="C63" s="194"/>
      <c r="D63" s="194"/>
      <c r="E63" s="194"/>
      <c r="F63" s="194" t="s">
        <v>75</v>
      </c>
      <c r="G63" s="26" t="str">
        <f t="shared" si="0"/>
        <v>-</v>
      </c>
      <c r="H63" s="193" t="s">
        <v>66</v>
      </c>
      <c r="I63" s="27">
        <v>0</v>
      </c>
      <c r="J63" s="343"/>
      <c r="K63" s="27">
        <v>0</v>
      </c>
      <c r="L63" s="344"/>
      <c r="M63" s="27">
        <v>0</v>
      </c>
      <c r="N63" s="343"/>
      <c r="O63" s="27">
        <v>0</v>
      </c>
      <c r="P63" s="343"/>
      <c r="Q63" s="27">
        <v>0</v>
      </c>
      <c r="R63" s="343"/>
      <c r="S63" s="27">
        <v>0</v>
      </c>
      <c r="T63" s="343"/>
      <c r="U63" s="27">
        <v>0</v>
      </c>
      <c r="V63" s="345"/>
      <c r="W63" s="27">
        <v>0</v>
      </c>
      <c r="X63" s="203"/>
    </row>
    <row r="64" spans="1:28" s="199" customFormat="1" ht="36" customHeight="1" x14ac:dyDescent="0.55000000000000004">
      <c r="A64" s="192"/>
      <c r="B64" s="340"/>
      <c r="C64" s="194"/>
      <c r="D64" s="194"/>
      <c r="E64" s="194"/>
      <c r="F64" s="209" t="s">
        <v>76</v>
      </c>
      <c r="G64" s="26" t="str">
        <f t="shared" si="0"/>
        <v>-</v>
      </c>
      <c r="H64" s="193" t="s">
        <v>66</v>
      </c>
      <c r="I64" s="27">
        <v>0</v>
      </c>
      <c r="J64" s="343"/>
      <c r="K64" s="27">
        <v>0</v>
      </c>
      <c r="L64" s="344"/>
      <c r="M64" s="27">
        <v>0</v>
      </c>
      <c r="N64" s="343"/>
      <c r="O64" s="27">
        <v>0</v>
      </c>
      <c r="P64" s="343"/>
      <c r="Q64" s="27">
        <v>0</v>
      </c>
      <c r="R64" s="343"/>
      <c r="S64" s="27">
        <v>0</v>
      </c>
      <c r="T64" s="343"/>
      <c r="U64" s="27">
        <v>0</v>
      </c>
      <c r="V64" s="345"/>
      <c r="W64" s="27">
        <v>0</v>
      </c>
      <c r="X64" s="203"/>
    </row>
    <row r="65" spans="1:24" s="199" customFormat="1" ht="47.5" customHeight="1" x14ac:dyDescent="0.95">
      <c r="A65" s="192"/>
      <c r="B65" s="340"/>
      <c r="C65" s="194"/>
      <c r="D65" s="194"/>
      <c r="E65" s="194"/>
      <c r="F65" s="194"/>
      <c r="G65" s="210" t="s">
        <v>70</v>
      </c>
      <c r="H65" s="193"/>
      <c r="I65" s="29"/>
      <c r="J65" s="30"/>
      <c r="K65" s="29"/>
      <c r="L65" s="30"/>
      <c r="M65" s="29"/>
      <c r="N65" s="25"/>
      <c r="O65" s="29"/>
      <c r="P65" s="31"/>
      <c r="Q65" s="29"/>
      <c r="R65" s="25"/>
      <c r="S65" s="29"/>
      <c r="T65" s="31"/>
      <c r="U65" s="29"/>
      <c r="V65" s="196"/>
      <c r="W65" s="194"/>
      <c r="X65" s="203"/>
    </row>
    <row r="66" spans="1:24" s="199" customFormat="1" ht="20" customHeight="1" x14ac:dyDescent="0.55000000000000004">
      <c r="A66" s="192"/>
      <c r="B66" s="340"/>
      <c r="C66" s="211"/>
      <c r="D66" s="211"/>
      <c r="E66" s="211"/>
      <c r="F66" s="212"/>
      <c r="G66" s="32"/>
      <c r="H66" s="211"/>
      <c r="I66" s="211"/>
      <c r="J66" s="213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4"/>
    </row>
    <row r="67" spans="1:24" s="199" customFormat="1" ht="56" customHeight="1" x14ac:dyDescent="0.95">
      <c r="A67" s="192"/>
      <c r="B67" s="340"/>
      <c r="C67" s="193"/>
      <c r="D67" s="215" t="s">
        <v>77</v>
      </c>
      <c r="E67" s="193"/>
      <c r="F67" s="194"/>
      <c r="G67" s="29"/>
      <c r="H67" s="193"/>
      <c r="I67" s="158" t="s">
        <v>78</v>
      </c>
      <c r="J67" s="205"/>
      <c r="K67" s="158" t="s">
        <v>79</v>
      </c>
      <c r="L67" s="194" t="s">
        <v>80</v>
      </c>
      <c r="M67" s="216"/>
      <c r="N67" s="217"/>
      <c r="O67" s="205"/>
      <c r="P67" s="205"/>
      <c r="Q67" s="205"/>
      <c r="R67" s="217"/>
      <c r="V67" s="196"/>
      <c r="W67" s="194"/>
      <c r="X67" s="203"/>
    </row>
    <row r="68" spans="1:24" s="199" customFormat="1" ht="20" customHeight="1" thickBot="1" x14ac:dyDescent="1">
      <c r="A68" s="192"/>
      <c r="B68" s="340"/>
      <c r="C68" s="193"/>
      <c r="E68" s="193"/>
      <c r="F68" s="194"/>
      <c r="G68" s="29"/>
      <c r="H68" s="193"/>
      <c r="I68" s="205"/>
      <c r="J68" s="205"/>
      <c r="K68" s="218"/>
      <c r="L68" s="205"/>
      <c r="M68" s="205"/>
      <c r="N68" s="217"/>
      <c r="O68" s="205"/>
      <c r="P68" s="205"/>
      <c r="Q68" s="205"/>
      <c r="R68" s="217"/>
      <c r="V68" s="196"/>
      <c r="W68" s="194"/>
      <c r="X68" s="203"/>
    </row>
    <row r="69" spans="1:24" s="199" customFormat="1" ht="36" customHeight="1" thickBot="1" x14ac:dyDescent="1">
      <c r="A69" s="192"/>
      <c r="B69" s="340"/>
      <c r="C69" s="193"/>
      <c r="D69" s="208">
        <f>SUM(G69:G69)</f>
        <v>0</v>
      </c>
      <c r="E69" s="193"/>
      <c r="F69" s="219" t="str">
        <f>$D$47</f>
        <v>X丸</v>
      </c>
      <c r="G69" s="26" t="str">
        <f>IFERROR(I69/K69/M69,"-")</f>
        <v>-</v>
      </c>
      <c r="H69" s="193" t="s">
        <v>66</v>
      </c>
      <c r="I69" s="27">
        <v>0</v>
      </c>
      <c r="J69" s="33" t="s">
        <v>67</v>
      </c>
      <c r="K69" s="27">
        <v>0</v>
      </c>
      <c r="L69" s="220" t="s">
        <v>67</v>
      </c>
      <c r="M69" s="397">
        <v>12</v>
      </c>
      <c r="N69" s="221"/>
      <c r="O69" s="34"/>
      <c r="P69" s="193"/>
      <c r="Q69" s="222"/>
      <c r="R69" s="194"/>
      <c r="V69" s="196"/>
      <c r="W69" s="193"/>
      <c r="X69" s="197"/>
    </row>
    <row r="70" spans="1:24" s="199" customFormat="1" ht="47.5" customHeight="1" x14ac:dyDescent="0.95">
      <c r="A70" s="192"/>
      <c r="B70" s="340"/>
      <c r="C70" s="193"/>
      <c r="D70" s="28" t="s">
        <v>70</v>
      </c>
      <c r="E70" s="193"/>
      <c r="F70" s="194"/>
      <c r="G70" s="210" t="s">
        <v>70</v>
      </c>
      <c r="H70" s="193"/>
      <c r="I70" s="223" t="s">
        <v>81</v>
      </c>
      <c r="J70" s="223"/>
      <c r="K70" s="174" t="s">
        <v>82</v>
      </c>
      <c r="L70" s="223"/>
      <c r="M70" s="223" t="s">
        <v>83</v>
      </c>
      <c r="N70" s="194"/>
      <c r="O70" s="194"/>
      <c r="P70" s="193"/>
      <c r="Q70" s="194"/>
      <c r="R70" s="194"/>
      <c r="T70" s="194"/>
      <c r="U70" s="194"/>
      <c r="V70" s="196"/>
      <c r="W70" s="194"/>
      <c r="X70" s="203"/>
    </row>
    <row r="71" spans="1:24" s="199" customFormat="1" ht="20" customHeight="1" x14ac:dyDescent="0.95">
      <c r="A71" s="192"/>
      <c r="B71" s="340"/>
      <c r="C71" s="224"/>
      <c r="D71" s="224"/>
      <c r="E71" s="224"/>
      <c r="F71" s="225"/>
      <c r="G71" s="35"/>
      <c r="H71" s="224"/>
      <c r="I71" s="225"/>
      <c r="J71" s="226"/>
      <c r="K71" s="225"/>
      <c r="L71" s="224"/>
      <c r="M71" s="225"/>
      <c r="N71" s="225"/>
      <c r="O71" s="225"/>
      <c r="P71" s="224"/>
      <c r="Q71" s="225"/>
      <c r="R71" s="225"/>
      <c r="S71" s="225"/>
      <c r="T71" s="225"/>
      <c r="U71" s="225"/>
      <c r="V71" s="227"/>
      <c r="W71" s="225"/>
      <c r="X71" s="203"/>
    </row>
    <row r="72" spans="1:24" s="199" customFormat="1" ht="20" customHeight="1" x14ac:dyDescent="0.55000000000000004">
      <c r="A72" s="192"/>
      <c r="B72" s="340"/>
      <c r="C72" s="193"/>
      <c r="D72" s="193"/>
      <c r="E72" s="193"/>
      <c r="F72" s="194"/>
      <c r="G72" s="25"/>
      <c r="H72" s="193"/>
      <c r="I72" s="193"/>
      <c r="J72" s="195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4"/>
      <c r="X72" s="214"/>
    </row>
    <row r="73" spans="1:24" s="199" customFormat="1" ht="56" customHeight="1" x14ac:dyDescent="0.95">
      <c r="A73" s="192"/>
      <c r="B73" s="340"/>
      <c r="C73" s="193"/>
      <c r="D73" s="228" t="s">
        <v>84</v>
      </c>
      <c r="E73" s="193"/>
      <c r="F73" s="194"/>
      <c r="G73" s="25"/>
      <c r="H73" s="193"/>
      <c r="I73" s="394" t="s">
        <v>85</v>
      </c>
      <c r="J73" s="205"/>
      <c r="K73" s="395" t="s">
        <v>86</v>
      </c>
      <c r="L73" s="229"/>
      <c r="M73" s="395" t="s">
        <v>87</v>
      </c>
      <c r="N73" s="230"/>
      <c r="O73" s="396" t="s">
        <v>88</v>
      </c>
      <c r="P73" s="229"/>
      <c r="Q73" s="229"/>
      <c r="R73" s="230"/>
      <c r="S73" s="346" t="s">
        <v>89</v>
      </c>
      <c r="T73" s="347"/>
      <c r="U73" s="347"/>
      <c r="V73" s="231"/>
      <c r="W73" s="232" t="s">
        <v>90</v>
      </c>
      <c r="X73" s="203"/>
    </row>
    <row r="74" spans="1:24" s="199" customFormat="1" ht="20" customHeight="1" thickBot="1" x14ac:dyDescent="1">
      <c r="A74" s="192"/>
      <c r="B74" s="340"/>
      <c r="C74" s="193"/>
      <c r="E74" s="193"/>
      <c r="F74" s="194"/>
      <c r="G74" s="25"/>
      <c r="H74" s="193"/>
      <c r="I74" s="207"/>
      <c r="J74" s="205"/>
      <c r="K74" s="206"/>
      <c r="L74" s="207"/>
      <c r="M74" s="206"/>
      <c r="N74" s="230"/>
      <c r="O74" s="206"/>
      <c r="P74" s="207"/>
      <c r="Q74" s="206"/>
      <c r="R74" s="230"/>
      <c r="S74" s="206"/>
      <c r="T74" s="207"/>
      <c r="U74" s="206"/>
      <c r="V74" s="231"/>
      <c r="W74" s="207"/>
      <c r="X74" s="203"/>
    </row>
    <row r="75" spans="1:24" s="199" customFormat="1" ht="36" customHeight="1" thickBot="1" x14ac:dyDescent="0.6">
      <c r="A75" s="192"/>
      <c r="B75" s="340"/>
      <c r="C75" s="193"/>
      <c r="D75" s="208">
        <f>SUM(G75:G75)</f>
        <v>0</v>
      </c>
      <c r="E75" s="193"/>
      <c r="F75" s="219" t="str">
        <f>$D$47</f>
        <v>X丸</v>
      </c>
      <c r="G75" s="36">
        <f>IFERROR((I75+K75+M75+O75)/Q75/S75,"-")</f>
        <v>0</v>
      </c>
      <c r="H75" s="193" t="s">
        <v>66</v>
      </c>
      <c r="I75" s="27">
        <v>0</v>
      </c>
      <c r="J75" s="37" t="s">
        <v>47</v>
      </c>
      <c r="K75" s="27">
        <v>0</v>
      </c>
      <c r="L75" s="38" t="s">
        <v>47</v>
      </c>
      <c r="M75" s="27">
        <v>0</v>
      </c>
      <c r="N75" s="38" t="s">
        <v>47</v>
      </c>
      <c r="O75" s="27">
        <v>0</v>
      </c>
      <c r="P75" s="39" t="s">
        <v>67</v>
      </c>
      <c r="Q75" s="398">
        <v>5</v>
      </c>
      <c r="R75" s="38" t="s">
        <v>67</v>
      </c>
      <c r="S75" s="398">
        <v>12</v>
      </c>
      <c r="T75" s="40"/>
      <c r="U75" s="41"/>
      <c r="V75" s="193"/>
      <c r="W75" s="198"/>
      <c r="X75" s="203"/>
    </row>
    <row r="76" spans="1:24" s="199" customFormat="1" ht="47.5" customHeight="1" x14ac:dyDescent="0.95">
      <c r="A76" s="192"/>
      <c r="B76" s="340"/>
      <c r="C76" s="193"/>
      <c r="D76" s="28" t="s">
        <v>70</v>
      </c>
      <c r="E76" s="193"/>
      <c r="F76" s="219"/>
      <c r="G76" s="210" t="s">
        <v>70</v>
      </c>
      <c r="H76" s="193"/>
      <c r="I76" s="233" t="s">
        <v>81</v>
      </c>
      <c r="J76" s="223"/>
      <c r="K76" s="234" t="s">
        <v>81</v>
      </c>
      <c r="L76" s="233"/>
      <c r="M76" s="234" t="s">
        <v>81</v>
      </c>
      <c r="N76" s="233"/>
      <c r="O76" s="234" t="s">
        <v>81</v>
      </c>
      <c r="P76" s="233"/>
      <c r="Q76" s="234" t="s">
        <v>82</v>
      </c>
      <c r="R76" s="233"/>
      <c r="S76" s="234" t="s">
        <v>91</v>
      </c>
      <c r="T76" s="25"/>
      <c r="U76" s="29"/>
      <c r="V76" s="196"/>
      <c r="W76" s="194"/>
      <c r="X76" s="203"/>
    </row>
    <row r="77" spans="1:24" s="199" customFormat="1" ht="20" customHeight="1" x14ac:dyDescent="0.95">
      <c r="A77" s="192"/>
      <c r="B77" s="340"/>
      <c r="C77" s="224"/>
      <c r="D77" s="224"/>
      <c r="E77" s="224"/>
      <c r="F77" s="235"/>
      <c r="G77" s="35"/>
      <c r="H77" s="224"/>
      <c r="I77" s="224"/>
      <c r="J77" s="226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7"/>
      <c r="W77" s="224"/>
      <c r="X77" s="236"/>
    </row>
    <row r="78" spans="1:24" s="199" customFormat="1" ht="20" customHeight="1" x14ac:dyDescent="0.95">
      <c r="A78" s="192"/>
      <c r="B78" s="340"/>
      <c r="C78" s="193"/>
      <c r="D78" s="193"/>
      <c r="E78" s="193"/>
      <c r="F78" s="219"/>
      <c r="G78" s="25"/>
      <c r="H78" s="193"/>
      <c r="I78" s="193"/>
      <c r="J78" s="195"/>
      <c r="K78" s="193"/>
      <c r="L78" s="193"/>
      <c r="M78" s="193"/>
      <c r="N78" s="194"/>
      <c r="O78" s="194"/>
      <c r="P78" s="193"/>
      <c r="Q78" s="194"/>
      <c r="R78" s="194"/>
      <c r="S78" s="194"/>
      <c r="T78" s="194"/>
      <c r="U78" s="194"/>
      <c r="V78" s="196"/>
      <c r="W78" s="194"/>
      <c r="X78" s="203"/>
    </row>
    <row r="79" spans="1:24" s="199" customFormat="1" ht="56" customHeight="1" x14ac:dyDescent="0.95">
      <c r="A79" s="192"/>
      <c r="B79" s="340"/>
      <c r="C79" s="193"/>
      <c r="D79" s="237" t="s">
        <v>92</v>
      </c>
      <c r="E79" s="193"/>
      <c r="F79" s="219"/>
      <c r="G79" s="25"/>
      <c r="H79" s="193"/>
      <c r="I79" s="202" t="s">
        <v>93</v>
      </c>
      <c r="J79" s="205"/>
      <c r="K79" s="202" t="s">
        <v>94</v>
      </c>
      <c r="L79" s="193"/>
      <c r="M79" s="193"/>
      <c r="N79" s="194"/>
      <c r="O79" s="194"/>
      <c r="P79" s="193"/>
      <c r="Q79" s="194"/>
      <c r="R79" s="194"/>
      <c r="S79" s="194"/>
      <c r="T79" s="194"/>
      <c r="U79" s="194"/>
      <c r="V79" s="196"/>
      <c r="W79" s="194"/>
      <c r="X79" s="203"/>
    </row>
    <row r="80" spans="1:24" s="199" customFormat="1" ht="20" customHeight="1" thickBot="1" x14ac:dyDescent="1">
      <c r="A80" s="192"/>
      <c r="B80" s="340"/>
      <c r="C80" s="193"/>
      <c r="E80" s="193"/>
      <c r="F80" s="219"/>
      <c r="G80" s="25"/>
      <c r="H80" s="193"/>
      <c r="I80" s="238"/>
      <c r="J80" s="205"/>
      <c r="K80" s="238"/>
      <c r="L80" s="193"/>
      <c r="M80" s="193"/>
      <c r="N80" s="194"/>
      <c r="O80" s="194"/>
      <c r="P80" s="193"/>
      <c r="Q80" s="194"/>
      <c r="R80" s="194"/>
      <c r="S80" s="194"/>
      <c r="T80" s="194"/>
      <c r="U80" s="194"/>
      <c r="V80" s="196"/>
      <c r="W80" s="194"/>
      <c r="X80" s="203"/>
    </row>
    <row r="81" spans="1:24" s="199" customFormat="1" ht="36" customHeight="1" thickBot="1" x14ac:dyDescent="1">
      <c r="A81" s="192"/>
      <c r="B81" s="340"/>
      <c r="C81" s="193"/>
      <c r="D81" s="239">
        <f>SUM(G81:G81)</f>
        <v>0</v>
      </c>
      <c r="E81" s="193"/>
      <c r="F81" s="219" t="str">
        <f>$D$47</f>
        <v>X丸</v>
      </c>
      <c r="G81" s="26">
        <f>IFERROR(I81*K81,"-")</f>
        <v>0</v>
      </c>
      <c r="H81" s="193" t="s">
        <v>66</v>
      </c>
      <c r="I81" s="27">
        <v>0</v>
      </c>
      <c r="J81" s="37" t="s">
        <v>68</v>
      </c>
      <c r="K81" s="27">
        <v>0</v>
      </c>
      <c r="L81" s="193"/>
      <c r="M81" s="194"/>
      <c r="N81" s="194"/>
      <c r="O81" s="194"/>
      <c r="P81" s="193"/>
      <c r="Q81" s="194"/>
      <c r="R81" s="194"/>
      <c r="S81" s="194"/>
      <c r="T81" s="194"/>
      <c r="U81" s="194"/>
      <c r="V81" s="196"/>
      <c r="W81" s="194"/>
      <c r="X81" s="203"/>
    </row>
    <row r="82" spans="1:24" s="199" customFormat="1" ht="47.5" customHeight="1" x14ac:dyDescent="0.95">
      <c r="A82" s="192"/>
      <c r="B82" s="340"/>
      <c r="C82" s="193"/>
      <c r="D82" s="28" t="s">
        <v>70</v>
      </c>
      <c r="E82" s="193"/>
      <c r="F82" s="219"/>
      <c r="G82" s="210" t="s">
        <v>70</v>
      </c>
      <c r="H82" s="193"/>
      <c r="I82" s="240" t="s">
        <v>95</v>
      </c>
      <c r="J82" s="223"/>
      <c r="K82" s="240" t="s">
        <v>96</v>
      </c>
      <c r="L82" s="193"/>
      <c r="M82" s="194"/>
      <c r="N82" s="194"/>
      <c r="O82" s="194"/>
      <c r="P82" s="193"/>
      <c r="Q82" s="194"/>
      <c r="R82" s="194"/>
      <c r="S82" s="194"/>
      <c r="T82" s="194"/>
      <c r="U82" s="194"/>
      <c r="V82" s="196"/>
      <c r="W82" s="194"/>
      <c r="X82" s="203"/>
    </row>
    <row r="83" spans="1:24" s="199" customFormat="1" ht="47.5" customHeight="1" x14ac:dyDescent="0.95">
      <c r="A83" s="192"/>
      <c r="B83" s="340"/>
      <c r="C83" s="224"/>
      <c r="D83" s="224"/>
      <c r="E83" s="224"/>
      <c r="F83" s="235"/>
      <c r="G83" s="35"/>
      <c r="H83" s="224"/>
      <c r="I83" s="225"/>
      <c r="J83" s="226"/>
      <c r="K83" s="225"/>
      <c r="L83" s="224"/>
      <c r="M83" s="225"/>
      <c r="N83" s="225"/>
      <c r="O83" s="225"/>
      <c r="P83" s="224"/>
      <c r="Q83" s="225"/>
      <c r="R83" s="225"/>
      <c r="S83" s="225"/>
      <c r="T83" s="225"/>
      <c r="U83" s="225"/>
      <c r="V83" s="227"/>
      <c r="W83" s="225"/>
      <c r="X83" s="236"/>
    </row>
    <row r="84" spans="1:24" s="199" customFormat="1" ht="20" customHeight="1" x14ac:dyDescent="0.95">
      <c r="A84" s="192"/>
      <c r="B84" s="340"/>
      <c r="C84" s="193"/>
      <c r="D84" s="193"/>
      <c r="E84" s="193"/>
      <c r="F84" s="219"/>
      <c r="G84" s="25"/>
      <c r="H84" s="193"/>
      <c r="I84" s="194"/>
      <c r="J84" s="195"/>
      <c r="K84" s="194"/>
      <c r="L84" s="193"/>
      <c r="M84" s="194"/>
      <c r="N84" s="194"/>
      <c r="O84" s="194"/>
      <c r="P84" s="193"/>
      <c r="Q84" s="194"/>
      <c r="R84" s="194"/>
      <c r="S84" s="194"/>
      <c r="T84" s="194"/>
      <c r="U84" s="194"/>
      <c r="V84" s="196"/>
      <c r="W84" s="194"/>
      <c r="X84" s="203"/>
    </row>
    <row r="85" spans="1:24" s="199" customFormat="1" ht="56" customHeight="1" x14ac:dyDescent="0.95">
      <c r="A85" s="192"/>
      <c r="B85" s="340"/>
      <c r="C85" s="193"/>
      <c r="D85" s="237" t="s">
        <v>97</v>
      </c>
      <c r="E85" s="193"/>
      <c r="F85" s="219"/>
      <c r="G85" s="25"/>
      <c r="H85" s="193"/>
      <c r="I85" s="202" t="s">
        <v>97</v>
      </c>
      <c r="J85" s="205"/>
      <c r="K85" s="232" t="s">
        <v>90</v>
      </c>
      <c r="L85" s="205"/>
      <c r="M85" s="205"/>
      <c r="N85" s="217"/>
      <c r="O85" s="205"/>
      <c r="P85" s="193"/>
      <c r="Q85" s="194"/>
      <c r="R85" s="194"/>
      <c r="S85" s="194"/>
      <c r="T85" s="194"/>
      <c r="U85" s="194"/>
      <c r="V85" s="196"/>
      <c r="W85" s="194"/>
      <c r="X85" s="203"/>
    </row>
    <row r="86" spans="1:24" s="199" customFormat="1" ht="20" customHeight="1" thickBot="1" x14ac:dyDescent="1">
      <c r="A86" s="192"/>
      <c r="B86" s="340"/>
      <c r="C86" s="193"/>
      <c r="E86" s="193"/>
      <c r="F86" s="219"/>
      <c r="G86" s="25"/>
      <c r="H86" s="193"/>
      <c r="I86" s="238"/>
      <c r="J86" s="205"/>
      <c r="K86" s="206"/>
      <c r="L86" s="205"/>
      <c r="M86" s="205"/>
      <c r="N86" s="217"/>
      <c r="O86" s="205"/>
      <c r="P86" s="193"/>
      <c r="Q86" s="194"/>
      <c r="R86" s="194"/>
      <c r="S86" s="194"/>
      <c r="T86" s="194"/>
      <c r="U86" s="194"/>
      <c r="V86" s="196"/>
      <c r="W86" s="194"/>
      <c r="X86" s="203"/>
    </row>
    <row r="87" spans="1:24" s="199" customFormat="1" ht="36" customHeight="1" thickBot="1" x14ac:dyDescent="1">
      <c r="A87" s="192"/>
      <c r="B87" s="340"/>
      <c r="C87" s="193"/>
      <c r="D87" s="239">
        <f>SUM(G87:G87)</f>
        <v>0</v>
      </c>
      <c r="E87" s="193"/>
      <c r="F87" s="219" t="str">
        <f>$D$47</f>
        <v>X丸</v>
      </c>
      <c r="G87" s="26">
        <f>IFERROR(I87/K87,"-")</f>
        <v>0</v>
      </c>
      <c r="H87" s="193" t="s">
        <v>66</v>
      </c>
      <c r="I87" s="27">
        <v>0</v>
      </c>
      <c r="J87" s="42" t="s">
        <v>67</v>
      </c>
      <c r="K87" s="399">
        <v>12</v>
      </c>
      <c r="L87" s="43"/>
      <c r="M87" s="44"/>
      <c r="N87" s="45"/>
      <c r="O87" s="44"/>
      <c r="P87" s="46"/>
      <c r="Q87" s="47"/>
      <c r="R87" s="47"/>
      <c r="S87" s="47"/>
      <c r="T87" s="47"/>
      <c r="U87" s="47"/>
      <c r="V87" s="48"/>
      <c r="W87" s="47"/>
      <c r="X87" s="203"/>
    </row>
    <row r="88" spans="1:24" s="199" customFormat="1" ht="47.5" customHeight="1" x14ac:dyDescent="0.95">
      <c r="A88" s="192"/>
      <c r="B88" s="340"/>
      <c r="C88" s="193"/>
      <c r="D88" s="28" t="s">
        <v>70</v>
      </c>
      <c r="E88" s="193"/>
      <c r="F88" s="219"/>
      <c r="G88" s="210" t="s">
        <v>70</v>
      </c>
      <c r="H88" s="193"/>
      <c r="I88" s="240" t="s">
        <v>98</v>
      </c>
      <c r="J88" s="223"/>
      <c r="K88" s="234" t="s">
        <v>91</v>
      </c>
      <c r="L88" s="46"/>
      <c r="M88" s="49"/>
      <c r="N88" s="49"/>
      <c r="O88" s="49"/>
      <c r="P88" s="46"/>
      <c r="Q88" s="47"/>
      <c r="R88" s="47"/>
      <c r="S88" s="47"/>
      <c r="T88" s="47"/>
      <c r="U88" s="47"/>
      <c r="V88" s="48"/>
      <c r="W88" s="47"/>
      <c r="X88" s="203"/>
    </row>
    <row r="89" spans="1:24" s="199" customFormat="1" ht="20" customHeight="1" x14ac:dyDescent="0.95">
      <c r="A89" s="192"/>
      <c r="B89" s="340"/>
      <c r="C89" s="224"/>
      <c r="D89" s="235"/>
      <c r="E89" s="224"/>
      <c r="F89" s="235"/>
      <c r="G89" s="50"/>
      <c r="H89" s="224"/>
      <c r="I89" s="51"/>
      <c r="J89" s="52"/>
      <c r="K89" s="51"/>
      <c r="L89" s="53"/>
      <c r="M89" s="51"/>
      <c r="N89" s="51"/>
      <c r="O89" s="51"/>
      <c r="P89" s="53"/>
      <c r="Q89" s="51"/>
      <c r="R89" s="51"/>
      <c r="S89" s="51"/>
      <c r="T89" s="51"/>
      <c r="U89" s="51"/>
      <c r="V89" s="54"/>
      <c r="W89" s="51"/>
      <c r="X89" s="236"/>
    </row>
    <row r="90" spans="1:24" s="199" customFormat="1" ht="20" customHeight="1" x14ac:dyDescent="0.95">
      <c r="A90" s="192"/>
      <c r="B90" s="340"/>
      <c r="C90" s="193"/>
      <c r="D90" s="219"/>
      <c r="E90" s="193"/>
      <c r="F90" s="219"/>
      <c r="G90" s="55"/>
      <c r="H90" s="193"/>
      <c r="I90" s="47"/>
      <c r="J90" s="43"/>
      <c r="K90" s="47"/>
      <c r="L90" s="46"/>
      <c r="M90" s="47"/>
      <c r="N90" s="47"/>
      <c r="O90" s="47"/>
      <c r="P90" s="46"/>
      <c r="Q90" s="47"/>
      <c r="R90" s="47"/>
      <c r="S90" s="47"/>
      <c r="T90" s="47"/>
      <c r="U90" s="47"/>
      <c r="V90" s="48"/>
      <c r="W90" s="47"/>
      <c r="X90" s="203"/>
    </row>
    <row r="91" spans="1:24" s="199" customFormat="1" ht="56" customHeight="1" x14ac:dyDescent="0.95">
      <c r="A91" s="192"/>
      <c r="B91" s="340"/>
      <c r="C91" s="193"/>
      <c r="D91" s="237" t="s">
        <v>99</v>
      </c>
      <c r="E91" s="193"/>
      <c r="F91" s="219"/>
      <c r="G91" s="55"/>
      <c r="H91" s="193"/>
      <c r="I91" s="56" t="s">
        <v>99</v>
      </c>
      <c r="J91" s="57"/>
      <c r="K91" s="232" t="s">
        <v>90</v>
      </c>
      <c r="L91" s="57"/>
      <c r="M91" s="58"/>
      <c r="N91" s="59"/>
      <c r="O91" s="58"/>
      <c r="P91" s="46"/>
      <c r="Q91" s="47"/>
      <c r="R91" s="47"/>
      <c r="S91" s="47"/>
      <c r="T91" s="47"/>
      <c r="U91" s="47"/>
      <c r="V91" s="48"/>
      <c r="W91" s="47"/>
      <c r="X91" s="203"/>
    </row>
    <row r="92" spans="1:24" s="199" customFormat="1" ht="20" customHeight="1" thickBot="1" x14ac:dyDescent="1">
      <c r="A92" s="192"/>
      <c r="B92" s="340"/>
      <c r="C92" s="193"/>
      <c r="E92" s="193"/>
      <c r="F92" s="219"/>
      <c r="G92" s="55"/>
      <c r="H92" s="193"/>
      <c r="I92" s="60"/>
      <c r="J92" s="205"/>
      <c r="K92" s="206"/>
      <c r="L92" s="57"/>
      <c r="M92" s="58"/>
      <c r="N92" s="59"/>
      <c r="O92" s="58"/>
      <c r="P92" s="46"/>
      <c r="Q92" s="47"/>
      <c r="R92" s="47"/>
      <c r="S92" s="47"/>
      <c r="T92" s="47"/>
      <c r="U92" s="47"/>
      <c r="V92" s="48"/>
      <c r="W92" s="47"/>
      <c r="X92" s="203"/>
    </row>
    <row r="93" spans="1:24" s="199" customFormat="1" ht="36" customHeight="1" thickBot="1" x14ac:dyDescent="1">
      <c r="A93" s="192"/>
      <c r="B93" s="340"/>
      <c r="C93" s="193"/>
      <c r="D93" s="239">
        <f>SUM(G93:G93)</f>
        <v>0</v>
      </c>
      <c r="E93" s="193"/>
      <c r="F93" s="219" t="str">
        <f>$D$47</f>
        <v>X丸</v>
      </c>
      <c r="G93" s="26">
        <f>IFERROR(I93/K93,"-")</f>
        <v>0</v>
      </c>
      <c r="H93" s="193" t="s">
        <v>66</v>
      </c>
      <c r="I93" s="27">
        <v>0</v>
      </c>
      <c r="J93" s="42" t="s">
        <v>67</v>
      </c>
      <c r="K93" s="399">
        <v>12</v>
      </c>
      <c r="L93" s="43"/>
      <c r="M93" s="44"/>
      <c r="N93" s="45"/>
      <c r="O93" s="44"/>
      <c r="P93" s="46"/>
      <c r="Q93" s="47"/>
      <c r="R93" s="47"/>
      <c r="S93" s="47"/>
      <c r="T93" s="47"/>
      <c r="U93" s="47"/>
      <c r="V93" s="48"/>
      <c r="W93" s="47"/>
      <c r="X93" s="203"/>
    </row>
    <row r="94" spans="1:24" s="199" customFormat="1" ht="47.5" customHeight="1" x14ac:dyDescent="0.95">
      <c r="A94" s="192"/>
      <c r="B94" s="340"/>
      <c r="C94" s="193"/>
      <c r="D94" s="28" t="s">
        <v>70</v>
      </c>
      <c r="E94" s="193"/>
      <c r="F94" s="219"/>
      <c r="G94" s="210" t="s">
        <v>70</v>
      </c>
      <c r="H94" s="193"/>
      <c r="I94" s="240" t="s">
        <v>98</v>
      </c>
      <c r="J94" s="223"/>
      <c r="K94" s="234" t="s">
        <v>91</v>
      </c>
      <c r="L94" s="46"/>
      <c r="M94" s="47"/>
      <c r="N94" s="47"/>
      <c r="O94" s="47"/>
      <c r="P94" s="46"/>
      <c r="Q94" s="47"/>
      <c r="R94" s="47"/>
      <c r="S94" s="47"/>
      <c r="T94" s="47"/>
      <c r="U94" s="47"/>
      <c r="V94" s="48"/>
      <c r="W94" s="47"/>
      <c r="X94" s="203"/>
    </row>
    <row r="95" spans="1:24" s="199" customFormat="1" ht="20" customHeight="1" x14ac:dyDescent="0.95">
      <c r="A95" s="192"/>
      <c r="B95" s="340"/>
      <c r="C95" s="224"/>
      <c r="D95" s="241"/>
      <c r="E95" s="226"/>
      <c r="F95" s="241"/>
      <c r="G95" s="61"/>
      <c r="H95" s="226"/>
      <c r="I95" s="62"/>
      <c r="J95" s="62"/>
      <c r="K95" s="62"/>
      <c r="L95" s="52"/>
      <c r="M95" s="62"/>
      <c r="N95" s="62"/>
      <c r="O95" s="62"/>
      <c r="P95" s="53"/>
      <c r="Q95" s="51"/>
      <c r="R95" s="51"/>
      <c r="S95" s="51"/>
      <c r="T95" s="51"/>
      <c r="U95" s="51"/>
      <c r="V95" s="54"/>
      <c r="W95" s="51"/>
      <c r="X95" s="236"/>
    </row>
    <row r="96" spans="1:24" s="199" customFormat="1" ht="21.5" customHeight="1" x14ac:dyDescent="0.95">
      <c r="A96" s="192"/>
      <c r="B96" s="340"/>
      <c r="C96" s="193"/>
      <c r="D96" s="219"/>
      <c r="E96" s="193"/>
      <c r="F96" s="219"/>
      <c r="G96" s="55"/>
      <c r="H96" s="193"/>
      <c r="I96" s="47"/>
      <c r="J96" s="43"/>
      <c r="K96" s="47"/>
      <c r="L96" s="46"/>
      <c r="M96" s="47"/>
      <c r="N96" s="47"/>
      <c r="O96" s="47"/>
      <c r="P96" s="46"/>
      <c r="Q96" s="47"/>
      <c r="R96" s="47"/>
      <c r="S96" s="47"/>
      <c r="T96" s="47"/>
      <c r="U96" s="47"/>
      <c r="V96" s="48"/>
      <c r="W96" s="47"/>
      <c r="X96" s="203"/>
    </row>
    <row r="97" spans="1:24" s="199" customFormat="1" ht="56" customHeight="1" x14ac:dyDescent="0.95">
      <c r="A97" s="192"/>
      <c r="B97" s="340"/>
      <c r="C97" s="193"/>
      <c r="D97" s="237" t="s">
        <v>100</v>
      </c>
      <c r="E97" s="193"/>
      <c r="F97" s="219"/>
      <c r="G97" s="55"/>
      <c r="H97" s="193"/>
      <c r="I97" s="56" t="s">
        <v>101</v>
      </c>
      <c r="J97" s="57"/>
      <c r="K97" s="232" t="s">
        <v>90</v>
      </c>
      <c r="L97" s="57"/>
      <c r="M97" s="58"/>
      <c r="N97" s="59"/>
      <c r="O97" s="58"/>
      <c r="P97" s="46"/>
      <c r="Q97" s="47"/>
      <c r="R97" s="47"/>
      <c r="S97" s="47"/>
      <c r="T97" s="47"/>
      <c r="U97" s="47"/>
      <c r="V97" s="48"/>
      <c r="W97" s="47"/>
      <c r="X97" s="203"/>
    </row>
    <row r="98" spans="1:24" s="199" customFormat="1" ht="20" customHeight="1" thickBot="1" x14ac:dyDescent="1">
      <c r="A98" s="192"/>
      <c r="B98" s="340"/>
      <c r="C98" s="193"/>
      <c r="E98" s="193"/>
      <c r="F98" s="219"/>
      <c r="G98" s="55"/>
      <c r="H98" s="193"/>
      <c r="I98" s="63"/>
      <c r="J98" s="205"/>
      <c r="K98" s="206"/>
      <c r="L98" s="57"/>
      <c r="M98" s="58"/>
      <c r="N98" s="59"/>
      <c r="O98" s="58"/>
      <c r="P98" s="46"/>
      <c r="Q98" s="47"/>
      <c r="R98" s="47"/>
      <c r="S98" s="47"/>
      <c r="T98" s="47"/>
      <c r="U98" s="47"/>
      <c r="V98" s="48"/>
      <c r="W98" s="47"/>
      <c r="X98" s="203"/>
    </row>
    <row r="99" spans="1:24" s="199" customFormat="1" ht="36" customHeight="1" thickBot="1" x14ac:dyDescent="1">
      <c r="A99" s="192"/>
      <c r="B99" s="340"/>
      <c r="C99" s="193"/>
      <c r="D99" s="239">
        <f>SUM(G99:G99)</f>
        <v>0</v>
      </c>
      <c r="E99" s="193"/>
      <c r="F99" s="219" t="str">
        <f>$D$47</f>
        <v>X丸</v>
      </c>
      <c r="G99" s="242">
        <f>IFERROR(I99/K99,"-")</f>
        <v>0</v>
      </c>
      <c r="H99" s="193" t="s">
        <v>66</v>
      </c>
      <c r="I99" s="27">
        <v>0</v>
      </c>
      <c r="J99" s="42" t="s">
        <v>67</v>
      </c>
      <c r="K99" s="399">
        <v>12</v>
      </c>
      <c r="L99" s="43"/>
      <c r="M99" s="44"/>
      <c r="N99" s="45"/>
      <c r="O99" s="44"/>
      <c r="P99" s="46"/>
      <c r="Q99" s="47"/>
      <c r="R99" s="47"/>
      <c r="S99" s="47"/>
      <c r="T99" s="47"/>
      <c r="U99" s="47"/>
      <c r="V99" s="48"/>
      <c r="W99" s="47"/>
      <c r="X99" s="203"/>
    </row>
    <row r="100" spans="1:24" s="199" customFormat="1" ht="47.5" customHeight="1" x14ac:dyDescent="0.95">
      <c r="A100" s="192"/>
      <c r="B100" s="340"/>
      <c r="C100" s="193"/>
      <c r="D100" s="28" t="s">
        <v>70</v>
      </c>
      <c r="E100" s="193"/>
      <c r="F100" s="219"/>
      <c r="G100" s="210" t="s">
        <v>70</v>
      </c>
      <c r="H100" s="193"/>
      <c r="I100" s="240" t="s">
        <v>98</v>
      </c>
      <c r="J100" s="223"/>
      <c r="K100" s="234" t="s">
        <v>91</v>
      </c>
      <c r="L100" s="46"/>
      <c r="M100" s="47"/>
      <c r="N100" s="47"/>
      <c r="O100" s="47"/>
      <c r="P100" s="46"/>
      <c r="Q100" s="47"/>
      <c r="R100" s="47"/>
      <c r="S100" s="47"/>
      <c r="T100" s="47"/>
      <c r="U100" s="47"/>
      <c r="V100" s="48"/>
      <c r="W100" s="47"/>
      <c r="X100" s="203"/>
    </row>
    <row r="101" spans="1:24" s="199" customFormat="1" ht="20" customHeight="1" x14ac:dyDescent="0.95">
      <c r="A101" s="192"/>
      <c r="B101" s="340"/>
      <c r="C101" s="224"/>
      <c r="D101" s="241"/>
      <c r="E101" s="226"/>
      <c r="F101" s="241"/>
      <c r="G101" s="61"/>
      <c r="H101" s="226"/>
      <c r="I101" s="62"/>
      <c r="J101" s="62"/>
      <c r="K101" s="62"/>
      <c r="L101" s="52"/>
      <c r="M101" s="62"/>
      <c r="N101" s="62"/>
      <c r="O101" s="62"/>
      <c r="P101" s="53"/>
      <c r="Q101" s="51"/>
      <c r="R101" s="51"/>
      <c r="S101" s="51"/>
      <c r="T101" s="51"/>
      <c r="U101" s="51"/>
      <c r="V101" s="54"/>
      <c r="W101" s="51"/>
      <c r="X101" s="236"/>
    </row>
    <row r="102" spans="1:24" s="199" customFormat="1" ht="20" customHeight="1" x14ac:dyDescent="0.95">
      <c r="A102" s="192"/>
      <c r="B102" s="340"/>
      <c r="C102" s="193"/>
      <c r="D102" s="219"/>
      <c r="E102" s="193"/>
      <c r="F102" s="219"/>
      <c r="G102" s="55"/>
      <c r="H102" s="193"/>
      <c r="I102" s="47"/>
      <c r="J102" s="64"/>
      <c r="K102" s="47"/>
      <c r="L102" s="47"/>
      <c r="M102" s="47"/>
      <c r="N102" s="47"/>
      <c r="O102" s="47"/>
      <c r="P102" s="46"/>
      <c r="Q102" s="47"/>
      <c r="R102" s="47"/>
      <c r="S102" s="47"/>
      <c r="T102" s="47"/>
      <c r="U102" s="47"/>
      <c r="V102" s="48"/>
      <c r="W102" s="47"/>
      <c r="X102" s="203"/>
    </row>
    <row r="103" spans="1:24" s="199" customFormat="1" ht="56" customHeight="1" x14ac:dyDescent="0.95">
      <c r="A103" s="192"/>
      <c r="B103" s="340"/>
      <c r="C103" s="193"/>
      <c r="D103" s="237" t="s">
        <v>102</v>
      </c>
      <c r="E103" s="193"/>
      <c r="F103" s="219"/>
      <c r="G103" s="55"/>
      <c r="H103" s="193"/>
      <c r="I103" s="56" t="s">
        <v>175</v>
      </c>
      <c r="J103" s="57"/>
      <c r="K103" s="232" t="s">
        <v>90</v>
      </c>
      <c r="L103" s="57"/>
      <c r="M103" s="58"/>
      <c r="N103" s="59"/>
      <c r="O103" s="58"/>
      <c r="P103" s="46"/>
      <c r="Q103" s="47"/>
      <c r="R103" s="47"/>
      <c r="S103" s="47"/>
      <c r="T103" s="47"/>
      <c r="U103" s="47"/>
      <c r="V103" s="48"/>
      <c r="W103" s="47"/>
      <c r="X103" s="203"/>
    </row>
    <row r="104" spans="1:24" s="199" customFormat="1" ht="20" customHeight="1" thickBot="1" x14ac:dyDescent="1">
      <c r="A104" s="192"/>
      <c r="B104" s="340"/>
      <c r="C104" s="193"/>
      <c r="E104" s="193"/>
      <c r="F104" s="219"/>
      <c r="G104" s="55"/>
      <c r="H104" s="193"/>
      <c r="I104" s="63"/>
      <c r="J104" s="205"/>
      <c r="K104" s="206"/>
      <c r="L104" s="57"/>
      <c r="M104" s="58"/>
      <c r="N104" s="59"/>
      <c r="O104" s="58"/>
      <c r="P104" s="46"/>
      <c r="Q104" s="47"/>
      <c r="R104" s="47"/>
      <c r="S104" s="47"/>
      <c r="T104" s="47"/>
      <c r="U104" s="47"/>
      <c r="V104" s="48"/>
      <c r="W104" s="47"/>
      <c r="X104" s="203"/>
    </row>
    <row r="105" spans="1:24" s="199" customFormat="1" ht="36" customHeight="1" thickBot="1" x14ac:dyDescent="1">
      <c r="A105" s="192"/>
      <c r="B105" s="340"/>
      <c r="C105" s="193"/>
      <c r="D105" s="239">
        <f>SUM(G105:G105)</f>
        <v>0</v>
      </c>
      <c r="E105" s="193"/>
      <c r="F105" s="219" t="str">
        <f>$D$47</f>
        <v>X丸</v>
      </c>
      <c r="G105" s="242">
        <f>IFERROR(I105/K105,"-")</f>
        <v>0</v>
      </c>
      <c r="H105" s="193" t="s">
        <v>66</v>
      </c>
      <c r="I105" s="27">
        <v>0</v>
      </c>
      <c r="J105" s="42" t="s">
        <v>67</v>
      </c>
      <c r="K105" s="399">
        <v>12</v>
      </c>
      <c r="L105" s="43"/>
      <c r="M105" s="44"/>
      <c r="N105" s="45"/>
      <c r="O105" s="44"/>
      <c r="P105" s="46"/>
      <c r="Q105" s="47"/>
      <c r="R105" s="47"/>
      <c r="S105" s="47"/>
      <c r="T105" s="47"/>
      <c r="U105" s="47"/>
      <c r="V105" s="48"/>
      <c r="W105" s="47"/>
      <c r="X105" s="203"/>
    </row>
    <row r="106" spans="1:24" s="199" customFormat="1" ht="47.5" customHeight="1" x14ac:dyDescent="0.95">
      <c r="A106" s="192"/>
      <c r="B106" s="340"/>
      <c r="C106" s="193"/>
      <c r="D106" s="28" t="s">
        <v>70</v>
      </c>
      <c r="E106" s="193"/>
      <c r="F106" s="219"/>
      <c r="G106" s="210" t="s">
        <v>70</v>
      </c>
      <c r="H106" s="193"/>
      <c r="I106" s="240" t="s">
        <v>98</v>
      </c>
      <c r="J106" s="223"/>
      <c r="K106" s="234" t="s">
        <v>91</v>
      </c>
      <c r="L106" s="46"/>
      <c r="M106" s="47"/>
      <c r="N106" s="47"/>
      <c r="O106" s="47"/>
      <c r="P106" s="46"/>
      <c r="Q106" s="47"/>
      <c r="R106" s="47"/>
      <c r="S106" s="47"/>
      <c r="T106" s="47"/>
      <c r="U106" s="47"/>
      <c r="V106" s="48"/>
      <c r="W106" s="47"/>
      <c r="X106" s="203"/>
    </row>
    <row r="107" spans="1:24" s="199" customFormat="1" ht="20" customHeight="1" x14ac:dyDescent="0.95">
      <c r="A107" s="192"/>
      <c r="B107" s="340"/>
      <c r="C107" s="224"/>
      <c r="D107" s="241"/>
      <c r="E107" s="226"/>
      <c r="F107" s="241"/>
      <c r="G107" s="61"/>
      <c r="H107" s="226"/>
      <c r="I107" s="62"/>
      <c r="J107" s="62"/>
      <c r="K107" s="62"/>
      <c r="L107" s="62"/>
      <c r="M107" s="62"/>
      <c r="N107" s="62"/>
      <c r="O107" s="62"/>
      <c r="P107" s="53"/>
      <c r="Q107" s="51"/>
      <c r="R107" s="51"/>
      <c r="S107" s="51"/>
      <c r="T107" s="51"/>
      <c r="U107" s="51"/>
      <c r="V107" s="54"/>
      <c r="W107" s="51"/>
      <c r="X107" s="236"/>
    </row>
    <row r="108" spans="1:24" s="199" customFormat="1" ht="20" customHeight="1" x14ac:dyDescent="0.95">
      <c r="A108" s="192"/>
      <c r="B108" s="340"/>
      <c r="C108" s="193"/>
      <c r="D108" s="219"/>
      <c r="E108" s="193"/>
      <c r="F108" s="219"/>
      <c r="G108" s="55"/>
      <c r="H108" s="193"/>
      <c r="I108" s="47"/>
      <c r="J108" s="43"/>
      <c r="K108" s="47"/>
      <c r="L108" s="46"/>
      <c r="M108" s="47"/>
      <c r="N108" s="47"/>
      <c r="O108" s="47"/>
      <c r="P108" s="46"/>
      <c r="Q108" s="47"/>
      <c r="R108" s="47"/>
      <c r="S108" s="47"/>
      <c r="T108" s="47"/>
      <c r="U108" s="47"/>
      <c r="V108" s="48"/>
      <c r="W108" s="47"/>
      <c r="X108" s="203"/>
    </row>
    <row r="109" spans="1:24" s="199" customFormat="1" ht="58.5" customHeight="1" x14ac:dyDescent="0.95">
      <c r="A109" s="192"/>
      <c r="B109" s="340"/>
      <c r="C109" s="193"/>
      <c r="D109" s="237" t="s">
        <v>103</v>
      </c>
      <c r="E109" s="193"/>
      <c r="F109" s="219"/>
      <c r="G109" s="55"/>
      <c r="H109" s="193"/>
      <c r="I109" s="56" t="s">
        <v>104</v>
      </c>
      <c r="J109" s="57"/>
      <c r="K109" s="56" t="s">
        <v>104</v>
      </c>
      <c r="L109" s="57"/>
      <c r="M109" s="56" t="s">
        <v>104</v>
      </c>
      <c r="N109" s="65"/>
      <c r="O109" s="56" t="s">
        <v>104</v>
      </c>
      <c r="P109" s="57"/>
      <c r="Q109" s="56" t="s">
        <v>104</v>
      </c>
      <c r="R109" s="65"/>
      <c r="S109" s="56" t="s">
        <v>104</v>
      </c>
      <c r="T109" s="47"/>
      <c r="U109" s="56" t="s">
        <v>104</v>
      </c>
      <c r="V109" s="66"/>
      <c r="W109" s="56" t="s">
        <v>104</v>
      </c>
      <c r="X109" s="203"/>
    </row>
    <row r="110" spans="1:24" s="199" customFormat="1" ht="20" customHeight="1" thickBot="1" x14ac:dyDescent="1">
      <c r="A110" s="192"/>
      <c r="B110" s="340"/>
      <c r="C110" s="193"/>
      <c r="E110" s="193"/>
      <c r="F110" s="219"/>
      <c r="G110" s="55"/>
      <c r="H110" s="193"/>
      <c r="I110" s="63"/>
      <c r="J110" s="57"/>
      <c r="K110" s="63"/>
      <c r="L110" s="57"/>
      <c r="M110" s="63"/>
      <c r="N110" s="65"/>
      <c r="O110" s="63"/>
      <c r="P110" s="57"/>
      <c r="Q110" s="63"/>
      <c r="R110" s="65"/>
      <c r="S110" s="63"/>
      <c r="T110" s="47"/>
      <c r="U110" s="63"/>
      <c r="V110" s="66"/>
      <c r="W110" s="63"/>
      <c r="X110" s="203"/>
    </row>
    <row r="111" spans="1:24" s="199" customFormat="1" ht="36" customHeight="1" thickBot="1" x14ac:dyDescent="0.6">
      <c r="A111" s="192"/>
      <c r="B111" s="340"/>
      <c r="C111" s="193"/>
      <c r="D111" s="239">
        <f>SUM(G111:G111)</f>
        <v>0</v>
      </c>
      <c r="E111" s="193"/>
      <c r="F111" s="219" t="str">
        <f>$D$47</f>
        <v>X丸</v>
      </c>
      <c r="G111" s="242">
        <f>SUM(I111,K111,M111,O111,Q111,S111,U111,W111)</f>
        <v>0</v>
      </c>
      <c r="H111" s="193" t="s">
        <v>66</v>
      </c>
      <c r="I111" s="27">
        <v>0</v>
      </c>
      <c r="J111" s="37" t="s">
        <v>47</v>
      </c>
      <c r="K111" s="27">
        <v>0</v>
      </c>
      <c r="L111" s="39" t="s">
        <v>47</v>
      </c>
      <c r="M111" s="27">
        <v>0</v>
      </c>
      <c r="N111" s="38" t="s">
        <v>46</v>
      </c>
      <c r="O111" s="27">
        <v>0</v>
      </c>
      <c r="P111" s="39" t="s">
        <v>46</v>
      </c>
      <c r="Q111" s="27">
        <v>0</v>
      </c>
      <c r="R111" s="38" t="s">
        <v>46</v>
      </c>
      <c r="S111" s="27">
        <v>0</v>
      </c>
      <c r="T111" s="39" t="s">
        <v>46</v>
      </c>
      <c r="U111" s="27">
        <v>0</v>
      </c>
      <c r="V111" s="38" t="s">
        <v>46</v>
      </c>
      <c r="W111" s="27">
        <v>0</v>
      </c>
      <c r="X111" s="203"/>
    </row>
    <row r="112" spans="1:24" s="199" customFormat="1" ht="47" customHeight="1" x14ac:dyDescent="0.95">
      <c r="A112" s="192"/>
      <c r="B112" s="340"/>
      <c r="C112" s="193"/>
      <c r="D112" s="28" t="s">
        <v>70</v>
      </c>
      <c r="E112" s="193"/>
      <c r="F112" s="219"/>
      <c r="G112" s="210" t="s">
        <v>70</v>
      </c>
      <c r="H112" s="193"/>
      <c r="I112" s="28" t="s">
        <v>70</v>
      </c>
      <c r="J112" s="67"/>
      <c r="K112" s="28" t="s">
        <v>70</v>
      </c>
      <c r="L112" s="67"/>
      <c r="M112" s="28" t="s">
        <v>70</v>
      </c>
      <c r="N112" s="67"/>
      <c r="O112" s="28" t="s">
        <v>70</v>
      </c>
      <c r="P112" s="67"/>
      <c r="Q112" s="28" t="s">
        <v>70</v>
      </c>
      <c r="R112" s="67"/>
      <c r="S112" s="28" t="s">
        <v>70</v>
      </c>
      <c r="T112" s="68"/>
      <c r="U112" s="28" t="s">
        <v>70</v>
      </c>
      <c r="V112" s="69"/>
      <c r="W112" s="28" t="s">
        <v>70</v>
      </c>
      <c r="X112" s="203"/>
    </row>
    <row r="113" spans="1:24" s="199" customFormat="1" ht="20" customHeight="1" x14ac:dyDescent="0.95">
      <c r="A113" s="192"/>
      <c r="B113" s="341"/>
      <c r="C113" s="243"/>
      <c r="D113" s="244"/>
      <c r="E113" s="243"/>
      <c r="F113" s="244"/>
      <c r="G113" s="70"/>
      <c r="H113" s="243"/>
      <c r="I113" s="245"/>
      <c r="J113" s="246"/>
      <c r="K113" s="245"/>
      <c r="L113" s="243"/>
      <c r="M113" s="245"/>
      <c r="N113" s="245"/>
      <c r="O113" s="245"/>
      <c r="P113" s="243"/>
      <c r="Q113" s="245"/>
      <c r="R113" s="245"/>
      <c r="S113" s="245"/>
      <c r="T113" s="245"/>
      <c r="U113" s="245"/>
      <c r="V113" s="247"/>
      <c r="W113" s="245"/>
      <c r="X113" s="248"/>
    </row>
    <row r="114" spans="1:24" s="199" customFormat="1" ht="47.5" customHeight="1" x14ac:dyDescent="0.95">
      <c r="A114" s="192"/>
      <c r="B114" s="348" t="s">
        <v>105</v>
      </c>
      <c r="C114" s="249"/>
      <c r="D114" s="24"/>
      <c r="E114" s="24"/>
      <c r="F114" s="219"/>
      <c r="G114" s="24"/>
      <c r="H114" s="193"/>
      <c r="I114" s="194"/>
      <c r="J114" s="195"/>
      <c r="K114" s="194"/>
      <c r="L114" s="193"/>
      <c r="M114" s="194"/>
      <c r="N114" s="194"/>
      <c r="O114" s="194"/>
      <c r="P114" s="193"/>
      <c r="Q114" s="194"/>
      <c r="R114" s="194"/>
      <c r="S114" s="194"/>
      <c r="T114" s="194"/>
      <c r="U114" s="194"/>
      <c r="V114" s="196"/>
      <c r="W114" s="194"/>
      <c r="X114" s="203"/>
    </row>
    <row r="115" spans="1:24" s="199" customFormat="1" ht="58.5" customHeight="1" x14ac:dyDescent="0.95">
      <c r="A115" s="192"/>
      <c r="B115" s="348"/>
      <c r="C115" s="193"/>
      <c r="D115" s="24"/>
      <c r="E115" s="194"/>
      <c r="F115" s="193"/>
      <c r="G115" s="350" t="s">
        <v>106</v>
      </c>
      <c r="H115" s="350"/>
      <c r="I115" s="350"/>
      <c r="K115" s="250" t="s">
        <v>107</v>
      </c>
      <c r="N115" s="194"/>
      <c r="O115" s="194"/>
      <c r="P115" s="193"/>
      <c r="Q115" s="194"/>
      <c r="R115" s="194"/>
      <c r="S115" s="194"/>
      <c r="T115" s="194"/>
      <c r="U115" s="194"/>
      <c r="V115" s="196"/>
      <c r="W115" s="194"/>
      <c r="X115" s="203"/>
    </row>
    <row r="116" spans="1:24" s="199" customFormat="1" ht="51" customHeight="1" x14ac:dyDescent="0.95">
      <c r="A116" s="192"/>
      <c r="B116" s="348"/>
      <c r="C116" s="193"/>
      <c r="D116" s="71"/>
      <c r="E116" s="194"/>
      <c r="F116" s="193"/>
      <c r="G116" s="251" t="s">
        <v>108</v>
      </c>
      <c r="H116" s="72"/>
      <c r="I116" s="72"/>
      <c r="K116" s="205"/>
      <c r="N116" s="194"/>
      <c r="O116" s="194"/>
      <c r="P116" s="193"/>
      <c r="Q116" s="194"/>
      <c r="R116" s="194"/>
      <c r="S116" s="194"/>
      <c r="T116" s="194"/>
      <c r="U116" s="194"/>
      <c r="V116" s="196"/>
      <c r="W116" s="194"/>
      <c r="X116" s="203"/>
    </row>
    <row r="117" spans="1:24" s="199" customFormat="1" ht="36" customHeight="1" x14ac:dyDescent="0.95">
      <c r="A117" s="192"/>
      <c r="B117" s="348"/>
      <c r="C117" s="252"/>
      <c r="D117" s="237"/>
      <c r="E117" s="194"/>
      <c r="F117" s="193"/>
      <c r="G117" s="253" t="str">
        <f>$D$47</f>
        <v>X丸</v>
      </c>
      <c r="H117" s="193"/>
      <c r="I117" s="254"/>
      <c r="K117" s="254"/>
      <c r="N117" s="194"/>
      <c r="O117" s="194"/>
      <c r="P117" s="193"/>
      <c r="Q117" s="194"/>
      <c r="R117" s="194"/>
      <c r="S117" s="194"/>
      <c r="T117" s="194"/>
      <c r="U117" s="194"/>
      <c r="V117" s="196"/>
      <c r="W117" s="194"/>
      <c r="X117" s="203"/>
    </row>
    <row r="118" spans="1:24" s="199" customFormat="1" ht="39" customHeight="1" thickBot="1" x14ac:dyDescent="1">
      <c r="A118" s="192"/>
      <c r="B118" s="348"/>
      <c r="C118" s="252"/>
      <c r="D118" s="237" t="s">
        <v>109</v>
      </c>
      <c r="E118" s="194"/>
      <c r="F118" s="193"/>
      <c r="G118" s="237" t="s">
        <v>110</v>
      </c>
      <c r="H118" s="193"/>
      <c r="I118" s="254" t="s">
        <v>111</v>
      </c>
      <c r="K118" s="254" t="s">
        <v>112</v>
      </c>
      <c r="N118" s="194"/>
      <c r="O118" s="194"/>
      <c r="P118" s="193"/>
      <c r="Q118" s="194"/>
      <c r="R118" s="194"/>
      <c r="S118" s="194"/>
      <c r="T118" s="194"/>
      <c r="U118" s="194"/>
      <c r="V118" s="196"/>
      <c r="W118" s="194"/>
      <c r="X118" s="203"/>
    </row>
    <row r="119" spans="1:24" s="199" customFormat="1" ht="36" customHeight="1" thickBot="1" x14ac:dyDescent="1">
      <c r="A119" s="192"/>
      <c r="B119" s="348"/>
      <c r="C119" s="252"/>
      <c r="D119" s="73" t="str">
        <f>IFERROR(((G119+G123+G127)/I119)*K119,"-")</f>
        <v>-</v>
      </c>
      <c r="E119" s="194"/>
      <c r="F119" s="193" t="s">
        <v>113</v>
      </c>
      <c r="G119" s="74">
        <v>0</v>
      </c>
      <c r="H119" s="193" t="s">
        <v>114</v>
      </c>
      <c r="I119" s="239">
        <f>SUM($D$57:$D$111)*12</f>
        <v>0</v>
      </c>
      <c r="J119" s="255" t="s">
        <v>115</v>
      </c>
      <c r="K119" s="239">
        <f>SUM($D$57:$D$111)</f>
        <v>0</v>
      </c>
      <c r="N119" s="194"/>
      <c r="O119" s="194"/>
      <c r="P119" s="193"/>
      <c r="Q119" s="194"/>
      <c r="R119" s="194"/>
      <c r="S119" s="194"/>
      <c r="T119" s="194"/>
      <c r="U119" s="194"/>
      <c r="V119" s="196"/>
      <c r="W119" s="194"/>
      <c r="X119" s="203"/>
    </row>
    <row r="120" spans="1:24" s="199" customFormat="1" ht="31" customHeight="1" x14ac:dyDescent="0.95">
      <c r="A120" s="192"/>
      <c r="B120" s="348"/>
      <c r="C120" s="252"/>
      <c r="D120" s="28" t="s">
        <v>70</v>
      </c>
      <c r="E120" s="194"/>
      <c r="F120" s="193"/>
      <c r="G120" s="28" t="s">
        <v>116</v>
      </c>
      <c r="H120" s="193"/>
      <c r="I120" s="28" t="s">
        <v>116</v>
      </c>
      <c r="K120" s="67" t="s">
        <v>70</v>
      </c>
      <c r="N120" s="194"/>
      <c r="O120" s="194"/>
      <c r="P120" s="193"/>
      <c r="Q120" s="194"/>
      <c r="R120" s="194"/>
      <c r="S120" s="194"/>
      <c r="T120" s="194"/>
      <c r="U120" s="194"/>
      <c r="V120" s="196"/>
      <c r="W120" s="194"/>
      <c r="X120" s="203"/>
    </row>
    <row r="121" spans="1:24" s="199" customFormat="1" ht="36" customHeight="1" x14ac:dyDescent="0.95">
      <c r="A121" s="192"/>
      <c r="B121" s="348"/>
      <c r="C121" s="252"/>
      <c r="D121" s="28"/>
      <c r="E121" s="194"/>
      <c r="F121" s="193"/>
      <c r="G121" s="256" t="s">
        <v>117</v>
      </c>
      <c r="H121" s="193"/>
      <c r="I121" s="28"/>
      <c r="K121" s="67"/>
      <c r="N121" s="194"/>
      <c r="O121" s="194"/>
      <c r="P121" s="193"/>
      <c r="Q121" s="194"/>
      <c r="R121" s="194"/>
      <c r="S121" s="194"/>
      <c r="T121" s="194"/>
      <c r="U121" s="194"/>
      <c r="V121" s="196"/>
      <c r="W121" s="194"/>
      <c r="X121" s="203"/>
    </row>
    <row r="122" spans="1:24" s="199" customFormat="1" ht="39" customHeight="1" thickBot="1" x14ac:dyDescent="1">
      <c r="A122" s="192"/>
      <c r="B122" s="348"/>
      <c r="C122" s="252"/>
      <c r="D122" s="28"/>
      <c r="E122" s="194"/>
      <c r="F122" s="193"/>
      <c r="G122" s="237" t="s">
        <v>110</v>
      </c>
      <c r="H122" s="193"/>
      <c r="I122" s="28"/>
      <c r="K122" s="67"/>
      <c r="N122" s="194"/>
      <c r="O122" s="194"/>
      <c r="P122" s="193"/>
      <c r="Q122" s="194"/>
      <c r="R122" s="194"/>
      <c r="S122" s="194"/>
      <c r="T122" s="194"/>
      <c r="U122" s="194"/>
      <c r="V122" s="196"/>
      <c r="W122" s="194"/>
      <c r="X122" s="203"/>
    </row>
    <row r="123" spans="1:24" s="199" customFormat="1" ht="36" customHeight="1" thickBot="1" x14ac:dyDescent="1">
      <c r="A123" s="192"/>
      <c r="B123" s="348"/>
      <c r="C123" s="252"/>
      <c r="D123" s="28"/>
      <c r="E123" s="194"/>
      <c r="F123" s="193"/>
      <c r="G123" s="74">
        <v>0</v>
      </c>
      <c r="H123" s="257" t="s">
        <v>118</v>
      </c>
      <c r="I123" s="75" t="s">
        <v>119</v>
      </c>
      <c r="K123" s="67"/>
      <c r="N123" s="194"/>
      <c r="O123" s="194"/>
      <c r="P123" s="193"/>
      <c r="Q123" s="194"/>
      <c r="R123" s="194"/>
      <c r="S123" s="194"/>
      <c r="T123" s="194"/>
      <c r="U123" s="194"/>
      <c r="V123" s="196"/>
      <c r="W123" s="194"/>
      <c r="X123" s="203"/>
    </row>
    <row r="124" spans="1:24" s="199" customFormat="1" ht="31" customHeight="1" x14ac:dyDescent="0.95">
      <c r="A124" s="192"/>
      <c r="B124" s="348"/>
      <c r="C124" s="252"/>
      <c r="D124" s="28"/>
      <c r="E124" s="194"/>
      <c r="F124" s="193"/>
      <c r="G124" s="28" t="s">
        <v>116</v>
      </c>
      <c r="H124" s="193"/>
      <c r="I124" s="28"/>
      <c r="K124" s="67"/>
      <c r="N124" s="194"/>
      <c r="O124" s="194"/>
      <c r="P124" s="193"/>
      <c r="Q124" s="194"/>
      <c r="R124" s="194"/>
      <c r="S124" s="194"/>
      <c r="T124" s="194"/>
      <c r="U124" s="194"/>
      <c r="V124" s="196"/>
      <c r="W124" s="194"/>
      <c r="X124" s="203"/>
    </row>
    <row r="125" spans="1:24" s="199" customFormat="1" ht="17.5" customHeight="1" x14ac:dyDescent="0.95">
      <c r="A125" s="192"/>
      <c r="B125" s="348"/>
      <c r="C125" s="252"/>
      <c r="D125" s="24"/>
      <c r="E125" s="24"/>
      <c r="F125" s="24"/>
      <c r="G125" s="351" t="s">
        <v>120</v>
      </c>
      <c r="H125" s="193"/>
      <c r="I125" s="194"/>
      <c r="T125" s="194"/>
      <c r="U125" s="194"/>
      <c r="V125" s="196"/>
      <c r="W125" s="194"/>
      <c r="X125" s="203"/>
    </row>
    <row r="126" spans="1:24" s="199" customFormat="1" ht="39" customHeight="1" thickBot="1" x14ac:dyDescent="1">
      <c r="A126" s="192"/>
      <c r="B126" s="348"/>
      <c r="C126" s="252"/>
      <c r="D126" s="24"/>
      <c r="E126" s="24"/>
      <c r="F126" s="24"/>
      <c r="G126" s="352"/>
      <c r="H126" s="193"/>
      <c r="I126" s="193"/>
      <c r="J126" s="258"/>
      <c r="K126" s="194"/>
      <c r="L126" s="194"/>
      <c r="M126" s="28"/>
      <c r="N126" s="194"/>
      <c r="O126" s="194"/>
      <c r="P126" s="193"/>
      <c r="Q126" s="194"/>
      <c r="S126" s="28"/>
      <c r="T126" s="194"/>
      <c r="U126" s="194"/>
      <c r="V126" s="196"/>
      <c r="W126" s="194"/>
      <c r="X126" s="203"/>
    </row>
    <row r="127" spans="1:24" s="199" customFormat="1" ht="36" customHeight="1" thickBot="1" x14ac:dyDescent="1">
      <c r="A127" s="192"/>
      <c r="B127" s="348"/>
      <c r="C127" s="252"/>
      <c r="D127" s="24"/>
      <c r="E127" s="24"/>
      <c r="F127" s="24"/>
      <c r="G127" s="239">
        <f>SUM(L129:M135,R129:S135)</f>
        <v>0</v>
      </c>
      <c r="H127" s="257" t="s">
        <v>118</v>
      </c>
      <c r="I127" s="353" t="s">
        <v>121</v>
      </c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194"/>
      <c r="U127" s="194"/>
      <c r="V127" s="196"/>
      <c r="W127" s="194"/>
      <c r="X127" s="203"/>
    </row>
    <row r="128" spans="1:24" s="199" customFormat="1" ht="31" customHeight="1" x14ac:dyDescent="0.95">
      <c r="A128" s="192"/>
      <c r="B128" s="348"/>
      <c r="C128" s="252"/>
      <c r="D128" s="24"/>
      <c r="E128" s="24"/>
      <c r="F128" s="24"/>
      <c r="G128" s="28" t="s">
        <v>116</v>
      </c>
      <c r="H128" s="193"/>
      <c r="T128" s="194"/>
      <c r="U128" s="194"/>
      <c r="V128" s="196"/>
      <c r="W128" s="194"/>
      <c r="X128" s="203"/>
    </row>
    <row r="129" spans="1:33" s="199" customFormat="1" ht="36" customHeight="1" x14ac:dyDescent="0.95">
      <c r="A129" s="192"/>
      <c r="B129" s="348"/>
      <c r="C129" s="252"/>
      <c r="D129" s="24"/>
      <c r="E129" s="24"/>
      <c r="F129" s="24"/>
      <c r="G129" s="194"/>
      <c r="H129" s="193"/>
      <c r="I129" s="354" t="s">
        <v>122</v>
      </c>
      <c r="J129" s="356" t="s">
        <v>123</v>
      </c>
      <c r="K129" s="357"/>
      <c r="L129" s="358">
        <v>0</v>
      </c>
      <c r="M129" s="359"/>
      <c r="N129" s="34"/>
      <c r="O129" s="360" t="s">
        <v>124</v>
      </c>
      <c r="P129" s="363" t="s">
        <v>125</v>
      </c>
      <c r="Q129" s="364"/>
      <c r="R129" s="358">
        <v>0</v>
      </c>
      <c r="S129" s="359"/>
      <c r="T129" s="194"/>
      <c r="U129" s="194"/>
      <c r="V129" s="196"/>
      <c r="W129" s="194"/>
      <c r="X129" s="203"/>
    </row>
    <row r="130" spans="1:33" s="199" customFormat="1" ht="36" customHeight="1" x14ac:dyDescent="0.95">
      <c r="A130" s="192"/>
      <c r="B130" s="348"/>
      <c r="C130" s="252"/>
      <c r="D130" s="24"/>
      <c r="E130" s="24"/>
      <c r="F130" s="24"/>
      <c r="G130" s="194"/>
      <c r="H130" s="193"/>
      <c r="I130" s="355"/>
      <c r="J130" s="356" t="s">
        <v>126</v>
      </c>
      <c r="K130" s="357"/>
      <c r="L130" s="358">
        <v>0</v>
      </c>
      <c r="M130" s="359"/>
      <c r="N130" s="34"/>
      <c r="O130" s="361"/>
      <c r="P130" s="363" t="s">
        <v>127</v>
      </c>
      <c r="Q130" s="364"/>
      <c r="R130" s="358">
        <v>0</v>
      </c>
      <c r="S130" s="359"/>
      <c r="T130" s="194"/>
      <c r="U130" s="194"/>
      <c r="V130" s="196"/>
      <c r="W130" s="194"/>
      <c r="X130" s="203"/>
    </row>
    <row r="131" spans="1:33" s="199" customFormat="1" ht="36" customHeight="1" x14ac:dyDescent="0.95">
      <c r="A131" s="192"/>
      <c r="B131" s="348"/>
      <c r="C131" s="252"/>
      <c r="D131" s="24"/>
      <c r="E131" s="24"/>
      <c r="F131" s="219"/>
      <c r="G131" s="237"/>
      <c r="H131" s="193"/>
      <c r="I131" s="354" t="s">
        <v>128</v>
      </c>
      <c r="J131" s="356" t="s">
        <v>129</v>
      </c>
      <c r="K131" s="357"/>
      <c r="L131" s="358">
        <v>0</v>
      </c>
      <c r="M131" s="359"/>
      <c r="N131" s="34"/>
      <c r="O131" s="361"/>
      <c r="P131" s="363" t="s">
        <v>130</v>
      </c>
      <c r="Q131" s="364"/>
      <c r="R131" s="358">
        <v>0</v>
      </c>
      <c r="S131" s="359"/>
      <c r="T131" s="194"/>
      <c r="U131" s="194"/>
      <c r="V131" s="196"/>
      <c r="W131" s="194"/>
      <c r="X131" s="203"/>
    </row>
    <row r="132" spans="1:33" s="199" customFormat="1" ht="36" customHeight="1" x14ac:dyDescent="0.95">
      <c r="A132" s="192"/>
      <c r="B132" s="348"/>
      <c r="C132" s="252"/>
      <c r="D132" s="24"/>
      <c r="E132" s="24"/>
      <c r="F132" s="219"/>
      <c r="G132" s="24"/>
      <c r="H132" s="193"/>
      <c r="I132" s="365"/>
      <c r="J132" s="356" t="s">
        <v>131</v>
      </c>
      <c r="K132" s="357"/>
      <c r="L132" s="358">
        <v>0</v>
      </c>
      <c r="M132" s="359"/>
      <c r="N132" s="34"/>
      <c r="O132" s="361"/>
      <c r="P132" s="363" t="s">
        <v>132</v>
      </c>
      <c r="Q132" s="364"/>
      <c r="R132" s="358">
        <v>0</v>
      </c>
      <c r="S132" s="359"/>
      <c r="T132" s="194"/>
      <c r="U132" s="194"/>
      <c r="V132" s="196"/>
      <c r="W132" s="194"/>
      <c r="X132" s="203"/>
    </row>
    <row r="133" spans="1:33" s="199" customFormat="1" ht="36" customHeight="1" x14ac:dyDescent="0.95">
      <c r="A133" s="192"/>
      <c r="B133" s="348"/>
      <c r="C133" s="252"/>
      <c r="D133" s="24"/>
      <c r="E133" s="24"/>
      <c r="F133" s="219"/>
      <c r="G133" s="24"/>
      <c r="H133" s="193"/>
      <c r="I133" s="365"/>
      <c r="J133" s="356" t="s">
        <v>133</v>
      </c>
      <c r="K133" s="357"/>
      <c r="L133" s="358">
        <v>0</v>
      </c>
      <c r="M133" s="359"/>
      <c r="N133" s="34"/>
      <c r="O133" s="361"/>
      <c r="P133" s="363" t="s">
        <v>134</v>
      </c>
      <c r="Q133" s="364"/>
      <c r="R133" s="358">
        <v>0</v>
      </c>
      <c r="S133" s="359"/>
      <c r="T133" s="194"/>
      <c r="U133" s="194"/>
      <c r="V133" s="196"/>
      <c r="W133" s="194"/>
      <c r="X133" s="203"/>
    </row>
    <row r="134" spans="1:33" s="199" customFormat="1" ht="36" customHeight="1" x14ac:dyDescent="0.95">
      <c r="A134" s="192"/>
      <c r="B134" s="348"/>
      <c r="C134" s="252"/>
      <c r="D134" s="24"/>
      <c r="E134" s="24"/>
      <c r="F134" s="219"/>
      <c r="G134" s="24"/>
      <c r="H134" s="193"/>
      <c r="I134" s="365"/>
      <c r="J134" s="356" t="s">
        <v>135</v>
      </c>
      <c r="K134" s="357"/>
      <c r="L134" s="358">
        <v>0</v>
      </c>
      <c r="M134" s="359"/>
      <c r="N134" s="34"/>
      <c r="O134" s="362"/>
      <c r="P134" s="363" t="s">
        <v>136</v>
      </c>
      <c r="Q134" s="364"/>
      <c r="R134" s="358">
        <v>0</v>
      </c>
      <c r="S134" s="359"/>
      <c r="T134" s="194"/>
      <c r="U134" s="194"/>
      <c r="V134" s="196"/>
      <c r="W134" s="194"/>
      <c r="X134" s="203"/>
    </row>
    <row r="135" spans="1:33" s="199" customFormat="1" ht="36" customHeight="1" x14ac:dyDescent="0.95">
      <c r="A135" s="192"/>
      <c r="B135" s="348"/>
      <c r="C135" s="252"/>
      <c r="D135" s="24"/>
      <c r="E135" s="24"/>
      <c r="F135" s="219"/>
      <c r="G135" s="24"/>
      <c r="H135" s="193"/>
      <c r="I135" s="355"/>
      <c r="J135" s="356" t="s">
        <v>137</v>
      </c>
      <c r="K135" s="357"/>
      <c r="L135" s="358">
        <v>0</v>
      </c>
      <c r="M135" s="359"/>
      <c r="N135" s="76"/>
      <c r="O135" s="259" t="s">
        <v>138</v>
      </c>
      <c r="P135" s="363" t="s">
        <v>139</v>
      </c>
      <c r="Q135" s="364"/>
      <c r="R135" s="358">
        <v>0</v>
      </c>
      <c r="S135" s="359"/>
      <c r="T135" s="194"/>
      <c r="U135" s="194"/>
      <c r="V135" s="196"/>
      <c r="W135" s="194"/>
      <c r="X135" s="203"/>
    </row>
    <row r="136" spans="1:33" s="199" customFormat="1" ht="61" customHeight="1" x14ac:dyDescent="0.95">
      <c r="A136" s="192"/>
      <c r="B136" s="349"/>
      <c r="C136" s="260"/>
      <c r="D136" s="24"/>
      <c r="E136" s="24"/>
      <c r="F136" s="219"/>
      <c r="G136" s="28"/>
      <c r="H136" s="193"/>
      <c r="I136" s="194"/>
      <c r="J136" s="195"/>
      <c r="K136" s="243"/>
      <c r="L136" s="243"/>
      <c r="M136" s="77" t="s">
        <v>116</v>
      </c>
      <c r="N136" s="261"/>
      <c r="O136" s="262"/>
      <c r="P136" s="262"/>
      <c r="Q136" s="262"/>
      <c r="R136" s="262"/>
      <c r="S136" s="78" t="s">
        <v>116</v>
      </c>
      <c r="T136" s="194"/>
      <c r="U136" s="194"/>
      <c r="V136" s="196"/>
      <c r="W136" s="194"/>
      <c r="X136" s="203"/>
    </row>
    <row r="137" spans="1:33" s="199" customFormat="1" ht="47.5" hidden="1" customHeight="1" x14ac:dyDescent="0.95">
      <c r="A137" s="192"/>
      <c r="B137" s="381" t="s">
        <v>105</v>
      </c>
      <c r="C137" s="382"/>
      <c r="D137" s="382"/>
      <c r="E137" s="383"/>
      <c r="F137" s="263"/>
      <c r="G137" s="79"/>
      <c r="H137" s="264"/>
      <c r="I137" s="265"/>
      <c r="J137" s="266"/>
      <c r="K137" s="194"/>
      <c r="L137" s="193"/>
      <c r="M137" s="194"/>
      <c r="N137" s="194"/>
      <c r="O137" s="265"/>
      <c r="P137" s="264"/>
      <c r="Q137" s="265"/>
      <c r="R137" s="265"/>
      <c r="S137" s="265"/>
      <c r="T137" s="265"/>
      <c r="U137" s="265"/>
      <c r="V137" s="267"/>
      <c r="W137" s="265"/>
      <c r="X137" s="268"/>
    </row>
    <row r="138" spans="1:33" s="199" customFormat="1" ht="47.5" hidden="1" customHeight="1" x14ac:dyDescent="0.55000000000000004">
      <c r="A138" s="192"/>
      <c r="B138" s="384"/>
      <c r="C138" s="385"/>
      <c r="D138" s="385"/>
      <c r="E138" s="386"/>
      <c r="F138" s="219"/>
      <c r="G138" s="24"/>
      <c r="H138" s="193"/>
      <c r="I138" s="194"/>
      <c r="J138" s="195"/>
      <c r="K138" s="194"/>
      <c r="L138" s="193"/>
      <c r="M138" s="194"/>
      <c r="N138" s="194"/>
      <c r="O138" s="390"/>
      <c r="P138" s="390"/>
      <c r="Q138" s="390"/>
      <c r="R138" s="390"/>
      <c r="S138" s="390"/>
      <c r="T138" s="390"/>
      <c r="U138" s="390"/>
      <c r="V138" s="390"/>
      <c r="W138" s="194"/>
      <c r="X138" s="203"/>
      <c r="AF138" s="194"/>
      <c r="AG138" s="194"/>
    </row>
    <row r="139" spans="1:33" s="199" customFormat="1" ht="47.5" hidden="1" customHeight="1" x14ac:dyDescent="0.55000000000000004">
      <c r="A139" s="192"/>
      <c r="B139" s="384"/>
      <c r="C139" s="385"/>
      <c r="D139" s="385"/>
      <c r="E139" s="386"/>
      <c r="F139" s="219"/>
      <c r="G139" s="80"/>
      <c r="H139" s="193"/>
      <c r="I139" s="391" t="s">
        <v>140</v>
      </c>
      <c r="J139" s="195"/>
      <c r="K139" s="391" t="s">
        <v>141</v>
      </c>
      <c r="L139" s="391"/>
      <c r="M139" s="391"/>
      <c r="N139" s="194"/>
      <c r="O139" s="269"/>
      <c r="P139" s="269"/>
      <c r="Q139" s="270" t="s">
        <v>81</v>
      </c>
      <c r="R139" s="271"/>
      <c r="S139" s="271"/>
      <c r="T139" s="271"/>
      <c r="U139" s="270" t="s">
        <v>81</v>
      </c>
      <c r="V139" s="271"/>
      <c r="X139" s="203"/>
      <c r="AF139" s="194"/>
      <c r="AG139" s="194"/>
    </row>
    <row r="140" spans="1:33" s="199" customFormat="1" ht="56.5" hidden="1" customHeight="1" x14ac:dyDescent="0.55000000000000004">
      <c r="A140" s="192"/>
      <c r="B140" s="384"/>
      <c r="C140" s="385"/>
      <c r="D140" s="385"/>
      <c r="E140" s="386"/>
      <c r="F140" s="219"/>
      <c r="G140" s="194"/>
      <c r="H140" s="193"/>
      <c r="I140" s="391"/>
      <c r="J140" s="195"/>
      <c r="K140" s="207" t="s">
        <v>142</v>
      </c>
      <c r="L140" s="195"/>
      <c r="M140" s="205" t="s">
        <v>143</v>
      </c>
      <c r="N140" s="194"/>
      <c r="O140" s="368" t="s">
        <v>144</v>
      </c>
      <c r="P140" s="368"/>
      <c r="Q140" s="272"/>
      <c r="S140" s="369" t="s">
        <v>145</v>
      </c>
      <c r="T140" s="370"/>
      <c r="U140" s="272"/>
      <c r="X140" s="203"/>
      <c r="AF140" s="194"/>
      <c r="AG140" s="194"/>
    </row>
    <row r="141" spans="1:33" s="199" customFormat="1" ht="56.5" hidden="1" customHeight="1" x14ac:dyDescent="0.55000000000000004">
      <c r="A141" s="192"/>
      <c r="B141" s="384"/>
      <c r="C141" s="385"/>
      <c r="D141" s="385"/>
      <c r="E141" s="386"/>
      <c r="F141" s="219"/>
      <c r="G141" s="392" t="s">
        <v>109</v>
      </c>
      <c r="H141" s="393"/>
      <c r="I141" s="205" t="s">
        <v>146</v>
      </c>
      <c r="J141" s="195"/>
      <c r="K141" s="205" t="s">
        <v>147</v>
      </c>
      <c r="L141" s="193"/>
      <c r="M141" s="205" t="s">
        <v>147</v>
      </c>
      <c r="N141" s="194"/>
      <c r="O141" s="368" t="s">
        <v>148</v>
      </c>
      <c r="P141" s="368"/>
      <c r="Q141" s="272"/>
      <c r="S141" s="369" t="s">
        <v>127</v>
      </c>
      <c r="T141" s="370"/>
      <c r="U141" s="272"/>
      <c r="X141" s="203"/>
      <c r="AF141" s="194"/>
      <c r="AG141" s="194"/>
    </row>
    <row r="142" spans="1:33" s="199" customFormat="1" ht="56.5" hidden="1" customHeight="1" x14ac:dyDescent="0.55000000000000004">
      <c r="A142" s="192"/>
      <c r="B142" s="384"/>
      <c r="C142" s="385"/>
      <c r="D142" s="385"/>
      <c r="E142" s="386"/>
      <c r="F142" s="219"/>
      <c r="G142" s="366" t="str">
        <f>IFERROR(I142*(K142/M142),"0")</f>
        <v>0</v>
      </c>
      <c r="H142" s="367"/>
      <c r="I142" s="81">
        <f>SUM(D58:D111)</f>
        <v>0</v>
      </c>
      <c r="J142" s="82" t="s">
        <v>68</v>
      </c>
      <c r="K142" s="81" t="e">
        <f>SUM(#REF!)</f>
        <v>#REF!</v>
      </c>
      <c r="L142" s="83" t="s">
        <v>67</v>
      </c>
      <c r="M142" s="81">
        <f>I142*12</f>
        <v>0</v>
      </c>
      <c r="N142" s="194"/>
      <c r="O142" s="368" t="s">
        <v>149</v>
      </c>
      <c r="P142" s="368"/>
      <c r="Q142" s="272"/>
      <c r="S142" s="369" t="s">
        <v>130</v>
      </c>
      <c r="T142" s="370"/>
      <c r="U142" s="272"/>
      <c r="X142" s="203"/>
      <c r="AF142" s="194"/>
      <c r="AG142" s="194"/>
    </row>
    <row r="143" spans="1:33" s="199" customFormat="1" ht="56.5" hidden="1" customHeight="1" x14ac:dyDescent="0.55000000000000004">
      <c r="A143" s="192"/>
      <c r="B143" s="384"/>
      <c r="C143" s="385"/>
      <c r="D143" s="385"/>
      <c r="E143" s="386"/>
      <c r="F143" s="219"/>
      <c r="G143" s="80"/>
      <c r="H143" s="195" t="s">
        <v>70</v>
      </c>
      <c r="I143" s="194"/>
      <c r="J143" s="195"/>
      <c r="K143" s="194"/>
      <c r="L143" s="193"/>
      <c r="M143" s="194"/>
      <c r="N143" s="194"/>
      <c r="O143" s="368" t="s">
        <v>150</v>
      </c>
      <c r="P143" s="368"/>
      <c r="Q143" s="272"/>
      <c r="S143" s="369" t="s">
        <v>132</v>
      </c>
      <c r="T143" s="370"/>
      <c r="U143" s="272"/>
      <c r="X143" s="203"/>
      <c r="AF143" s="194"/>
      <c r="AG143" s="194"/>
    </row>
    <row r="144" spans="1:33" s="199" customFormat="1" ht="56.5" hidden="1" customHeight="1" x14ac:dyDescent="0.55000000000000004">
      <c r="A144" s="192"/>
      <c r="B144" s="384"/>
      <c r="C144" s="385"/>
      <c r="D144" s="385"/>
      <c r="E144" s="386"/>
      <c r="F144" s="219"/>
      <c r="G144" s="80"/>
      <c r="H144" s="195"/>
      <c r="I144" s="194"/>
      <c r="J144" s="195"/>
      <c r="K144" s="194"/>
      <c r="L144" s="193"/>
      <c r="M144" s="194"/>
      <c r="N144" s="194"/>
      <c r="O144" s="368" t="s">
        <v>131</v>
      </c>
      <c r="P144" s="368"/>
      <c r="Q144" s="272"/>
      <c r="S144" s="369" t="s">
        <v>134</v>
      </c>
      <c r="T144" s="370"/>
      <c r="U144" s="272"/>
      <c r="X144" s="203"/>
      <c r="AF144" s="194"/>
      <c r="AG144" s="194"/>
    </row>
    <row r="145" spans="1:33" s="199" customFormat="1" ht="56.5" hidden="1" customHeight="1" x14ac:dyDescent="0.55000000000000004">
      <c r="A145" s="192"/>
      <c r="B145" s="384"/>
      <c r="C145" s="385"/>
      <c r="D145" s="385"/>
      <c r="E145" s="386"/>
      <c r="F145" s="219"/>
      <c r="G145" s="80"/>
      <c r="H145" s="195"/>
      <c r="I145" s="194"/>
      <c r="J145" s="195"/>
      <c r="K145" s="194"/>
      <c r="L145" s="193"/>
      <c r="M145" s="194"/>
      <c r="N145" s="194"/>
      <c r="O145" s="368" t="s">
        <v>133</v>
      </c>
      <c r="P145" s="368"/>
      <c r="Q145" s="272"/>
      <c r="S145" s="369" t="s">
        <v>151</v>
      </c>
      <c r="T145" s="370"/>
      <c r="U145" s="272"/>
      <c r="X145" s="203"/>
      <c r="AF145" s="194"/>
      <c r="AG145" s="194"/>
    </row>
    <row r="146" spans="1:33" s="199" customFormat="1" ht="56.5" hidden="1" customHeight="1" x14ac:dyDescent="0.55000000000000004">
      <c r="A146" s="192"/>
      <c r="B146" s="384"/>
      <c r="C146" s="385"/>
      <c r="D146" s="385"/>
      <c r="E146" s="386"/>
      <c r="F146" s="219"/>
      <c r="G146" s="80"/>
      <c r="H146" s="195"/>
      <c r="I146" s="194"/>
      <c r="J146" s="195"/>
      <c r="K146" s="194"/>
      <c r="L146" s="193"/>
      <c r="M146" s="194"/>
      <c r="N146" s="194"/>
      <c r="O146" s="368" t="s">
        <v>135</v>
      </c>
      <c r="P146" s="368"/>
      <c r="Q146" s="272"/>
      <c r="S146" s="369" t="s">
        <v>139</v>
      </c>
      <c r="T146" s="370"/>
      <c r="U146" s="272"/>
      <c r="X146" s="203"/>
      <c r="AF146" s="194"/>
      <c r="AG146" s="194"/>
    </row>
    <row r="147" spans="1:33" s="199" customFormat="1" ht="56.5" hidden="1" customHeight="1" x14ac:dyDescent="0.55000000000000004">
      <c r="A147" s="192"/>
      <c r="B147" s="384"/>
      <c r="C147" s="385"/>
      <c r="D147" s="385"/>
      <c r="E147" s="386"/>
      <c r="F147" s="219"/>
      <c r="G147" s="80"/>
      <c r="H147" s="195"/>
      <c r="I147" s="194"/>
      <c r="J147" s="195"/>
      <c r="K147" s="194"/>
      <c r="L147" s="193"/>
      <c r="N147" s="194"/>
      <c r="O147" s="368" t="s">
        <v>137</v>
      </c>
      <c r="P147" s="368"/>
      <c r="Q147" s="272"/>
      <c r="S147" s="371"/>
      <c r="T147" s="371"/>
      <c r="X147" s="203"/>
      <c r="AF147" s="194"/>
      <c r="AG147" s="194"/>
    </row>
    <row r="148" spans="1:33" s="199" customFormat="1" ht="36.5" hidden="1" customHeight="1" x14ac:dyDescent="0.55000000000000004">
      <c r="A148" s="192"/>
      <c r="B148" s="384"/>
      <c r="C148" s="385"/>
      <c r="D148" s="385"/>
      <c r="E148" s="386"/>
      <c r="F148" s="219"/>
      <c r="G148" s="80"/>
      <c r="H148" s="195"/>
      <c r="I148" s="194"/>
      <c r="J148" s="195"/>
      <c r="K148" s="194"/>
      <c r="L148" s="193"/>
      <c r="M148" s="194"/>
      <c r="N148" s="194"/>
      <c r="O148" s="273"/>
      <c r="P148" s="273"/>
      <c r="Q148" s="273"/>
      <c r="R148" s="273"/>
      <c r="S148" s="273"/>
      <c r="T148" s="273"/>
      <c r="U148" s="273"/>
      <c r="V148" s="273"/>
      <c r="X148" s="203"/>
      <c r="AF148" s="194"/>
      <c r="AG148" s="194"/>
    </row>
    <row r="149" spans="1:33" s="199" customFormat="1" ht="36" hidden="1" customHeight="1" x14ac:dyDescent="0.95">
      <c r="A149" s="192"/>
      <c r="B149" s="387"/>
      <c r="C149" s="388"/>
      <c r="D149" s="388"/>
      <c r="E149" s="389"/>
      <c r="F149" s="219"/>
      <c r="G149" s="80"/>
      <c r="H149" s="193"/>
      <c r="I149" s="194"/>
      <c r="J149" s="195"/>
      <c r="K149" s="194"/>
      <c r="L149" s="193"/>
      <c r="M149" s="194"/>
      <c r="N149" s="194"/>
      <c r="P149" s="255"/>
      <c r="U149" s="194"/>
      <c r="V149" s="196"/>
      <c r="W149" s="194"/>
      <c r="X149" s="203"/>
      <c r="AF149" s="194"/>
      <c r="AG149" s="194"/>
    </row>
    <row r="150" spans="1:33" s="199" customFormat="1" ht="15" customHeight="1" x14ac:dyDescent="0.95">
      <c r="A150" s="192"/>
      <c r="B150" s="372" t="s">
        <v>152</v>
      </c>
      <c r="C150" s="373"/>
      <c r="D150" s="373"/>
      <c r="E150" s="374"/>
      <c r="F150" s="270"/>
      <c r="G150" s="79"/>
      <c r="H150" s="264"/>
      <c r="I150" s="265"/>
      <c r="J150" s="266"/>
      <c r="K150" s="265"/>
      <c r="L150" s="264"/>
      <c r="M150" s="265"/>
      <c r="N150" s="265"/>
      <c r="O150" s="265"/>
      <c r="P150" s="264"/>
      <c r="Q150" s="265"/>
      <c r="R150" s="265"/>
      <c r="S150" s="265"/>
      <c r="T150" s="265"/>
      <c r="U150" s="265"/>
      <c r="V150" s="267"/>
      <c r="W150" s="265"/>
      <c r="X150" s="268"/>
      <c r="AF150" s="194"/>
      <c r="AG150" s="194"/>
    </row>
    <row r="151" spans="1:33" s="199" customFormat="1" ht="47.5" customHeight="1" thickBot="1" x14ac:dyDescent="1">
      <c r="A151" s="192"/>
      <c r="B151" s="375"/>
      <c r="C151" s="376"/>
      <c r="D151" s="376"/>
      <c r="E151" s="377"/>
      <c r="F151" s="219"/>
      <c r="G151" s="274" t="s">
        <v>152</v>
      </c>
      <c r="H151" s="217"/>
      <c r="I151" s="205" t="s">
        <v>140</v>
      </c>
      <c r="J151" s="195"/>
      <c r="K151" s="205" t="s">
        <v>105</v>
      </c>
      <c r="L151" s="193"/>
      <c r="M151" s="194"/>
      <c r="N151" s="194"/>
      <c r="O151" s="194"/>
      <c r="P151" s="193"/>
      <c r="Q151" s="194"/>
      <c r="R151" s="194"/>
      <c r="S151" s="194"/>
      <c r="T151" s="194"/>
      <c r="U151" s="194"/>
      <c r="V151" s="196"/>
      <c r="W151" s="194"/>
      <c r="X151" s="203"/>
    </row>
    <row r="152" spans="1:33" s="199" customFormat="1" ht="36" customHeight="1" thickBot="1" x14ac:dyDescent="1">
      <c r="A152" s="192"/>
      <c r="B152" s="375"/>
      <c r="C152" s="376"/>
      <c r="D152" s="376"/>
      <c r="E152" s="377"/>
      <c r="F152" s="219"/>
      <c r="G152" s="84" t="str">
        <f>IFERROR(I152+K152,"0")</f>
        <v>0</v>
      </c>
      <c r="H152" s="83" t="s">
        <v>66</v>
      </c>
      <c r="I152" s="85">
        <f>K119</f>
        <v>0</v>
      </c>
      <c r="J152" s="82" t="s">
        <v>47</v>
      </c>
      <c r="K152" s="26" t="str">
        <f>D119</f>
        <v>-</v>
      </c>
      <c r="L152" s="193"/>
      <c r="M152" s="194"/>
      <c r="N152" s="194"/>
      <c r="O152" s="194"/>
      <c r="P152" s="193"/>
      <c r="Q152" s="194"/>
      <c r="R152" s="194"/>
      <c r="S152" s="194"/>
      <c r="T152" s="194"/>
      <c r="U152" s="194"/>
      <c r="V152" s="196"/>
      <c r="W152" s="194"/>
      <c r="X152" s="203"/>
    </row>
    <row r="153" spans="1:33" s="199" customFormat="1" ht="47.5" customHeight="1" x14ac:dyDescent="0.95">
      <c r="A153" s="192"/>
      <c r="B153" s="375"/>
      <c r="C153" s="376"/>
      <c r="D153" s="376"/>
      <c r="E153" s="377"/>
      <c r="F153" s="219"/>
      <c r="G153" s="275" t="s">
        <v>70</v>
      </c>
      <c r="H153" s="195"/>
      <c r="I153" s="80"/>
      <c r="J153" s="82"/>
      <c r="K153" s="80"/>
      <c r="L153" s="193"/>
      <c r="M153" s="194"/>
      <c r="N153" s="194"/>
      <c r="O153" s="194"/>
      <c r="P153" s="193"/>
      <c r="Q153" s="194"/>
      <c r="R153" s="194"/>
      <c r="S153" s="194"/>
      <c r="T153" s="194"/>
      <c r="U153" s="194"/>
      <c r="V153" s="196"/>
      <c r="W153" s="194"/>
      <c r="X153" s="203"/>
    </row>
    <row r="154" spans="1:33" s="199" customFormat="1" ht="15" customHeight="1" x14ac:dyDescent="0.95">
      <c r="A154" s="192"/>
      <c r="B154" s="378"/>
      <c r="C154" s="379"/>
      <c r="D154" s="379"/>
      <c r="E154" s="380"/>
      <c r="F154" s="244"/>
      <c r="G154" s="86"/>
      <c r="H154" s="87"/>
      <c r="I154" s="70"/>
      <c r="J154" s="88"/>
      <c r="K154" s="70"/>
      <c r="L154" s="243"/>
      <c r="M154" s="245"/>
      <c r="N154" s="245"/>
      <c r="O154" s="245"/>
      <c r="P154" s="243"/>
      <c r="Q154" s="245"/>
      <c r="R154" s="245"/>
      <c r="S154" s="245"/>
      <c r="T154" s="245"/>
      <c r="U154" s="245"/>
      <c r="V154" s="247"/>
      <c r="W154" s="245"/>
      <c r="X154" s="248"/>
    </row>
    <row r="155" spans="1:33" s="199" customFormat="1" ht="15" customHeight="1" x14ac:dyDescent="0.95">
      <c r="A155" s="192"/>
      <c r="B155" s="372" t="s">
        <v>153</v>
      </c>
      <c r="C155" s="373"/>
      <c r="D155" s="373"/>
      <c r="E155" s="374"/>
      <c r="F155" s="270"/>
      <c r="G155" s="89"/>
      <c r="H155" s="90"/>
      <c r="I155" s="79"/>
      <c r="J155" s="91"/>
      <c r="K155" s="79"/>
      <c r="L155" s="264"/>
      <c r="M155" s="265"/>
      <c r="N155" s="265"/>
      <c r="O155" s="265"/>
      <c r="P155" s="264"/>
      <c r="Q155" s="265"/>
      <c r="R155" s="265"/>
      <c r="S155" s="265"/>
      <c r="T155" s="265"/>
      <c r="U155" s="265"/>
      <c r="V155" s="267"/>
      <c r="W155" s="265"/>
      <c r="X155" s="268"/>
    </row>
    <row r="156" spans="1:33" s="199" customFormat="1" ht="47.5" customHeight="1" thickBot="1" x14ac:dyDescent="1">
      <c r="A156" s="192"/>
      <c r="B156" s="375"/>
      <c r="C156" s="376"/>
      <c r="D156" s="376"/>
      <c r="E156" s="377"/>
      <c r="F156" s="219"/>
      <c r="G156" s="92" t="s">
        <v>153</v>
      </c>
      <c r="H156" s="93"/>
      <c r="I156" s="94" t="s">
        <v>152</v>
      </c>
      <c r="J156" s="94"/>
      <c r="K156" s="94" t="s">
        <v>154</v>
      </c>
      <c r="L156" s="193"/>
      <c r="M156" s="194"/>
      <c r="N156" s="194"/>
      <c r="O156" s="194"/>
      <c r="P156" s="193"/>
      <c r="Q156" s="194"/>
      <c r="R156" s="194"/>
      <c r="S156" s="194"/>
      <c r="T156" s="194"/>
      <c r="U156" s="194"/>
      <c r="V156" s="196"/>
      <c r="W156" s="194"/>
      <c r="X156" s="203"/>
    </row>
    <row r="157" spans="1:33" s="199" customFormat="1" ht="36" customHeight="1" thickBot="1" x14ac:dyDescent="1">
      <c r="A157" s="192"/>
      <c r="B157" s="375"/>
      <c r="C157" s="376"/>
      <c r="D157" s="376"/>
      <c r="E157" s="377"/>
      <c r="F157" s="219"/>
      <c r="G157" s="95">
        <f>IFERROR(I157*K157,"0")</f>
        <v>0</v>
      </c>
      <c r="H157" s="83" t="s">
        <v>66</v>
      </c>
      <c r="I157" s="26" t="str">
        <f>G152</f>
        <v>0</v>
      </c>
      <c r="J157" s="82" t="s">
        <v>155</v>
      </c>
      <c r="K157" s="96">
        <v>0</v>
      </c>
      <c r="L157" s="276"/>
      <c r="M157" s="194"/>
      <c r="N157" s="194"/>
      <c r="O157" s="194"/>
      <c r="P157" s="193"/>
      <c r="Q157" s="194"/>
      <c r="R157" s="194"/>
      <c r="S157" s="194"/>
      <c r="T157" s="194"/>
      <c r="U157" s="194"/>
      <c r="V157" s="196"/>
      <c r="W157" s="194"/>
      <c r="X157" s="203"/>
    </row>
    <row r="158" spans="1:33" s="199" customFormat="1" ht="47.5" customHeight="1" x14ac:dyDescent="0.95">
      <c r="A158" s="192"/>
      <c r="B158" s="375"/>
      <c r="C158" s="376"/>
      <c r="D158" s="376"/>
      <c r="E158" s="377"/>
      <c r="F158" s="219"/>
      <c r="G158" s="275" t="s">
        <v>70</v>
      </c>
      <c r="H158" s="195"/>
      <c r="I158" s="80"/>
      <c r="J158" s="82"/>
      <c r="K158" s="83"/>
      <c r="L158" s="193"/>
      <c r="M158" s="194"/>
      <c r="N158" s="194"/>
      <c r="O158" s="194"/>
      <c r="P158" s="193"/>
      <c r="Q158" s="194"/>
      <c r="R158" s="194"/>
      <c r="S158" s="194"/>
      <c r="T158" s="194"/>
      <c r="U158" s="194"/>
      <c r="V158" s="196"/>
      <c r="W158" s="194"/>
      <c r="X158" s="203"/>
    </row>
    <row r="159" spans="1:33" s="199" customFormat="1" ht="15" customHeight="1" x14ac:dyDescent="0.95">
      <c r="A159" s="192"/>
      <c r="B159" s="378"/>
      <c r="C159" s="379"/>
      <c r="D159" s="379"/>
      <c r="E159" s="380"/>
      <c r="F159" s="244"/>
      <c r="G159" s="70"/>
      <c r="H159" s="243"/>
      <c r="I159" s="245"/>
      <c r="J159" s="246"/>
      <c r="K159" s="245"/>
      <c r="L159" s="243"/>
      <c r="M159" s="245"/>
      <c r="N159" s="245"/>
      <c r="O159" s="245"/>
      <c r="P159" s="243"/>
      <c r="Q159" s="245"/>
      <c r="R159" s="245"/>
      <c r="S159" s="245"/>
      <c r="T159" s="245"/>
      <c r="U159" s="245"/>
      <c r="V159" s="247"/>
      <c r="W159" s="245"/>
      <c r="X159" s="248"/>
    </row>
    <row r="160" spans="1:33" s="199" customFormat="1" ht="21.5" customHeight="1" x14ac:dyDescent="0.95">
      <c r="A160" s="192"/>
      <c r="B160" s="339" t="s">
        <v>4</v>
      </c>
      <c r="C160" s="277"/>
      <c r="D160" s="264"/>
      <c r="E160" s="264"/>
      <c r="F160" s="270"/>
      <c r="G160" s="79"/>
      <c r="H160" s="264"/>
      <c r="I160" s="265"/>
      <c r="J160" s="266"/>
      <c r="K160" s="265"/>
      <c r="L160" s="264"/>
      <c r="M160" s="265"/>
      <c r="N160" s="265"/>
      <c r="O160" s="265"/>
      <c r="P160" s="264"/>
      <c r="Q160" s="265"/>
      <c r="R160" s="265"/>
      <c r="S160" s="265"/>
      <c r="T160" s="265"/>
      <c r="U160" s="265"/>
      <c r="V160" s="267"/>
      <c r="W160" s="265"/>
      <c r="X160" s="268"/>
    </row>
    <row r="161" spans="1:24" s="199" customFormat="1" ht="47.5" customHeight="1" x14ac:dyDescent="0.95">
      <c r="A161" s="192"/>
      <c r="B161" s="348"/>
      <c r="C161" s="278"/>
      <c r="D161" s="237" t="s">
        <v>39</v>
      </c>
      <c r="E161" s="193"/>
      <c r="F161" s="219"/>
      <c r="G161" s="279"/>
      <c r="H161" s="193"/>
      <c r="I161" s="280" t="s">
        <v>156</v>
      </c>
      <c r="J161" s="205"/>
      <c r="K161" s="250" t="s">
        <v>157</v>
      </c>
      <c r="L161" s="193"/>
      <c r="M161" s="193"/>
      <c r="N161" s="194"/>
      <c r="O161" s="24"/>
      <c r="P161" s="193"/>
      <c r="Q161" s="281"/>
      <c r="R161" s="194"/>
      <c r="S161" s="30"/>
      <c r="T161" s="193"/>
      <c r="U161" s="194"/>
      <c r="V161" s="196"/>
      <c r="W161" s="194"/>
      <c r="X161" s="203"/>
    </row>
    <row r="162" spans="1:24" s="199" customFormat="1" ht="20" customHeight="1" thickBot="1" x14ac:dyDescent="1">
      <c r="A162" s="192"/>
      <c r="B162" s="348"/>
      <c r="C162" s="278"/>
      <c r="D162" s="237"/>
      <c r="E162" s="193"/>
      <c r="F162" s="219"/>
      <c r="G162" s="219"/>
      <c r="H162" s="193"/>
      <c r="I162" s="205"/>
      <c r="J162" s="205"/>
      <c r="K162" s="205"/>
      <c r="L162" s="193"/>
      <c r="M162" s="193"/>
      <c r="N162" s="194"/>
      <c r="O162" s="282"/>
      <c r="P162" s="193"/>
      <c r="Q162" s="219"/>
      <c r="R162" s="194"/>
      <c r="S162" s="194"/>
      <c r="T162" s="194"/>
      <c r="U162" s="194"/>
      <c r="V162" s="196"/>
      <c r="W162" s="194"/>
      <c r="X162" s="203"/>
    </row>
    <row r="163" spans="1:24" s="199" customFormat="1" ht="36" customHeight="1" thickBot="1" x14ac:dyDescent="1">
      <c r="A163" s="192"/>
      <c r="B163" s="348"/>
      <c r="C163" s="278"/>
      <c r="D163" s="208">
        <f>IFERROR(SUM(G163:G163),"0")</f>
        <v>0</v>
      </c>
      <c r="E163" s="193"/>
      <c r="F163" s="219" t="str">
        <f>$D$47</f>
        <v>X丸</v>
      </c>
      <c r="G163" s="26">
        <f>IFERROR(I163*K163,"-")</f>
        <v>0</v>
      </c>
      <c r="H163" s="195" t="s">
        <v>66</v>
      </c>
      <c r="I163" s="97">
        <v>0</v>
      </c>
      <c r="J163" s="30" t="s">
        <v>155</v>
      </c>
      <c r="K163" s="26">
        <f>G47/30</f>
        <v>0</v>
      </c>
      <c r="L163" s="283"/>
      <c r="M163" s="194"/>
      <c r="N163" s="194"/>
      <c r="O163" s="25"/>
      <c r="P163" s="193"/>
      <c r="Q163" s="25"/>
      <c r="R163" s="194"/>
      <c r="S163" s="98"/>
      <c r="T163" s="99"/>
      <c r="U163" s="194"/>
      <c r="V163" s="196"/>
      <c r="W163" s="194"/>
      <c r="X163" s="203"/>
    </row>
    <row r="164" spans="1:24" s="199" customFormat="1" ht="41" customHeight="1" x14ac:dyDescent="0.95">
      <c r="A164" s="192"/>
      <c r="B164" s="348"/>
      <c r="C164" s="284"/>
      <c r="D164" s="285" t="s">
        <v>50</v>
      </c>
      <c r="E164" s="286"/>
      <c r="F164" s="287"/>
      <c r="G164" s="285" t="s">
        <v>50</v>
      </c>
      <c r="H164" s="286"/>
      <c r="I164" s="288" t="s">
        <v>158</v>
      </c>
      <c r="J164" s="288"/>
      <c r="K164" s="288" t="s">
        <v>159</v>
      </c>
      <c r="L164" s="286"/>
      <c r="M164" s="287"/>
      <c r="N164" s="287"/>
      <c r="O164" s="289"/>
      <c r="P164" s="286"/>
      <c r="Q164" s="287"/>
      <c r="R164" s="287"/>
      <c r="S164" s="100"/>
      <c r="T164" s="287"/>
      <c r="U164" s="287"/>
      <c r="V164" s="290"/>
      <c r="W164" s="287"/>
      <c r="X164" s="291"/>
    </row>
    <row r="165" spans="1:24" s="199" customFormat="1" ht="21.5" customHeight="1" x14ac:dyDescent="0.95">
      <c r="A165" s="192"/>
      <c r="B165" s="348"/>
      <c r="C165" s="193"/>
      <c r="D165" s="210"/>
      <c r="E165" s="193"/>
      <c r="F165" s="194"/>
      <c r="G165" s="210"/>
      <c r="H165" s="193"/>
      <c r="I165" s="194"/>
      <c r="J165" s="195"/>
      <c r="K165" s="194"/>
      <c r="L165" s="193"/>
      <c r="M165" s="194"/>
      <c r="N165" s="194"/>
      <c r="O165" s="219"/>
      <c r="P165" s="193"/>
      <c r="Q165" s="194"/>
      <c r="R165" s="194"/>
      <c r="S165" s="25"/>
      <c r="T165" s="194"/>
      <c r="U165" s="194"/>
      <c r="V165" s="196"/>
      <c r="W165" s="194"/>
      <c r="X165" s="203"/>
    </row>
    <row r="166" spans="1:24" s="199" customFormat="1" ht="47.5" customHeight="1" x14ac:dyDescent="0.95">
      <c r="A166" s="192"/>
      <c r="B166" s="348"/>
      <c r="C166" s="193"/>
      <c r="D166" s="237" t="s">
        <v>40</v>
      </c>
      <c r="E166" s="193"/>
      <c r="F166" s="194"/>
      <c r="G166" s="193"/>
      <c r="H166" s="193"/>
      <c r="I166" s="158" t="s">
        <v>160</v>
      </c>
      <c r="J166" s="205"/>
      <c r="K166" s="202" t="s">
        <v>161</v>
      </c>
      <c r="L166" s="205"/>
      <c r="M166" s="158" t="s">
        <v>162</v>
      </c>
      <c r="N166" s="194"/>
      <c r="O166" s="101"/>
      <c r="P166" s="193"/>
      <c r="Q166" s="292"/>
      <c r="R166" s="194"/>
      <c r="S166" s="193"/>
      <c r="T166" s="194"/>
      <c r="U166" s="194"/>
      <c r="V166" s="196"/>
      <c r="W166" s="194"/>
      <c r="X166" s="203"/>
    </row>
    <row r="167" spans="1:24" s="199" customFormat="1" ht="20" customHeight="1" thickBot="1" x14ac:dyDescent="1">
      <c r="A167" s="192"/>
      <c r="B167" s="348"/>
      <c r="C167" s="193"/>
      <c r="D167" s="237"/>
      <c r="E167" s="194"/>
      <c r="F167" s="194"/>
      <c r="G167" s="219"/>
      <c r="H167" s="193"/>
      <c r="I167" s="205"/>
      <c r="J167" s="205"/>
      <c r="K167" s="205"/>
      <c r="L167" s="205"/>
      <c r="M167" s="205"/>
      <c r="N167" s="193"/>
      <c r="O167" s="219"/>
      <c r="P167" s="193"/>
      <c r="Q167" s="219"/>
      <c r="R167" s="194"/>
      <c r="S167" s="194"/>
      <c r="T167" s="194"/>
      <c r="U167" s="194"/>
      <c r="V167" s="196"/>
      <c r="W167" s="194"/>
      <c r="X167" s="203"/>
    </row>
    <row r="168" spans="1:24" s="199" customFormat="1" ht="36" customHeight="1" thickBot="1" x14ac:dyDescent="1">
      <c r="A168" s="192"/>
      <c r="B168" s="348"/>
      <c r="C168" s="278"/>
      <c r="D168" s="208">
        <f>IFERROR(SUM(D171,D174),"0")</f>
        <v>0</v>
      </c>
      <c r="E168" s="194"/>
      <c r="F168" s="194" t="s">
        <v>65</v>
      </c>
      <c r="G168" s="26">
        <f>IFERROR(I168*K168*M168,"0")</f>
        <v>0</v>
      </c>
      <c r="H168" s="195" t="s">
        <v>66</v>
      </c>
      <c r="I168" s="26" t="str">
        <f>IFERROR(((I58+K58+M58+O58)/Q58*S58),"0")</f>
        <v>0</v>
      </c>
      <c r="J168" s="343" t="s">
        <v>155</v>
      </c>
      <c r="K168" s="97">
        <v>0</v>
      </c>
      <c r="L168" s="343" t="s">
        <v>155</v>
      </c>
      <c r="M168" s="97">
        <v>0</v>
      </c>
      <c r="N168" s="194"/>
      <c r="O168" s="55"/>
      <c r="P168" s="193"/>
      <c r="Q168" s="293"/>
      <c r="R168" s="193"/>
      <c r="S168" s="294"/>
      <c r="T168" s="194"/>
      <c r="U168" s="194"/>
      <c r="V168" s="196"/>
      <c r="W168" s="194"/>
      <c r="X168" s="203"/>
    </row>
    <row r="169" spans="1:24" s="199" customFormat="1" ht="36" customHeight="1" x14ac:dyDescent="0.95">
      <c r="A169" s="192"/>
      <c r="B169" s="348"/>
      <c r="C169" s="278"/>
      <c r="D169" s="210"/>
      <c r="E169" s="194"/>
      <c r="F169" s="194" t="s">
        <v>71</v>
      </c>
      <c r="G169" s="26">
        <f t="shared" ref="G169:G174" si="1">IFERROR(I169*K169*M169,"0")</f>
        <v>0</v>
      </c>
      <c r="H169" s="195" t="s">
        <v>66</v>
      </c>
      <c r="I169" s="26" t="str">
        <f t="shared" ref="I169:I174" si="2">IFERROR(((I59+K59+M59+O59)/Q59*S59),"0")</f>
        <v>0</v>
      </c>
      <c r="J169" s="343"/>
      <c r="K169" s="97">
        <v>0</v>
      </c>
      <c r="L169" s="343"/>
      <c r="M169" s="97">
        <v>0</v>
      </c>
      <c r="N169" s="194"/>
      <c r="O169" s="194"/>
      <c r="P169" s="193"/>
      <c r="Q169" s="194"/>
      <c r="R169" s="194"/>
      <c r="S169" s="194"/>
      <c r="T169" s="194"/>
      <c r="U169" s="194"/>
      <c r="V169" s="196"/>
      <c r="W169" s="194"/>
      <c r="X169" s="203"/>
    </row>
    <row r="170" spans="1:24" s="199" customFormat="1" ht="36" customHeight="1" thickBot="1" x14ac:dyDescent="1">
      <c r="A170" s="192"/>
      <c r="B170" s="348"/>
      <c r="C170" s="278"/>
      <c r="D170" s="295" t="s">
        <v>163</v>
      </c>
      <c r="E170" s="194"/>
      <c r="F170" s="194" t="s">
        <v>72</v>
      </c>
      <c r="G170" s="26">
        <f t="shared" si="1"/>
        <v>0</v>
      </c>
      <c r="H170" s="195" t="s">
        <v>66</v>
      </c>
      <c r="I170" s="26" t="str">
        <f t="shared" si="2"/>
        <v>0</v>
      </c>
      <c r="J170" s="343"/>
      <c r="K170" s="97">
        <v>0</v>
      </c>
      <c r="L170" s="343"/>
      <c r="M170" s="97">
        <v>0</v>
      </c>
      <c r="N170" s="194"/>
      <c r="O170" s="194"/>
      <c r="P170" s="193"/>
      <c r="Q170" s="194"/>
      <c r="R170" s="194"/>
      <c r="S170" s="194"/>
      <c r="T170" s="194"/>
      <c r="U170" s="194"/>
      <c r="V170" s="196"/>
      <c r="W170" s="194"/>
      <c r="X170" s="203"/>
    </row>
    <row r="171" spans="1:24" s="199" customFormat="1" ht="36" customHeight="1" thickBot="1" x14ac:dyDescent="1">
      <c r="A171" s="192"/>
      <c r="B171" s="348"/>
      <c r="C171" s="278"/>
      <c r="D171" s="208">
        <f>IFERROR(SUM(G168:G174),"0")</f>
        <v>0</v>
      </c>
      <c r="E171" s="194"/>
      <c r="F171" s="194" t="s">
        <v>73</v>
      </c>
      <c r="G171" s="26">
        <f t="shared" si="1"/>
        <v>0</v>
      </c>
      <c r="H171" s="195" t="s">
        <v>66</v>
      </c>
      <c r="I171" s="26" t="str">
        <f t="shared" si="2"/>
        <v>0</v>
      </c>
      <c r="J171" s="343"/>
      <c r="K171" s="97">
        <v>0</v>
      </c>
      <c r="L171" s="343"/>
      <c r="M171" s="97">
        <v>0</v>
      </c>
      <c r="N171" s="194"/>
      <c r="O171" s="194"/>
      <c r="P171" s="193"/>
      <c r="Q171" s="194"/>
      <c r="R171" s="194"/>
      <c r="S171" s="194"/>
      <c r="T171" s="194"/>
      <c r="U171" s="194"/>
      <c r="V171" s="196"/>
      <c r="W171" s="194"/>
      <c r="X171" s="203"/>
    </row>
    <row r="172" spans="1:24" s="199" customFormat="1" ht="36" customHeight="1" x14ac:dyDescent="0.95">
      <c r="A172" s="192"/>
      <c r="B172" s="348"/>
      <c r="C172" s="278"/>
      <c r="D172" s="195"/>
      <c r="E172" s="194"/>
      <c r="F172" s="194" t="s">
        <v>74</v>
      </c>
      <c r="G172" s="26">
        <f t="shared" si="1"/>
        <v>0</v>
      </c>
      <c r="H172" s="195" t="s">
        <v>66</v>
      </c>
      <c r="I172" s="26" t="str">
        <f t="shared" si="2"/>
        <v>0</v>
      </c>
      <c r="J172" s="343"/>
      <c r="K172" s="97">
        <v>0</v>
      </c>
      <c r="L172" s="343"/>
      <c r="M172" s="97">
        <v>0</v>
      </c>
      <c r="N172" s="194"/>
      <c r="O172" s="194"/>
      <c r="P172" s="193"/>
      <c r="Q172" s="194"/>
      <c r="R172" s="194"/>
      <c r="S172" s="194"/>
      <c r="T172" s="194"/>
      <c r="U172" s="194"/>
      <c r="V172" s="196"/>
      <c r="W172" s="194"/>
      <c r="X172" s="203"/>
    </row>
    <row r="173" spans="1:24" s="199" customFormat="1" ht="36" customHeight="1" thickBot="1" x14ac:dyDescent="1">
      <c r="A173" s="192"/>
      <c r="B173" s="348"/>
      <c r="C173" s="278"/>
      <c r="D173" s="295" t="s">
        <v>164</v>
      </c>
      <c r="E173" s="194"/>
      <c r="F173" s="194" t="s">
        <v>75</v>
      </c>
      <c r="G173" s="26">
        <f t="shared" si="1"/>
        <v>0</v>
      </c>
      <c r="H173" s="195" t="s">
        <v>66</v>
      </c>
      <c r="I173" s="26" t="str">
        <f t="shared" si="2"/>
        <v>0</v>
      </c>
      <c r="J173" s="343"/>
      <c r="K173" s="97">
        <v>0</v>
      </c>
      <c r="L173" s="343"/>
      <c r="M173" s="97">
        <v>0</v>
      </c>
      <c r="N173" s="194"/>
      <c r="O173" s="194"/>
      <c r="P173" s="193"/>
      <c r="Q173" s="194"/>
      <c r="R173" s="194"/>
      <c r="S173" s="194"/>
      <c r="T173" s="194"/>
      <c r="U173" s="194"/>
      <c r="V173" s="196"/>
      <c r="W173" s="194"/>
      <c r="X173" s="203"/>
    </row>
    <row r="174" spans="1:24" s="199" customFormat="1" ht="36" customHeight="1" thickBot="1" x14ac:dyDescent="1">
      <c r="A174" s="192"/>
      <c r="B174" s="348"/>
      <c r="C174" s="278"/>
      <c r="D174" s="208">
        <f>D171*K157</f>
        <v>0</v>
      </c>
      <c r="E174" s="194"/>
      <c r="F174" s="194" t="s">
        <v>76</v>
      </c>
      <c r="G174" s="26">
        <f t="shared" si="1"/>
        <v>0</v>
      </c>
      <c r="H174" s="195" t="s">
        <v>66</v>
      </c>
      <c r="I174" s="26" t="str">
        <f t="shared" si="2"/>
        <v>0</v>
      </c>
      <c r="J174" s="343"/>
      <c r="K174" s="97">
        <v>0</v>
      </c>
      <c r="L174" s="343"/>
      <c r="M174" s="97">
        <v>0</v>
      </c>
      <c r="N174" s="194"/>
      <c r="O174" s="194"/>
      <c r="P174" s="193"/>
      <c r="Q174" s="194"/>
      <c r="R174" s="194"/>
      <c r="S174" s="194"/>
      <c r="T174" s="194"/>
      <c r="U174" s="194"/>
      <c r="V174" s="196"/>
      <c r="W174" s="194"/>
      <c r="X174" s="203"/>
    </row>
    <row r="175" spans="1:24" s="199" customFormat="1" ht="41" customHeight="1" x14ac:dyDescent="0.95">
      <c r="A175" s="192"/>
      <c r="B175" s="348"/>
      <c r="C175" s="284"/>
      <c r="D175" s="285" t="s">
        <v>70</v>
      </c>
      <c r="E175" s="296"/>
      <c r="F175" s="287"/>
      <c r="G175" s="285" t="s">
        <v>70</v>
      </c>
      <c r="H175" s="296"/>
      <c r="I175" s="288" t="s">
        <v>165</v>
      </c>
      <c r="J175" s="288"/>
      <c r="K175" s="288" t="s">
        <v>166</v>
      </c>
      <c r="L175" s="100"/>
      <c r="M175" s="287"/>
      <c r="N175" s="287"/>
      <c r="O175" s="287"/>
      <c r="P175" s="286"/>
      <c r="Q175" s="287"/>
      <c r="R175" s="287"/>
      <c r="S175" s="287"/>
      <c r="T175" s="287"/>
      <c r="U175" s="287"/>
      <c r="V175" s="290"/>
      <c r="W175" s="287"/>
      <c r="X175" s="291"/>
    </row>
    <row r="176" spans="1:24" s="199" customFormat="1" ht="21.5" customHeight="1" x14ac:dyDescent="0.95">
      <c r="A176" s="192"/>
      <c r="B176" s="348"/>
      <c r="C176" s="193"/>
      <c r="D176" s="210"/>
      <c r="E176" s="195"/>
      <c r="F176" s="194"/>
      <c r="G176" s="210"/>
      <c r="H176" s="195"/>
      <c r="I176" s="194"/>
      <c r="J176" s="30"/>
      <c r="K176" s="194"/>
      <c r="L176" s="30"/>
      <c r="M176" s="194"/>
      <c r="N176" s="194"/>
      <c r="O176" s="194"/>
      <c r="P176" s="193"/>
      <c r="Q176" s="194"/>
      <c r="R176" s="194"/>
      <c r="S176" s="194"/>
      <c r="T176" s="194"/>
      <c r="U176" s="194"/>
      <c r="V176" s="196"/>
      <c r="W176" s="194"/>
      <c r="X176" s="203"/>
    </row>
    <row r="177" spans="1:24" s="199" customFormat="1" ht="47.5" customHeight="1" x14ac:dyDescent="0.95">
      <c r="A177" s="192"/>
      <c r="B177" s="348"/>
      <c r="C177" s="193"/>
      <c r="D177" s="237" t="s">
        <v>41</v>
      </c>
      <c r="E177" s="193"/>
      <c r="F177" s="194"/>
      <c r="G177" s="193"/>
      <c r="H177" s="193"/>
      <c r="I177" s="202" t="s">
        <v>167</v>
      </c>
      <c r="J177" s="238"/>
      <c r="K177" s="232"/>
      <c r="L177" s="238"/>
      <c r="M177" s="232"/>
      <c r="N177" s="194"/>
      <c r="O177" s="101"/>
      <c r="P177" s="193"/>
      <c r="Q177" s="194"/>
      <c r="R177" s="194"/>
      <c r="S177" s="99"/>
      <c r="T177" s="194"/>
      <c r="U177" s="194"/>
      <c r="V177" s="196"/>
      <c r="W177" s="194"/>
      <c r="X177" s="203"/>
    </row>
    <row r="178" spans="1:24" s="199" customFormat="1" ht="20" customHeight="1" thickBot="1" x14ac:dyDescent="1">
      <c r="A178" s="192"/>
      <c r="B178" s="348"/>
      <c r="C178" s="193"/>
      <c r="D178" s="237"/>
      <c r="E178" s="193"/>
      <c r="F178" s="194"/>
      <c r="G178" s="219"/>
      <c r="H178" s="193"/>
      <c r="I178" s="205"/>
      <c r="J178" s="205"/>
      <c r="K178" s="205"/>
      <c r="L178" s="205"/>
      <c r="M178" s="205"/>
      <c r="N178" s="194"/>
      <c r="O178" s="219"/>
      <c r="P178" s="193"/>
      <c r="Q178" s="219"/>
      <c r="R178" s="194"/>
      <c r="S178" s="194"/>
      <c r="T178" s="193"/>
      <c r="U178" s="194"/>
      <c r="V178" s="196"/>
      <c r="W178" s="194"/>
      <c r="X178" s="203"/>
    </row>
    <row r="179" spans="1:24" s="199" customFormat="1" ht="36" customHeight="1" thickBot="1" x14ac:dyDescent="1">
      <c r="A179" s="192"/>
      <c r="B179" s="348"/>
      <c r="C179" s="193"/>
      <c r="D179" s="208">
        <f>IFERROR(SUM(D182,D185),"0")</f>
        <v>0</v>
      </c>
      <c r="E179" s="193"/>
      <c r="F179" s="219" t="str">
        <f>$D$47</f>
        <v>X丸</v>
      </c>
      <c r="G179" s="102">
        <f>IFERROR(I179,"0")</f>
        <v>0</v>
      </c>
      <c r="H179" s="195" t="s">
        <v>66</v>
      </c>
      <c r="I179" s="97">
        <v>0</v>
      </c>
      <c r="J179" s="103"/>
      <c r="K179" s="222"/>
      <c r="L179" s="103"/>
      <c r="M179" s="222"/>
      <c r="N179" s="194"/>
      <c r="O179" s="24"/>
      <c r="P179" s="193"/>
      <c r="Q179" s="24"/>
      <c r="R179" s="193"/>
      <c r="S179" s="104"/>
      <c r="T179" s="194"/>
      <c r="U179" s="194"/>
      <c r="V179" s="196"/>
      <c r="W179" s="194"/>
      <c r="X179" s="203"/>
    </row>
    <row r="180" spans="1:24" s="199" customFormat="1" ht="28.5" customHeight="1" x14ac:dyDescent="0.95">
      <c r="A180" s="192"/>
      <c r="B180" s="348"/>
      <c r="C180" s="193"/>
      <c r="D180" s="210"/>
      <c r="E180" s="193"/>
      <c r="F180" s="194"/>
      <c r="G180" s="210" t="s">
        <v>70</v>
      </c>
      <c r="H180" s="195"/>
      <c r="I180" s="223" t="s">
        <v>70</v>
      </c>
      <c r="J180" s="30"/>
      <c r="K180" s="222"/>
      <c r="L180" s="103"/>
      <c r="M180" s="222"/>
      <c r="N180" s="194"/>
      <c r="O180" s="194"/>
      <c r="P180" s="193"/>
      <c r="Q180" s="194"/>
      <c r="R180" s="193"/>
      <c r="S180" s="104"/>
      <c r="T180" s="194"/>
      <c r="U180" s="194"/>
      <c r="V180" s="196"/>
      <c r="W180" s="194"/>
      <c r="X180" s="203"/>
    </row>
    <row r="181" spans="1:24" s="199" customFormat="1" ht="47.5" customHeight="1" thickBot="1" x14ac:dyDescent="1">
      <c r="A181" s="192"/>
      <c r="B181" s="348"/>
      <c r="C181" s="193"/>
      <c r="D181" s="295" t="s">
        <v>168</v>
      </c>
      <c r="E181" s="193"/>
      <c r="F181" s="194"/>
      <c r="G181" s="297"/>
      <c r="H181" s="297"/>
      <c r="I181" s="222"/>
      <c r="J181" s="30"/>
      <c r="K181" s="222"/>
      <c r="L181" s="103"/>
      <c r="M181" s="222"/>
      <c r="N181" s="194"/>
      <c r="O181" s="24"/>
      <c r="P181" s="193"/>
      <c r="Q181" s="24"/>
      <c r="R181" s="193"/>
      <c r="S181" s="104"/>
      <c r="T181" s="194"/>
      <c r="U181" s="194"/>
      <c r="V181" s="196"/>
      <c r="W181" s="194"/>
      <c r="X181" s="203"/>
    </row>
    <row r="182" spans="1:24" s="199" customFormat="1" ht="36" customHeight="1" thickBot="1" x14ac:dyDescent="1">
      <c r="A182" s="192"/>
      <c r="B182" s="348"/>
      <c r="C182" s="193"/>
      <c r="D182" s="208">
        <f>IFERROR(SUM(G179:G179),"0")</f>
        <v>0</v>
      </c>
      <c r="E182" s="193"/>
      <c r="F182" s="194"/>
      <c r="G182" s="105"/>
      <c r="H182" s="195"/>
      <c r="I182" s="222"/>
      <c r="J182" s="30"/>
      <c r="K182" s="222"/>
      <c r="L182" s="103"/>
      <c r="M182" s="222"/>
      <c r="N182" s="194"/>
      <c r="O182" s="24"/>
      <c r="P182" s="193"/>
      <c r="Q182" s="24"/>
      <c r="R182" s="193"/>
      <c r="S182" s="104"/>
      <c r="T182" s="194"/>
      <c r="U182" s="194"/>
      <c r="V182" s="196"/>
      <c r="W182" s="194"/>
      <c r="X182" s="203"/>
    </row>
    <row r="183" spans="1:24" s="199" customFormat="1" ht="19" customHeight="1" x14ac:dyDescent="0.95">
      <c r="A183" s="192"/>
      <c r="B183" s="348"/>
      <c r="C183" s="193"/>
      <c r="D183" s="193"/>
      <c r="E183" s="193"/>
      <c r="F183" s="194"/>
      <c r="G183" s="105"/>
      <c r="H183" s="195"/>
      <c r="I183" s="222"/>
      <c r="J183" s="30"/>
      <c r="K183" s="222"/>
      <c r="L183" s="103"/>
      <c r="M183" s="222"/>
      <c r="N183" s="194"/>
      <c r="O183" s="24"/>
      <c r="P183" s="193"/>
      <c r="Q183" s="24"/>
      <c r="R183" s="193"/>
      <c r="S183" s="104"/>
      <c r="T183" s="194"/>
      <c r="U183" s="194"/>
      <c r="V183" s="196"/>
      <c r="W183" s="194"/>
      <c r="X183" s="203"/>
    </row>
    <row r="184" spans="1:24" s="199" customFormat="1" ht="47.5" customHeight="1" thickBot="1" x14ac:dyDescent="1">
      <c r="A184" s="192"/>
      <c r="B184" s="348"/>
      <c r="C184" s="193"/>
      <c r="D184" s="295" t="s">
        <v>169</v>
      </c>
      <c r="E184" s="193"/>
      <c r="F184" s="194"/>
      <c r="G184" s="105"/>
      <c r="H184" s="195"/>
      <c r="I184" s="222"/>
      <c r="J184" s="30"/>
      <c r="K184" s="222"/>
      <c r="L184" s="103"/>
      <c r="M184" s="222"/>
      <c r="N184" s="194"/>
      <c r="O184" s="24"/>
      <c r="P184" s="193"/>
      <c r="Q184" s="24"/>
      <c r="R184" s="193"/>
      <c r="S184" s="104"/>
      <c r="T184" s="194"/>
      <c r="U184" s="194"/>
      <c r="V184" s="196"/>
      <c r="W184" s="194"/>
      <c r="X184" s="203"/>
    </row>
    <row r="185" spans="1:24" s="199" customFormat="1" ht="36" customHeight="1" thickBot="1" x14ac:dyDescent="1">
      <c r="A185" s="192"/>
      <c r="B185" s="348"/>
      <c r="C185" s="193"/>
      <c r="D185" s="298">
        <f>D182*K157</f>
        <v>0</v>
      </c>
      <c r="E185" s="193"/>
      <c r="F185" s="194"/>
      <c r="G185" s="223"/>
      <c r="H185" s="193"/>
      <c r="I185" s="194"/>
      <c r="J185" s="195"/>
      <c r="K185" s="194"/>
      <c r="L185" s="30"/>
      <c r="M185" s="194"/>
      <c r="N185" s="194"/>
      <c r="O185" s="194"/>
      <c r="P185" s="193"/>
      <c r="Q185" s="193"/>
      <c r="R185" s="194"/>
      <c r="S185" s="24"/>
      <c r="T185" s="194"/>
      <c r="U185" s="194"/>
      <c r="V185" s="196"/>
      <c r="W185" s="194"/>
      <c r="X185" s="203"/>
    </row>
    <row r="186" spans="1:24" s="199" customFormat="1" ht="41" customHeight="1" x14ac:dyDescent="0.95">
      <c r="A186" s="192"/>
      <c r="B186" s="348"/>
      <c r="C186" s="284"/>
      <c r="D186" s="285" t="s">
        <v>70</v>
      </c>
      <c r="E186" s="286"/>
      <c r="F186" s="287"/>
      <c r="G186" s="285"/>
      <c r="H186" s="286"/>
      <c r="I186" s="287"/>
      <c r="J186" s="296"/>
      <c r="K186" s="287"/>
      <c r="L186" s="106"/>
      <c r="M186" s="287"/>
      <c r="N186" s="287"/>
      <c r="O186" s="287"/>
      <c r="P186" s="286"/>
      <c r="Q186" s="286"/>
      <c r="R186" s="287"/>
      <c r="S186" s="107"/>
      <c r="T186" s="287"/>
      <c r="U186" s="287"/>
      <c r="V186" s="290"/>
      <c r="W186" s="287"/>
      <c r="X186" s="291"/>
    </row>
    <row r="187" spans="1:24" s="199" customFormat="1" ht="21.5" customHeight="1" x14ac:dyDescent="0.95">
      <c r="A187" s="192"/>
      <c r="B187" s="348"/>
      <c r="C187" s="193"/>
      <c r="D187" s="210"/>
      <c r="E187" s="193"/>
      <c r="F187" s="194"/>
      <c r="G187" s="210"/>
      <c r="H187" s="193"/>
      <c r="I187" s="194"/>
      <c r="J187" s="195"/>
      <c r="K187" s="194"/>
      <c r="L187" s="30"/>
      <c r="M187" s="194"/>
      <c r="N187" s="194"/>
      <c r="O187" s="194"/>
      <c r="P187" s="193"/>
      <c r="Q187" s="193"/>
      <c r="R187" s="194"/>
      <c r="S187" s="24"/>
      <c r="T187" s="194"/>
      <c r="U187" s="194"/>
      <c r="V187" s="196"/>
      <c r="W187" s="194"/>
      <c r="X187" s="203"/>
    </row>
    <row r="188" spans="1:24" s="199" customFormat="1" ht="47.5" customHeight="1" x14ac:dyDescent="0.95">
      <c r="A188" s="192"/>
      <c r="B188" s="348"/>
      <c r="C188" s="193"/>
      <c r="D188" s="237" t="s">
        <v>170</v>
      </c>
      <c r="E188" s="193"/>
      <c r="F188" s="194"/>
      <c r="G188" s="193"/>
      <c r="H188" s="193"/>
      <c r="I188" s="202" t="s">
        <v>171</v>
      </c>
      <c r="J188" s="238"/>
      <c r="K188" s="202" t="s">
        <v>172</v>
      </c>
      <c r="L188" s="238"/>
      <c r="M188" s="232"/>
      <c r="N188" s="194"/>
      <c r="O188" s="101"/>
      <c r="P188" s="193"/>
      <c r="Q188" s="194"/>
      <c r="R188" s="194"/>
      <c r="S188" s="99"/>
      <c r="T188" s="194"/>
      <c r="U188" s="194"/>
      <c r="V188" s="196"/>
      <c r="W188" s="194"/>
      <c r="X188" s="203"/>
    </row>
    <row r="189" spans="1:24" s="199" customFormat="1" ht="20" customHeight="1" thickBot="1" x14ac:dyDescent="1">
      <c r="A189" s="192"/>
      <c r="B189" s="348"/>
      <c r="C189" s="193"/>
      <c r="D189" s="237"/>
      <c r="E189" s="193"/>
      <c r="F189" s="194"/>
      <c r="G189" s="219"/>
      <c r="H189" s="193"/>
      <c r="I189" s="205"/>
      <c r="J189" s="205"/>
      <c r="K189" s="205"/>
      <c r="L189" s="205"/>
      <c r="M189" s="205"/>
      <c r="N189" s="194"/>
      <c r="O189" s="219"/>
      <c r="P189" s="193"/>
      <c r="Q189" s="219"/>
      <c r="R189" s="194"/>
      <c r="S189" s="194"/>
      <c r="T189" s="193"/>
      <c r="U189" s="194"/>
      <c r="V189" s="196"/>
      <c r="W189" s="194"/>
      <c r="X189" s="203"/>
    </row>
    <row r="190" spans="1:24" s="199" customFormat="1" ht="36" customHeight="1" thickBot="1" x14ac:dyDescent="1">
      <c r="A190" s="192"/>
      <c r="B190" s="348"/>
      <c r="C190" s="193"/>
      <c r="D190" s="208">
        <f>IFERROR(SUM(D193,D196),"0")</f>
        <v>0</v>
      </c>
      <c r="E190" s="193"/>
      <c r="F190" s="219" t="str">
        <f>$D$47</f>
        <v>X丸</v>
      </c>
      <c r="G190" s="102">
        <f>IFERROR(I190+K190,"0")</f>
        <v>0</v>
      </c>
      <c r="H190" s="195" t="s">
        <v>66</v>
      </c>
      <c r="I190" s="97">
        <v>0</v>
      </c>
      <c r="J190" s="30" t="s">
        <v>47</v>
      </c>
      <c r="K190" s="97">
        <v>0</v>
      </c>
      <c r="L190" s="30"/>
      <c r="M190" s="222"/>
      <c r="N190" s="194"/>
      <c r="O190" s="24"/>
      <c r="P190" s="193"/>
      <c r="Q190" s="24"/>
      <c r="R190" s="193"/>
      <c r="S190" s="104"/>
      <c r="T190" s="194"/>
      <c r="U190" s="194"/>
      <c r="V190" s="196"/>
      <c r="W190" s="194"/>
      <c r="X190" s="203"/>
    </row>
    <row r="191" spans="1:24" s="199" customFormat="1" ht="28.5" customHeight="1" x14ac:dyDescent="0.95">
      <c r="A191" s="192"/>
      <c r="B191" s="348"/>
      <c r="C191" s="193"/>
      <c r="D191" s="210"/>
      <c r="E191" s="193"/>
      <c r="F191" s="194"/>
      <c r="G191" s="210" t="s">
        <v>70</v>
      </c>
      <c r="H191" s="195"/>
      <c r="I191" s="223" t="s">
        <v>70</v>
      </c>
      <c r="J191" s="223"/>
      <c r="K191" s="223" t="s">
        <v>70</v>
      </c>
      <c r="L191" s="103"/>
      <c r="M191" s="222"/>
      <c r="N191" s="194"/>
      <c r="O191" s="194"/>
      <c r="P191" s="193"/>
      <c r="Q191" s="194"/>
      <c r="R191" s="193"/>
      <c r="S191" s="104"/>
      <c r="T191" s="194"/>
      <c r="U191" s="194"/>
      <c r="V191" s="196"/>
      <c r="W191" s="194"/>
      <c r="X191" s="203"/>
    </row>
    <row r="192" spans="1:24" s="199" customFormat="1" ht="47.5" customHeight="1" thickBot="1" x14ac:dyDescent="1">
      <c r="A192" s="192"/>
      <c r="B192" s="348"/>
      <c r="C192" s="193"/>
      <c r="D192" s="295" t="s">
        <v>173</v>
      </c>
      <c r="E192" s="193"/>
      <c r="F192" s="194"/>
      <c r="G192" s="105"/>
      <c r="H192" s="195"/>
      <c r="I192" s="222"/>
      <c r="J192" s="30"/>
      <c r="K192" s="222"/>
      <c r="L192" s="103"/>
      <c r="M192" s="222"/>
      <c r="N192" s="194"/>
      <c r="O192" s="24"/>
      <c r="P192" s="193"/>
      <c r="Q192" s="24"/>
      <c r="R192" s="193"/>
      <c r="S192" s="104"/>
      <c r="T192" s="194"/>
      <c r="U192" s="194"/>
      <c r="V192" s="196"/>
      <c r="W192" s="194"/>
      <c r="X192" s="203"/>
    </row>
    <row r="193" spans="1:33" s="199" customFormat="1" ht="36" customHeight="1" thickBot="1" x14ac:dyDescent="1">
      <c r="A193" s="192"/>
      <c r="B193" s="348"/>
      <c r="C193" s="193"/>
      <c r="D193" s="208">
        <f>IFERROR(SUM(G190:G190),"0")</f>
        <v>0</v>
      </c>
      <c r="E193" s="193"/>
      <c r="F193" s="194"/>
      <c r="G193" s="105"/>
      <c r="H193" s="195"/>
      <c r="I193" s="222"/>
      <c r="J193" s="30"/>
      <c r="K193" s="222"/>
      <c r="L193" s="103"/>
      <c r="M193" s="222"/>
      <c r="N193" s="194"/>
      <c r="O193" s="24"/>
      <c r="P193" s="193"/>
      <c r="Q193" s="24"/>
      <c r="R193" s="193"/>
      <c r="S193" s="104"/>
      <c r="T193" s="194"/>
      <c r="U193" s="194"/>
      <c r="V193" s="196"/>
      <c r="W193" s="194"/>
      <c r="X193" s="203"/>
    </row>
    <row r="194" spans="1:33" s="199" customFormat="1" ht="19" customHeight="1" x14ac:dyDescent="0.95">
      <c r="A194" s="192"/>
      <c r="B194" s="348"/>
      <c r="C194" s="193"/>
      <c r="D194" s="193"/>
      <c r="E194" s="193"/>
      <c r="F194" s="194"/>
      <c r="G194" s="105"/>
      <c r="H194" s="195"/>
      <c r="I194" s="222"/>
      <c r="J194" s="30"/>
      <c r="K194" s="222"/>
      <c r="L194" s="103"/>
      <c r="M194" s="222"/>
      <c r="N194" s="194"/>
      <c r="O194" s="24"/>
      <c r="P194" s="193"/>
      <c r="Q194" s="24"/>
      <c r="R194" s="193"/>
      <c r="S194" s="104"/>
      <c r="T194" s="194"/>
      <c r="U194" s="194"/>
      <c r="V194" s="196"/>
      <c r="W194" s="194"/>
      <c r="X194" s="203"/>
    </row>
    <row r="195" spans="1:33" s="199" customFormat="1" ht="47.5" customHeight="1" thickBot="1" x14ac:dyDescent="1">
      <c r="A195" s="192"/>
      <c r="B195" s="348"/>
      <c r="C195" s="193"/>
      <c r="D195" s="295" t="s">
        <v>174</v>
      </c>
      <c r="E195" s="193"/>
      <c r="F195" s="194"/>
      <c r="G195" s="105"/>
      <c r="H195" s="195"/>
      <c r="I195" s="222"/>
      <c r="J195" s="30"/>
      <c r="K195" s="222"/>
      <c r="L195" s="103"/>
      <c r="M195" s="222"/>
      <c r="N195" s="194"/>
      <c r="O195" s="24"/>
      <c r="P195" s="193"/>
      <c r="Q195" s="24"/>
      <c r="R195" s="193"/>
      <c r="S195" s="104"/>
      <c r="T195" s="194"/>
      <c r="U195" s="194"/>
      <c r="V195" s="196"/>
      <c r="W195" s="194"/>
      <c r="X195" s="203"/>
    </row>
    <row r="196" spans="1:33" s="199" customFormat="1" ht="36" customHeight="1" thickBot="1" x14ac:dyDescent="1">
      <c r="A196" s="192"/>
      <c r="B196" s="348"/>
      <c r="C196" s="193"/>
      <c r="D196" s="298">
        <f>D193*K157</f>
        <v>0</v>
      </c>
      <c r="E196" s="193"/>
      <c r="F196" s="194"/>
      <c r="G196" s="223"/>
      <c r="H196" s="193"/>
      <c r="I196" s="194"/>
      <c r="J196" s="195"/>
      <c r="K196" s="194"/>
      <c r="L196" s="30"/>
      <c r="M196" s="194"/>
      <c r="N196" s="194"/>
      <c r="O196" s="194"/>
      <c r="P196" s="193"/>
      <c r="Q196" s="193"/>
      <c r="R196" s="194"/>
      <c r="S196" s="24"/>
      <c r="T196" s="194"/>
      <c r="U196" s="194"/>
      <c r="V196" s="196"/>
      <c r="W196" s="194"/>
      <c r="X196" s="203"/>
    </row>
    <row r="197" spans="1:33" s="199" customFormat="1" ht="41" customHeight="1" x14ac:dyDescent="0.95">
      <c r="A197" s="192"/>
      <c r="B197" s="349"/>
      <c r="C197" s="243"/>
      <c r="D197" s="299" t="s">
        <v>70</v>
      </c>
      <c r="E197" s="243"/>
      <c r="F197" s="245"/>
      <c r="G197" s="299"/>
      <c r="H197" s="243"/>
      <c r="I197" s="245"/>
      <c r="J197" s="246"/>
      <c r="K197" s="245"/>
      <c r="L197" s="88"/>
      <c r="M197" s="245"/>
      <c r="N197" s="245"/>
      <c r="O197" s="245"/>
      <c r="P197" s="243"/>
      <c r="Q197" s="243"/>
      <c r="R197" s="245"/>
      <c r="S197" s="70"/>
      <c r="T197" s="245"/>
      <c r="U197" s="245"/>
      <c r="V197" s="247"/>
      <c r="W197" s="245"/>
      <c r="X197" s="248"/>
    </row>
    <row r="198" spans="1:33" s="199" customFormat="1" ht="47.5" customHeight="1" x14ac:dyDescent="0.55000000000000004">
      <c r="A198" s="113"/>
      <c r="B198" s="119"/>
      <c r="C198" s="145"/>
      <c r="D198" s="145"/>
      <c r="E198" s="145"/>
      <c r="F198" s="113"/>
      <c r="G198" s="300"/>
      <c r="H198" s="145"/>
      <c r="I198" s="108"/>
      <c r="J198" s="145"/>
      <c r="K198" s="113"/>
      <c r="L198" s="145"/>
      <c r="M198" s="113"/>
      <c r="N198" s="113"/>
      <c r="O198" s="113"/>
      <c r="P198" s="145"/>
      <c r="Q198" s="113"/>
      <c r="R198" s="113"/>
      <c r="S198" s="113"/>
      <c r="T198" s="113"/>
      <c r="U198" s="113"/>
      <c r="V198" s="113"/>
      <c r="W198" s="113"/>
      <c r="X198" s="113"/>
    </row>
    <row r="199" spans="1:33" ht="20.149999999999999" customHeight="1" x14ac:dyDescent="0.55000000000000004"/>
    <row r="200" spans="1:33" s="145" customFormat="1" ht="18" customHeight="1" x14ac:dyDescent="0.55000000000000004">
      <c r="A200" s="113"/>
      <c r="B200" s="119"/>
      <c r="F200" s="113"/>
      <c r="G200" s="1"/>
      <c r="I200" s="113"/>
      <c r="K200" s="113"/>
      <c r="M200" s="113"/>
      <c r="N200" s="113"/>
      <c r="O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</row>
    <row r="201" spans="1:33" s="145" customFormat="1" ht="18" customHeight="1" x14ac:dyDescent="0.55000000000000004">
      <c r="A201" s="113"/>
      <c r="B201" s="119"/>
      <c r="F201" s="113"/>
      <c r="G201" s="1"/>
      <c r="I201" s="113"/>
      <c r="K201" s="113"/>
      <c r="M201" s="113"/>
      <c r="N201" s="113"/>
      <c r="O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</row>
    <row r="202" spans="1:33" s="145" customFormat="1" ht="18" customHeight="1" x14ac:dyDescent="0.55000000000000004">
      <c r="A202" s="113"/>
      <c r="B202" s="119"/>
      <c r="F202" s="113"/>
      <c r="G202" s="1"/>
      <c r="I202" s="113"/>
      <c r="K202" s="113"/>
      <c r="M202" s="113"/>
      <c r="N202" s="113"/>
      <c r="O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</row>
    <row r="203" spans="1:33" s="145" customFormat="1" ht="18" customHeight="1" x14ac:dyDescent="0.55000000000000004">
      <c r="A203" s="113"/>
      <c r="B203" s="119"/>
      <c r="F203" s="113"/>
      <c r="G203" s="1"/>
      <c r="I203" s="113"/>
      <c r="K203" s="113"/>
      <c r="M203" s="113"/>
      <c r="N203" s="113"/>
      <c r="O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</row>
    <row r="204" spans="1:33" s="145" customFormat="1" ht="18" customHeight="1" x14ac:dyDescent="0.55000000000000004">
      <c r="A204" s="113"/>
      <c r="B204" s="119"/>
      <c r="F204" s="113"/>
      <c r="G204" s="1"/>
      <c r="I204" s="113"/>
      <c r="K204" s="113"/>
      <c r="M204" s="113"/>
      <c r="N204" s="113"/>
      <c r="O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</row>
    <row r="205" spans="1:33" s="145" customFormat="1" ht="18" customHeight="1" x14ac:dyDescent="0.55000000000000004">
      <c r="A205" s="113"/>
      <c r="B205" s="119"/>
      <c r="F205" s="113"/>
      <c r="G205" s="1"/>
      <c r="I205" s="113"/>
      <c r="K205" s="113"/>
      <c r="M205" s="113"/>
      <c r="N205" s="113"/>
      <c r="O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</row>
    <row r="206" spans="1:33" s="145" customFormat="1" ht="18" customHeight="1" x14ac:dyDescent="0.55000000000000004">
      <c r="A206" s="113"/>
      <c r="B206" s="119"/>
      <c r="F206" s="113"/>
      <c r="G206" s="1"/>
      <c r="I206" s="113"/>
      <c r="K206" s="113"/>
      <c r="M206" s="113"/>
      <c r="N206" s="113"/>
      <c r="O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</row>
    <row r="207" spans="1:33" s="145" customFormat="1" ht="18" customHeight="1" x14ac:dyDescent="0.55000000000000004">
      <c r="A207" s="113"/>
      <c r="B207" s="119"/>
      <c r="F207" s="113"/>
      <c r="G207" s="1"/>
      <c r="I207" s="113"/>
      <c r="K207" s="113"/>
      <c r="M207" s="113"/>
      <c r="N207" s="113"/>
      <c r="O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</row>
    <row r="208" spans="1:33" s="145" customFormat="1" ht="18" customHeight="1" x14ac:dyDescent="0.55000000000000004">
      <c r="A208" s="113"/>
      <c r="B208" s="119"/>
      <c r="F208" s="113"/>
      <c r="G208" s="1"/>
      <c r="I208" s="113"/>
      <c r="K208" s="113"/>
      <c r="M208" s="113"/>
      <c r="N208" s="113"/>
      <c r="O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</row>
    <row r="209" spans="1:33" s="145" customFormat="1" ht="18" customHeight="1" x14ac:dyDescent="0.55000000000000004">
      <c r="A209" s="113"/>
      <c r="B209" s="119"/>
      <c r="F209" s="113"/>
      <c r="G209" s="1"/>
      <c r="I209" s="113"/>
      <c r="K209" s="113"/>
      <c r="M209" s="113"/>
      <c r="N209" s="113"/>
      <c r="O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</row>
    <row r="210" spans="1:33" s="145" customFormat="1" ht="18" customHeight="1" x14ac:dyDescent="0.55000000000000004">
      <c r="A210" s="113"/>
      <c r="B210" s="119"/>
      <c r="F210" s="113"/>
      <c r="G210" s="1"/>
      <c r="I210" s="113"/>
      <c r="K210" s="113"/>
      <c r="M210" s="113"/>
      <c r="N210" s="113"/>
      <c r="O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</row>
    <row r="211" spans="1:33" s="145" customFormat="1" ht="18" customHeight="1" x14ac:dyDescent="0.55000000000000004">
      <c r="A211" s="113"/>
      <c r="B211" s="119"/>
      <c r="F211" s="113"/>
      <c r="G211" s="1"/>
      <c r="I211" s="113"/>
      <c r="K211" s="113"/>
      <c r="M211" s="113"/>
      <c r="N211" s="113"/>
      <c r="O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</row>
    <row r="212" spans="1:33" s="145" customFormat="1" ht="18" customHeight="1" x14ac:dyDescent="0.55000000000000004">
      <c r="A212" s="113"/>
      <c r="B212" s="119"/>
      <c r="F212" s="113"/>
      <c r="G212" s="1"/>
      <c r="I212" s="113"/>
      <c r="K212" s="113"/>
      <c r="M212" s="113"/>
      <c r="N212" s="113"/>
      <c r="O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</row>
    <row r="213" spans="1:33" s="145" customFormat="1" ht="18" customHeight="1" x14ac:dyDescent="0.55000000000000004">
      <c r="A213" s="113"/>
      <c r="B213" s="119"/>
      <c r="F213" s="113"/>
      <c r="G213" s="1"/>
      <c r="I213" s="113"/>
      <c r="K213" s="113"/>
      <c r="M213" s="113"/>
      <c r="N213" s="113"/>
      <c r="O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</row>
    <row r="214" spans="1:33" s="145" customFormat="1" ht="18" customHeight="1" x14ac:dyDescent="0.55000000000000004">
      <c r="A214" s="113"/>
      <c r="B214" s="119"/>
      <c r="F214" s="113"/>
      <c r="G214" s="1"/>
      <c r="I214" s="113"/>
      <c r="K214" s="113"/>
      <c r="M214" s="113"/>
      <c r="N214" s="113"/>
      <c r="O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</row>
    <row r="215" spans="1:33" s="145" customFormat="1" ht="18" customHeight="1" x14ac:dyDescent="0.55000000000000004">
      <c r="A215" s="113"/>
      <c r="B215" s="119"/>
      <c r="F215" s="113"/>
      <c r="G215" s="1"/>
      <c r="I215" s="113"/>
      <c r="K215" s="113"/>
      <c r="M215" s="113"/>
      <c r="N215" s="113"/>
      <c r="O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</row>
    <row r="216" spans="1:33" ht="18" customHeight="1" x14ac:dyDescent="0.55000000000000004"/>
    <row r="217" spans="1:33" ht="18" customHeight="1" x14ac:dyDescent="0.55000000000000004"/>
    <row r="218" spans="1:33" ht="18" customHeight="1" x14ac:dyDescent="0.55000000000000004"/>
    <row r="219" spans="1:33" ht="18" customHeight="1" x14ac:dyDescent="0.55000000000000004"/>
    <row r="220" spans="1:33" ht="18" customHeight="1" x14ac:dyDescent="0.55000000000000004"/>
    <row r="221" spans="1:33" ht="18" customHeight="1" x14ac:dyDescent="0.55000000000000004"/>
    <row r="222" spans="1:33" ht="18" customHeight="1" x14ac:dyDescent="0.55000000000000004"/>
    <row r="223" spans="1:33" ht="18" customHeight="1" x14ac:dyDescent="0.55000000000000004"/>
    <row r="224" spans="1:33" ht="18" customHeight="1" x14ac:dyDescent="0.55000000000000004"/>
    <row r="225" ht="18" customHeight="1" x14ac:dyDescent="0.55000000000000004"/>
    <row r="226" ht="18" customHeight="1" x14ac:dyDescent="0.55000000000000004"/>
    <row r="227" ht="18" customHeight="1" x14ac:dyDescent="0.55000000000000004"/>
    <row r="228" ht="18" customHeight="1" x14ac:dyDescent="0.55000000000000004"/>
    <row r="229" ht="18" customHeight="1" x14ac:dyDescent="0.55000000000000004"/>
    <row r="230" ht="18" customHeight="1" x14ac:dyDescent="0.55000000000000004"/>
    <row r="231" ht="18" customHeight="1" x14ac:dyDescent="0.55000000000000004"/>
    <row r="232" ht="18" customHeight="1" x14ac:dyDescent="0.55000000000000004"/>
    <row r="233" ht="18" customHeight="1" x14ac:dyDescent="0.55000000000000004"/>
    <row r="234" ht="18" customHeight="1" x14ac:dyDescent="0.55000000000000004"/>
    <row r="235" ht="18" customHeight="1" x14ac:dyDescent="0.55000000000000004"/>
    <row r="236" ht="18" customHeight="1" x14ac:dyDescent="0.55000000000000004"/>
    <row r="237" ht="18" customHeight="1" x14ac:dyDescent="0.55000000000000004"/>
    <row r="238" ht="18" customHeight="1" x14ac:dyDescent="0.55000000000000004"/>
    <row r="239" ht="18" customHeight="1" x14ac:dyDescent="0.55000000000000004"/>
    <row r="240" ht="18" customHeight="1" x14ac:dyDescent="0.55000000000000004"/>
    <row r="241" ht="18" customHeight="1" x14ac:dyDescent="0.55000000000000004"/>
    <row r="242" ht="18" customHeight="1" x14ac:dyDescent="0.55000000000000004"/>
    <row r="243" ht="18" customHeight="1" x14ac:dyDescent="0.55000000000000004"/>
    <row r="244" ht="18" customHeight="1" x14ac:dyDescent="0.55000000000000004"/>
    <row r="245" ht="18" customHeight="1" x14ac:dyDescent="0.55000000000000004"/>
    <row r="246" ht="18" customHeight="1" x14ac:dyDescent="0.55000000000000004"/>
    <row r="247" ht="18" customHeight="1" x14ac:dyDescent="0.55000000000000004"/>
    <row r="248" ht="18" customHeight="1" x14ac:dyDescent="0.55000000000000004"/>
    <row r="249" ht="18" customHeight="1" x14ac:dyDescent="0.55000000000000004"/>
    <row r="250" ht="18" customHeight="1" x14ac:dyDescent="0.55000000000000004"/>
    <row r="251" ht="18" customHeight="1" x14ac:dyDescent="0.55000000000000004"/>
    <row r="252" ht="18" customHeight="1" x14ac:dyDescent="0.55000000000000004"/>
    <row r="253" ht="18" customHeight="1" x14ac:dyDescent="0.55000000000000004"/>
    <row r="254" ht="18" customHeight="1" x14ac:dyDescent="0.55000000000000004"/>
    <row r="255" ht="18" customHeight="1" x14ac:dyDescent="0.55000000000000004"/>
    <row r="256" ht="18" customHeight="1" x14ac:dyDescent="0.55000000000000004"/>
    <row r="257" ht="18" customHeight="1" x14ac:dyDescent="0.55000000000000004"/>
    <row r="258" ht="18" customHeight="1" x14ac:dyDescent="0.55000000000000004"/>
    <row r="259" ht="18" customHeight="1" x14ac:dyDescent="0.55000000000000004"/>
    <row r="260" ht="18" customHeight="1" x14ac:dyDescent="0.55000000000000004"/>
    <row r="261" ht="18" customHeight="1" x14ac:dyDescent="0.55000000000000004"/>
    <row r="262" ht="18" customHeight="1" x14ac:dyDescent="0.55000000000000004"/>
    <row r="263" ht="18" customHeight="1" x14ac:dyDescent="0.55000000000000004"/>
    <row r="264" ht="18" customHeight="1" x14ac:dyDescent="0.55000000000000004"/>
    <row r="265" ht="18" customHeight="1" x14ac:dyDescent="0.55000000000000004"/>
    <row r="266" ht="18" customHeight="1" x14ac:dyDescent="0.55000000000000004"/>
    <row r="267" ht="18" customHeight="1" x14ac:dyDescent="0.55000000000000004"/>
    <row r="268" ht="18" customHeight="1" x14ac:dyDescent="0.55000000000000004"/>
    <row r="269" ht="18" customHeight="1" x14ac:dyDescent="0.55000000000000004"/>
    <row r="270" ht="18" customHeight="1" x14ac:dyDescent="0.55000000000000004"/>
    <row r="271" ht="18" customHeight="1" x14ac:dyDescent="0.55000000000000004"/>
    <row r="272" ht="18" customHeight="1" x14ac:dyDescent="0.55000000000000004"/>
    <row r="273" ht="18" customHeight="1" x14ac:dyDescent="0.55000000000000004"/>
    <row r="274" ht="18" customHeight="1" x14ac:dyDescent="0.55000000000000004"/>
    <row r="275" ht="18" customHeight="1" x14ac:dyDescent="0.55000000000000004"/>
    <row r="276" ht="18" customHeight="1" x14ac:dyDescent="0.55000000000000004"/>
    <row r="277" ht="18" customHeight="1" x14ac:dyDescent="0.55000000000000004"/>
    <row r="278" ht="18" customHeight="1" x14ac:dyDescent="0.55000000000000004"/>
    <row r="279" ht="18" customHeight="1" x14ac:dyDescent="0.55000000000000004"/>
    <row r="280" ht="18" customHeight="1" x14ac:dyDescent="0.55000000000000004"/>
    <row r="281" ht="18" customHeight="1" x14ac:dyDescent="0.55000000000000004"/>
    <row r="282" ht="18" customHeight="1" x14ac:dyDescent="0.55000000000000004"/>
    <row r="283" ht="18" customHeight="1" x14ac:dyDescent="0.55000000000000004"/>
    <row r="284" ht="18" customHeight="1" x14ac:dyDescent="0.55000000000000004"/>
    <row r="285" ht="18" customHeight="1" x14ac:dyDescent="0.55000000000000004"/>
    <row r="286" ht="18" customHeight="1" x14ac:dyDescent="0.55000000000000004"/>
    <row r="287" ht="18" customHeight="1" x14ac:dyDescent="0.55000000000000004"/>
    <row r="288" ht="18" customHeight="1" x14ac:dyDescent="0.55000000000000004"/>
    <row r="289" ht="18" customHeight="1" x14ac:dyDescent="0.55000000000000004"/>
    <row r="290" ht="18" customHeight="1" x14ac:dyDescent="0.55000000000000004"/>
    <row r="291" ht="18" customHeight="1" x14ac:dyDescent="0.55000000000000004"/>
    <row r="292" ht="18" customHeight="1" x14ac:dyDescent="0.55000000000000004"/>
    <row r="293" ht="18" customHeight="1" x14ac:dyDescent="0.55000000000000004"/>
    <row r="294" ht="18" customHeight="1" x14ac:dyDescent="0.55000000000000004"/>
    <row r="295" ht="18" customHeight="1" x14ac:dyDescent="0.55000000000000004"/>
    <row r="296" ht="18" customHeight="1" x14ac:dyDescent="0.55000000000000004"/>
    <row r="297" ht="18" customHeight="1" x14ac:dyDescent="0.55000000000000004"/>
    <row r="298" ht="18" customHeight="1" x14ac:dyDescent="0.55000000000000004"/>
    <row r="299" ht="18" customHeight="1" x14ac:dyDescent="0.55000000000000004"/>
    <row r="300" ht="18" customHeight="1" x14ac:dyDescent="0.55000000000000004"/>
    <row r="301" ht="18" customHeight="1" x14ac:dyDescent="0.55000000000000004"/>
    <row r="302" ht="18" customHeight="1" x14ac:dyDescent="0.55000000000000004"/>
    <row r="303" ht="18" customHeight="1" x14ac:dyDescent="0.55000000000000004"/>
    <row r="304" ht="18" customHeight="1" x14ac:dyDescent="0.55000000000000004"/>
    <row r="305" ht="18" customHeight="1" x14ac:dyDescent="0.55000000000000004"/>
    <row r="306" ht="18" customHeight="1" x14ac:dyDescent="0.55000000000000004"/>
    <row r="307" ht="18" customHeight="1" x14ac:dyDescent="0.55000000000000004"/>
    <row r="308" ht="18" customHeight="1" x14ac:dyDescent="0.55000000000000004"/>
    <row r="309" ht="18" customHeight="1" x14ac:dyDescent="0.55000000000000004"/>
  </sheetData>
  <sheetProtection algorithmName="SHA-512" hashValue="mhPd6ux+5Mg2LDIGLhPHVN0IPRE+L+yL3lkGlwtcU4Nr872vd41yclj0KLVOc5N7CTxLQfaySqQXvT9g03RAFA==" saltValue="N9sH7nREKaTKyuy9PxkBsg==" spinCount="100000" sheet="1" selectLockedCells="1"/>
  <mergeCells count="108">
    <mergeCell ref="B160:B197"/>
    <mergeCell ref="J168:J174"/>
    <mergeCell ref="L168:L174"/>
    <mergeCell ref="O146:P146"/>
    <mergeCell ref="S146:T146"/>
    <mergeCell ref="O147:P147"/>
    <mergeCell ref="S147:T147"/>
    <mergeCell ref="B150:E154"/>
    <mergeCell ref="B155:E159"/>
    <mergeCell ref="B137:E149"/>
    <mergeCell ref="O138:V138"/>
    <mergeCell ref="I139:I140"/>
    <mergeCell ref="K139:M139"/>
    <mergeCell ref="O140:P140"/>
    <mergeCell ref="S140:T140"/>
    <mergeCell ref="O143:P143"/>
    <mergeCell ref="S143:T143"/>
    <mergeCell ref="O144:P144"/>
    <mergeCell ref="S144:T144"/>
    <mergeCell ref="O145:P145"/>
    <mergeCell ref="S145:T145"/>
    <mergeCell ref="G141:H141"/>
    <mergeCell ref="O141:P141"/>
    <mergeCell ref="S141:T141"/>
    <mergeCell ref="G142:H142"/>
    <mergeCell ref="O142:P142"/>
    <mergeCell ref="S142:T142"/>
    <mergeCell ref="P131:Q131"/>
    <mergeCell ref="R131:S131"/>
    <mergeCell ref="J132:K132"/>
    <mergeCell ref="L132:M132"/>
    <mergeCell ref="P132:Q132"/>
    <mergeCell ref="R132:S132"/>
    <mergeCell ref="J133:K133"/>
    <mergeCell ref="J135:K135"/>
    <mergeCell ref="L135:M135"/>
    <mergeCell ref="P135:Q135"/>
    <mergeCell ref="R135:S135"/>
    <mergeCell ref="B114:B136"/>
    <mergeCell ref="G115:I115"/>
    <mergeCell ref="G125:G126"/>
    <mergeCell ref="I127:S127"/>
    <mergeCell ref="I129:I130"/>
    <mergeCell ref="J129:K129"/>
    <mergeCell ref="L129:M129"/>
    <mergeCell ref="O129:O134"/>
    <mergeCell ref="P129:Q129"/>
    <mergeCell ref="R129:S129"/>
    <mergeCell ref="J130:K130"/>
    <mergeCell ref="L130:M130"/>
    <mergeCell ref="P130:Q130"/>
    <mergeCell ref="R130:S130"/>
    <mergeCell ref="L133:M133"/>
    <mergeCell ref="P133:Q133"/>
    <mergeCell ref="R133:S133"/>
    <mergeCell ref="J134:K134"/>
    <mergeCell ref="L134:M134"/>
    <mergeCell ref="P134:Q134"/>
    <mergeCell ref="R134:S134"/>
    <mergeCell ref="I131:I135"/>
    <mergeCell ref="J131:K131"/>
    <mergeCell ref="L131:M131"/>
    <mergeCell ref="D50:E50"/>
    <mergeCell ref="B51:C51"/>
    <mergeCell ref="D51:E51"/>
    <mergeCell ref="D52:E52"/>
    <mergeCell ref="B53:X54"/>
    <mergeCell ref="B55:B113"/>
    <mergeCell ref="I56:S56"/>
    <mergeCell ref="J58:J64"/>
    <mergeCell ref="L58:L64"/>
    <mergeCell ref="N58:N64"/>
    <mergeCell ref="P58:P64"/>
    <mergeCell ref="R58:R64"/>
    <mergeCell ref="T58:T64"/>
    <mergeCell ref="V58:V64"/>
    <mergeCell ref="S73:U73"/>
    <mergeCell ref="I45:O45"/>
    <mergeCell ref="P46:R46"/>
    <mergeCell ref="B47:C47"/>
    <mergeCell ref="D47:E47"/>
    <mergeCell ref="D48:E48"/>
    <mergeCell ref="B49:C49"/>
    <mergeCell ref="D49:E49"/>
    <mergeCell ref="B15:C15"/>
    <mergeCell ref="K15:L15"/>
    <mergeCell ref="B17:C17"/>
    <mergeCell ref="O40:P40"/>
    <mergeCell ref="H41:I41"/>
    <mergeCell ref="B43:X43"/>
    <mergeCell ref="B11:C11"/>
    <mergeCell ref="D11:E11"/>
    <mergeCell ref="K11:L11"/>
    <mergeCell ref="K13:L13"/>
    <mergeCell ref="B7:C7"/>
    <mergeCell ref="D7:E7"/>
    <mergeCell ref="G7:G8"/>
    <mergeCell ref="I7:I8"/>
    <mergeCell ref="K7:K8"/>
    <mergeCell ref="M7:M8"/>
    <mergeCell ref="B2:X2"/>
    <mergeCell ref="B4:F4"/>
    <mergeCell ref="G4:X4"/>
    <mergeCell ref="G6:I6"/>
    <mergeCell ref="K6:M6"/>
    <mergeCell ref="O6:R6"/>
    <mergeCell ref="B9:C9"/>
    <mergeCell ref="D9:E9"/>
  </mergeCells>
  <phoneticPr fontId="3"/>
  <pageMargins left="0.48" right="0.23" top="0.59" bottom="1.1100000000000001" header="0.3" footer="0.3"/>
  <pageSetup paperSize="8" scale="28" fitToHeight="0" orientation="portrait" r:id="rId1"/>
  <rowBreaks count="1" manualBreakCount="1">
    <brk id="107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用船料算出シート</vt:lpstr>
      <vt:lpstr>用船料算出シート!Print_Area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