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C:\Users\Hisashi Shintani\Desktop\"/>
    </mc:Choice>
  </mc:AlternateContent>
  <xr:revisionPtr revIDLastSave="0" documentId="8_{38996736-02A0-4605-9033-1F4B827BDBCF}" xr6:coauthVersionLast="47" xr6:coauthVersionMax="47" xr10:uidLastSave="{00000000-0000-0000-0000-000000000000}"/>
  <bookViews>
    <workbookView xWindow="28680" yWindow="-120" windowWidth="29040" windowHeight="15840" tabRatio="856" firstSheet="1" activeTab="5" xr2:uid="{00000000-000D-0000-FFFF-FFFF00000000}"/>
  </bookViews>
  <sheets>
    <sheet name="様式１【認定申請一覧】" sheetId="2" r:id="rId1"/>
    <sheet name="様式２ (この欄に事業番号を半角で記入)" sheetId="22" r:id="rId2"/>
    <sheet name="様式３a (この欄に事業番号を半角で記入)" sheetId="21" r:id="rId3"/>
    <sheet name="様式３ｂ (この欄に事業番号を半角で記入)" sheetId="19" r:id="rId4"/>
    <sheet name="様式３ｃ【この欄に事業番号を半角で記入】" sheetId="42" r:id="rId5"/>
    <sheet name="様式４【表彰応募一覧】" sheetId="14" r:id="rId6"/>
    <sheet name="様式５【応募技術者氏名】" sheetId="34" r:id="rId7"/>
    <sheet name="リスト選択肢" sheetId="12" state="hidden" r:id="rId8"/>
    <sheet name="check" sheetId="35" state="hidden" r:id="rId9"/>
    <sheet name="【応募情報収集シート】" sheetId="41" state="hidden" r:id="rId10"/>
  </sheets>
  <definedNames>
    <definedName name="_xlnm._FilterDatabase" localSheetId="7" hidden="1">リスト選択肢!$B$1:$D$204</definedName>
    <definedName name="_xlnm.Print_Area" localSheetId="0">様式１【認定申請一覧】!$A$1:$I$113</definedName>
    <definedName name="_xlnm.Print_Area" localSheetId="1">'様式２ (この欄に事業番号を半角で記入)'!$A$1:$L$48</definedName>
    <definedName name="_xlnm.Print_Area" localSheetId="2">'様式３a (この欄に事業番号を半角で記入)'!$A$1:$M$76</definedName>
    <definedName name="_xlnm.Print_Area" localSheetId="3">'様式３ｂ (この欄に事業番号を半角で記入)'!$A$1:$M$76</definedName>
    <definedName name="_xlnm.Print_Area" localSheetId="4">様式３ｃ【この欄に事業番号を半角で記入】!$A$1:$N$69</definedName>
    <definedName name="_xlnm.Print_Area" localSheetId="5">様式４【表彰応募一覧】!$A$1:$I$16</definedName>
    <definedName name="_xlnm.Print_Area" localSheetId="6">様式５【応募技術者氏名】!$A$1:$F$42</definedName>
    <definedName name="エラー無">check!$D$4</definedName>
    <definedName name="その他">リスト選択肢!$AO$2:$AO$3</definedName>
    <definedName name="プロトコル">check!$B$7:$B$8</definedName>
    <definedName name="プロトコル１">check!$B$7</definedName>
    <definedName name="プロトコル２">check!$B$8</definedName>
    <definedName name="メールmsg">check!$D$6</definedName>
    <definedName name="メールアドレス右">check!$B$3</definedName>
    <definedName name="メールアドレス左">check!$B$2</definedName>
    <definedName name="過年度認定">check!$B$6</definedName>
    <definedName name="改修内容">リスト選択肢!$AW$2:$AW$17</definedName>
    <definedName name="業務種別">リスト選択肢!$Z$2:$Z$14</definedName>
    <definedName name="建築計画_群建築">リスト選択肢!$AD$2:$AD$7</definedName>
    <definedName name="建築計画_住宅団地等">リスト選択肢!$AE$2:$AE$7</definedName>
    <definedName name="建築計画_単体建築">リスト選択肢!$AF$2:$AF$7</definedName>
    <definedName name="建築設計_基本_実施設計">リスト選択肢!$AG$2:$AG$5</definedName>
    <definedName name="建築設計_基本設計">リスト選択肢!$AH$2:$AH$5</definedName>
    <definedName name="建築設計_実施計画">リスト選択肢!$AI$2:$AI$5</definedName>
    <definedName name="建物診断">リスト選択肢!$AN$2:$AN$9</definedName>
    <definedName name="工事監理">リスト選択肢!$AL$2:$AL$4</definedName>
    <definedName name="工事監理等_工事監理_設計意図伝達">リスト選択肢!$AK$2:$AK$6</definedName>
    <definedName name="構造">リスト選択肢!$AS$2:$AS$12</definedName>
    <definedName name="国名リスト">リスト選択肢!$C$2:$C$204</definedName>
    <definedName name="新築・改修の別">リスト選択肢!$AQ$2:$AQ$4</definedName>
    <definedName name="数1msg">check!$D$8</definedName>
    <definedName name="数カンマ">check!$B$5</definedName>
    <definedName name="正常">check!$D$2</definedName>
    <definedName name="清算">リスト選択肢!$AJ$2:$AJ$4</definedName>
    <definedName name="設計意図伝達">リスト選択肢!$AM$2:$AM$3</definedName>
    <definedName name="地域計画">リスト選択肢!$AC$2:$AC$8</definedName>
    <definedName name="電話msg">check!$D$7</definedName>
    <definedName name="電話番号">check!$B$4</definedName>
    <definedName name="特殊構造">リスト選択肢!$AU$2:$AU$7</definedName>
    <definedName name="半角msg">check!$D$5</definedName>
    <definedName name="必須msg">check!$D$3</definedName>
    <definedName name="用途">リスト選択肢!$AY$2:$AY$48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7" i="14" l="1"/>
  <c r="P7" i="14" s="1"/>
  <c r="GT28" i="41" a="1"/>
  <c r="GT28" i="41" s="1"/>
  <c r="GT27" i="41" a="1"/>
  <c r="GT27" i="41" s="1"/>
  <c r="GT26" i="41" a="1"/>
  <c r="GT26" i="41" s="1"/>
  <c r="GT25" i="41" a="1"/>
  <c r="GT25" i="41" s="1"/>
  <c r="GT24" i="41" a="1"/>
  <c r="GT24" i="41" s="1"/>
  <c r="GT23" i="41" a="1"/>
  <c r="GT23" i="41" s="1"/>
  <c r="GT22" i="41" a="1"/>
  <c r="GT22" i="41" s="1"/>
  <c r="GT21" i="41" a="1"/>
  <c r="GT21" i="41" s="1"/>
  <c r="GT20" i="41" a="1"/>
  <c r="GT20" i="41" s="1"/>
  <c r="GT19" i="41" a="1"/>
  <c r="GT19" i="41" s="1"/>
  <c r="GT18" i="41" a="1"/>
  <c r="GT18" i="41" s="1"/>
  <c r="GT17" i="41" a="1"/>
  <c r="GT17" i="41" s="1"/>
  <c r="GT16" i="41" a="1"/>
  <c r="GT16" i="41" s="1"/>
  <c r="GT15" i="41" a="1"/>
  <c r="GT15" i="41" s="1"/>
  <c r="GT14" i="41" a="1"/>
  <c r="GT14" i="41" s="1"/>
  <c r="GT13" i="41" a="1"/>
  <c r="GT13" i="41" s="1"/>
  <c r="GT12" i="41" a="1"/>
  <c r="GT12" i="41" s="1"/>
  <c r="GT11" i="41" a="1"/>
  <c r="GT11" i="41" s="1"/>
  <c r="GT10" i="41" a="1"/>
  <c r="GT10" i="41" s="1"/>
  <c r="GZ13" i="41" a="1"/>
  <c r="GZ12" i="41" a="1"/>
  <c r="GU19" i="41" a="1"/>
  <c r="GV14" i="41" a="1"/>
  <c r="HB15" i="41" a="1"/>
  <c r="HC13" i="41" a="1"/>
  <c r="GZ11" i="41" a="1"/>
  <c r="GZ14" i="41" a="1"/>
  <c r="GU23" i="41" a="1"/>
  <c r="GU11" i="41" a="1"/>
  <c r="GU10" i="41" a="1"/>
  <c r="GV20" i="41" a="1"/>
  <c r="HC28" i="41" a="1"/>
  <c r="GX25" i="41" a="1"/>
  <c r="GX9" i="41" a="1"/>
  <c r="HB17" i="41" a="1"/>
  <c r="GV22" i="41" a="1"/>
  <c r="GX22" i="41" a="1"/>
  <c r="GZ24" i="41" a="1"/>
  <c r="HC16" i="41" a="1"/>
  <c r="HB24" i="41" a="1"/>
  <c r="GZ23" i="41" a="1"/>
  <c r="HC22" i="41" a="1"/>
  <c r="HB22" i="41" a="1"/>
  <c r="GX10" i="41" a="1"/>
  <c r="GU26" i="41" a="1"/>
  <c r="GU24" i="41" a="1"/>
  <c r="HB16" i="41" a="1"/>
  <c r="GZ18" i="41" a="1"/>
  <c r="HB27" i="41" a="1"/>
  <c r="GV12" i="41" a="1"/>
  <c r="HC14" i="41" a="1"/>
  <c r="HC9" i="41" a="1"/>
  <c r="GZ10" i="41" a="1"/>
  <c r="GU18" i="41" a="1"/>
  <c r="HC12" i="41" a="1"/>
  <c r="GZ9" i="41" a="1"/>
  <c r="GU16" i="41" a="1"/>
  <c r="HB21" i="41" a="1"/>
  <c r="GU14" i="41" a="1"/>
  <c r="GV27" i="41" a="1"/>
  <c r="HB18" i="41" a="1"/>
  <c r="HB9" i="41" a="1"/>
  <c r="GV21" i="41" a="1"/>
  <c r="GZ20" i="41" a="1"/>
  <c r="GZ19" i="41" a="1"/>
  <c r="HC20" i="41" a="1"/>
  <c r="HC27" i="41" a="1"/>
  <c r="GV9" i="41" a="1"/>
  <c r="GX26" i="41" a="1"/>
  <c r="HC25" i="41" a="1"/>
  <c r="BM9" i="41"/>
  <c r="GV13" i="41" a="1"/>
  <c r="HB10" i="41" a="1"/>
  <c r="GU22" i="41" a="1"/>
  <c r="GX17" i="41" a="1"/>
  <c r="HB13" i="41" a="1"/>
  <c r="GZ26" i="41" a="1"/>
  <c r="HC15" i="41" a="1"/>
  <c r="GZ25" i="41" a="1"/>
  <c r="GU17" i="41" a="1"/>
  <c r="GV18" i="41" a="1"/>
  <c r="GV25" i="41" a="1"/>
  <c r="GZ27" i="41" a="1"/>
  <c r="HC17" i="41" a="1"/>
  <c r="GZ15" i="41" a="1"/>
  <c r="GU13" i="41" a="1"/>
  <c r="GV16" i="41" a="1"/>
  <c r="GU28" i="41" a="1"/>
  <c r="GX20" i="41" a="1"/>
  <c r="HC19" i="41" a="1"/>
  <c r="GU25" i="41" a="1"/>
  <c r="HC21" i="41" a="1"/>
  <c r="GX23" i="41" a="1"/>
  <c r="GX14" i="41" a="1"/>
  <c r="GZ17" i="41" a="1"/>
  <c r="GU27" i="41" a="1"/>
  <c r="GZ21" i="41" a="1"/>
  <c r="HB14" i="41" a="1"/>
  <c r="GZ22" i="41" a="1"/>
  <c r="GZ28" i="41" a="1"/>
  <c r="HC23" i="41" a="1"/>
  <c r="GV24" i="41" a="1"/>
  <c r="HB11" i="41" a="1"/>
  <c r="HB25" i="41" a="1"/>
  <c r="HB19" i="41" a="1"/>
  <c r="GV26" i="41" a="1"/>
  <c r="GX11" i="41" a="1"/>
  <c r="GX12" i="41" a="1"/>
  <c r="HC18" i="41" a="1"/>
  <c r="HC10" i="41" a="1"/>
  <c r="GX16" i="41" a="1"/>
  <c r="GX27" i="41" a="1"/>
  <c r="GV17" i="41" a="1"/>
  <c r="GV11" i="41" a="1"/>
  <c r="BN9" i="41"/>
  <c r="GU9" i="41" a="1"/>
  <c r="HC24" i="41" a="1"/>
  <c r="GX18" i="41" a="1"/>
  <c r="GV28" i="41" a="1"/>
  <c r="HB26" i="41" a="1"/>
  <c r="HB12" i="41" a="1"/>
  <c r="GX24" i="41" a="1"/>
  <c r="GU12" i="41" a="1"/>
  <c r="GX13" i="41" a="1"/>
  <c r="GX19" i="41" a="1"/>
  <c r="GX28" i="41" a="1"/>
  <c r="HB20" i="41" a="1"/>
  <c r="HB23" i="41" a="1"/>
  <c r="GV10" i="41" a="1"/>
  <c r="GU21" i="41" a="1"/>
  <c r="HC26" i="41" a="1"/>
  <c r="GV23" i="41" a="1"/>
  <c r="GU20" i="41" a="1"/>
  <c r="GV19" i="41" a="1"/>
  <c r="GV15" i="41" a="1"/>
  <c r="CK9" i="41"/>
  <c r="GX15" i="41" a="1"/>
  <c r="GT9" i="41" a="1"/>
  <c r="GZ16" i="41" a="1"/>
  <c r="HB28" i="41" a="1"/>
  <c r="HC11" i="41" a="1"/>
  <c r="GU15" i="41" a="1"/>
  <c r="GX21" i="41" a="1"/>
  <c r="HC11" i="41" l="1"/>
  <c r="HC10" i="41"/>
  <c r="HC9" i="41"/>
  <c r="HC28" i="41"/>
  <c r="HC27" i="41"/>
  <c r="HC26" i="41"/>
  <c r="HC25" i="41"/>
  <c r="HC24" i="41"/>
  <c r="HC23" i="41"/>
  <c r="HC22" i="41"/>
  <c r="HC21" i="41"/>
  <c r="HC20" i="41"/>
  <c r="HC19" i="41"/>
  <c r="HC18" i="41"/>
  <c r="HC17" i="41"/>
  <c r="HC16" i="41"/>
  <c r="HC15" i="41"/>
  <c r="HC14" i="41"/>
  <c r="HC13" i="41"/>
  <c r="HC12" i="41"/>
  <c r="GX28" i="41"/>
  <c r="GX27" i="41"/>
  <c r="GX26" i="41"/>
  <c r="GX25" i="41"/>
  <c r="GX24" i="41"/>
  <c r="GX23" i="41"/>
  <c r="GX22" i="41"/>
  <c r="GX21" i="41"/>
  <c r="GX20" i="41"/>
  <c r="GX19" i="41"/>
  <c r="GX18" i="41"/>
  <c r="GX17" i="41"/>
  <c r="GX16" i="41"/>
  <c r="GX15" i="41"/>
  <c r="GX14" i="41"/>
  <c r="GX13" i="41"/>
  <c r="GX12" i="41"/>
  <c r="GX11" i="41"/>
  <c r="GX10" i="41"/>
  <c r="GX9" i="41"/>
  <c r="GZ28" i="41"/>
  <c r="GZ27" i="41"/>
  <c r="GZ26" i="41"/>
  <c r="GZ25" i="41"/>
  <c r="GZ24" i="41"/>
  <c r="GZ23" i="41"/>
  <c r="GZ22" i="41"/>
  <c r="GZ21" i="41"/>
  <c r="GZ20" i="41"/>
  <c r="GZ19" i="41"/>
  <c r="GZ18" i="41"/>
  <c r="GZ17" i="41"/>
  <c r="GZ16" i="41"/>
  <c r="GZ15" i="41"/>
  <c r="GZ14" i="41"/>
  <c r="GZ13" i="41"/>
  <c r="GZ12" i="41"/>
  <c r="GZ11" i="41"/>
  <c r="GZ10" i="41"/>
  <c r="GZ9" i="41"/>
  <c r="GT9" i="41"/>
  <c r="HB12" i="41"/>
  <c r="HB11" i="41"/>
  <c r="HB10" i="41"/>
  <c r="HB9" i="41"/>
  <c r="HB28" i="41"/>
  <c r="HB27" i="41"/>
  <c r="HB26" i="41"/>
  <c r="HB25" i="41"/>
  <c r="HB24" i="41"/>
  <c r="HB23" i="41"/>
  <c r="HB22" i="41"/>
  <c r="HB21" i="41"/>
  <c r="HB20" i="41"/>
  <c r="HB19" i="41"/>
  <c r="HB18" i="41"/>
  <c r="HB17" i="41"/>
  <c r="HB16" i="41"/>
  <c r="HB15" i="41"/>
  <c r="HB14" i="41"/>
  <c r="HB13" i="41"/>
  <c r="GV28" i="41"/>
  <c r="GV27" i="41"/>
  <c r="GV26" i="41"/>
  <c r="GV25" i="41"/>
  <c r="GV24" i="41"/>
  <c r="GV23" i="41"/>
  <c r="GV22" i="41"/>
  <c r="GV21" i="41"/>
  <c r="GV20" i="41"/>
  <c r="GV19" i="41"/>
  <c r="GV18" i="41"/>
  <c r="GV17" i="41"/>
  <c r="GV16" i="41"/>
  <c r="GV15" i="41"/>
  <c r="GV14" i="41"/>
  <c r="GV13" i="41"/>
  <c r="GV12" i="41"/>
  <c r="GV11" i="41"/>
  <c r="GV10" i="41"/>
  <c r="GV9" i="41"/>
  <c r="GU9" i="41"/>
  <c r="GU28" i="41"/>
  <c r="GU27" i="41"/>
  <c r="GU26" i="41"/>
  <c r="GU25" i="41"/>
  <c r="GU24" i="41"/>
  <c r="GU23" i="41"/>
  <c r="GU22" i="41"/>
  <c r="GU21" i="41"/>
  <c r="GU20" i="41"/>
  <c r="GU19" i="41"/>
  <c r="GU18" i="41"/>
  <c r="GU17" i="41"/>
  <c r="GU16" i="41"/>
  <c r="GU15" i="41"/>
  <c r="GU14" i="41"/>
  <c r="GU13" i="41"/>
  <c r="GU12" i="41"/>
  <c r="GU11" i="41"/>
  <c r="GU10" i="41"/>
  <c r="Y50" i="42"/>
  <c r="Z50" i="42"/>
  <c r="AA50" i="42"/>
  <c r="AB50" i="42"/>
  <c r="AC50" i="42"/>
  <c r="AF50" i="42"/>
  <c r="AK50" i="42"/>
  <c r="AM50" i="42"/>
  <c r="Y51" i="42"/>
  <c r="Z51" i="42"/>
  <c r="AA51" i="42"/>
  <c r="AB51" i="42"/>
  <c r="AC51" i="42"/>
  <c r="AF51" i="42"/>
  <c r="AK51" i="42"/>
  <c r="AM51" i="42"/>
  <c r="Y52" i="42"/>
  <c r="Z52" i="42"/>
  <c r="AA52" i="42"/>
  <c r="AB52" i="42"/>
  <c r="AC52" i="42"/>
  <c r="AF52" i="42"/>
  <c r="AK52" i="42"/>
  <c r="AM52" i="42"/>
  <c r="Y53" i="42"/>
  <c r="Z53" i="42"/>
  <c r="AA53" i="42"/>
  <c r="AB53" i="42"/>
  <c r="AC53" i="42"/>
  <c r="AF53" i="42"/>
  <c r="AK53" i="42"/>
  <c r="AM53" i="42"/>
  <c r="Y54" i="42"/>
  <c r="Z54" i="42"/>
  <c r="AA54" i="42"/>
  <c r="AB54" i="42"/>
  <c r="AC54" i="42"/>
  <c r="AF54" i="42"/>
  <c r="AK54" i="42"/>
  <c r="AM54" i="42"/>
  <c r="Y55" i="42"/>
  <c r="Z55" i="42"/>
  <c r="AA55" i="42"/>
  <c r="AB55" i="42"/>
  <c r="AC55" i="42"/>
  <c r="AF55" i="42"/>
  <c r="AK55" i="42"/>
  <c r="AM55" i="42"/>
  <c r="Y56" i="42"/>
  <c r="Z56" i="42"/>
  <c r="AA56" i="42"/>
  <c r="AB56" i="42"/>
  <c r="AC56" i="42"/>
  <c r="AF56" i="42"/>
  <c r="AK56" i="42"/>
  <c r="AM56" i="42"/>
  <c r="Y57" i="42"/>
  <c r="Z57" i="42"/>
  <c r="AA57" i="42"/>
  <c r="AB57" i="42"/>
  <c r="AC57" i="42"/>
  <c r="AF57" i="42"/>
  <c r="AK57" i="42"/>
  <c r="AM57" i="42"/>
  <c r="Y58" i="42"/>
  <c r="Z58" i="42"/>
  <c r="AA58" i="42"/>
  <c r="AB58" i="42"/>
  <c r="AC58" i="42"/>
  <c r="AF58" i="42"/>
  <c r="AK58" i="42"/>
  <c r="AM58" i="42"/>
  <c r="Y59" i="42"/>
  <c r="Z59" i="42"/>
  <c r="AA59" i="42"/>
  <c r="AB59" i="42"/>
  <c r="AC59" i="42"/>
  <c r="AF59" i="42"/>
  <c r="AK59" i="42"/>
  <c r="AM59" i="42"/>
  <c r="Y60" i="42"/>
  <c r="Z60" i="42"/>
  <c r="AA60" i="42"/>
  <c r="AB60" i="42"/>
  <c r="AC60" i="42"/>
  <c r="AF60" i="42"/>
  <c r="AK60" i="42"/>
  <c r="AM60" i="42"/>
  <c r="Y61" i="42"/>
  <c r="Z61" i="42"/>
  <c r="AA61" i="42"/>
  <c r="AB61" i="42"/>
  <c r="AC61" i="42"/>
  <c r="AF61" i="42"/>
  <c r="AK61" i="42"/>
  <c r="AM61" i="42"/>
  <c r="Y62" i="42"/>
  <c r="Z62" i="42"/>
  <c r="AA62" i="42"/>
  <c r="AB62" i="42"/>
  <c r="AC62" i="42"/>
  <c r="AF62" i="42"/>
  <c r="AK62" i="42"/>
  <c r="AM62" i="42"/>
  <c r="Y63" i="42"/>
  <c r="Z63" i="42"/>
  <c r="AA63" i="42"/>
  <c r="AB63" i="42"/>
  <c r="AC63" i="42"/>
  <c r="AF63" i="42"/>
  <c r="AK63" i="42"/>
  <c r="AM63" i="42"/>
  <c r="Y64" i="42"/>
  <c r="Z64" i="42"/>
  <c r="AA64" i="42"/>
  <c r="AB64" i="42"/>
  <c r="AC64" i="42"/>
  <c r="AF64" i="42"/>
  <c r="AK64" i="42"/>
  <c r="AM64" i="42"/>
  <c r="Y65" i="42"/>
  <c r="Z65" i="42"/>
  <c r="AA65" i="42"/>
  <c r="AB65" i="42"/>
  <c r="AC65" i="42"/>
  <c r="AF65" i="42"/>
  <c r="AK65" i="42"/>
  <c r="AM65" i="42"/>
  <c r="Y66" i="42"/>
  <c r="Z66" i="42"/>
  <c r="AA66" i="42"/>
  <c r="AB66" i="42"/>
  <c r="AC66" i="42"/>
  <c r="AF66" i="42"/>
  <c r="AK66" i="42"/>
  <c r="AM66" i="42"/>
  <c r="Y67" i="42"/>
  <c r="Z67" i="42"/>
  <c r="AA67" i="42"/>
  <c r="AB67" i="42"/>
  <c r="AC67" i="42"/>
  <c r="AF67" i="42"/>
  <c r="AK67" i="42"/>
  <c r="AM67" i="42"/>
  <c r="Y68" i="42"/>
  <c r="Z68" i="42"/>
  <c r="AA68" i="42"/>
  <c r="AB68" i="42"/>
  <c r="AC68" i="42"/>
  <c r="AF68" i="42"/>
  <c r="AK68" i="42"/>
  <c r="AM68" i="42"/>
  <c r="CJ9" i="41"/>
  <c r="AM49" i="42" l="1"/>
  <c r="AK49" i="42"/>
  <c r="AF49" i="42"/>
  <c r="AC49" i="42"/>
  <c r="AB49" i="42"/>
  <c r="AA49" i="42"/>
  <c r="Z49" i="42"/>
  <c r="Y49" i="42"/>
  <c r="Z15" i="2" l="1"/>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4" i="2"/>
  <c r="R7" i="2"/>
  <c r="P7" i="2" s="1"/>
  <c r="C4" i="42" l="1"/>
  <c r="C5" i="42"/>
  <c r="C6" i="42"/>
  <c r="C7" i="42"/>
  <c r="C8" i="42"/>
  <c r="F8" i="42"/>
  <c r="L8" i="42"/>
  <c r="M8" i="42"/>
  <c r="C9" i="42"/>
  <c r="F9" i="42"/>
  <c r="L9" i="42"/>
  <c r="M9" i="42"/>
  <c r="C10" i="42"/>
  <c r="F10" i="42"/>
  <c r="L10" i="42"/>
  <c r="M10" i="42"/>
  <c r="M13" i="42"/>
  <c r="Y13" i="42"/>
  <c r="AC13" i="42"/>
  <c r="C14" i="42"/>
  <c r="F14" i="42"/>
  <c r="M14" i="42"/>
  <c r="C15" i="42"/>
  <c r="C17" i="42"/>
  <c r="C18" i="42"/>
  <c r="AE22" i="42"/>
  <c r="AG22" i="42"/>
  <c r="AI22" i="42"/>
  <c r="AK22" i="42"/>
  <c r="AL22" i="42"/>
  <c r="AM22" i="42"/>
  <c r="AN22" i="42"/>
  <c r="AO22" i="42"/>
  <c r="AP22" i="42"/>
  <c r="AH49" i="42"/>
  <c r="FH9" i="41" a="1"/>
  <c r="FP9" i="41" a="1"/>
  <c r="FC9" i="41" a="1"/>
  <c r="ER9" i="41" a="1"/>
  <c r="FN9" i="41" a="1"/>
  <c r="GD9" i="41" a="1"/>
  <c r="Q49" i="42"/>
  <c r="FW9" i="41" a="1"/>
  <c r="FX9" i="41" a="1"/>
  <c r="FI9" i="41" a="1"/>
  <c r="GI9" i="41" a="1"/>
  <c r="FY9" i="41" a="1"/>
  <c r="FO9" i="41" a="1"/>
  <c r="EX9" i="41" a="1"/>
  <c r="ES9" i="41" a="1"/>
  <c r="FZ9" i="41" a="1"/>
  <c r="EY9" i="41" a="1"/>
  <c r="GF9" i="41" a="1"/>
  <c r="FB9" i="41" a="1"/>
  <c r="GQ9" i="41" a="1"/>
  <c r="FM9" i="41" a="1"/>
  <c r="GK9" i="41" a="1"/>
  <c r="GO9" i="41" a="1"/>
  <c r="GC9" i="41" a="1"/>
  <c r="GN9" i="41" a="1"/>
  <c r="EU9" i="41" a="1"/>
  <c r="FS9" i="41" a="1"/>
  <c r="FE9" i="41" a="1"/>
  <c r="FJ9" i="41" a="1"/>
  <c r="EZ9" i="41" a="1"/>
  <c r="GA9" i="41" a="1"/>
  <c r="GE9" i="41" a="1"/>
  <c r="EQ9" i="41" a="1"/>
  <c r="GP9" i="41" a="1"/>
  <c r="FG9" i="41" a="1"/>
  <c r="GJ9" i="41" a="1"/>
  <c r="GG9" i="41" a="1"/>
  <c r="EV9" i="41" a="1"/>
  <c r="FD9" i="41" a="1"/>
  <c r="GB9" i="41" a="1"/>
  <c r="FA9" i="41" a="1"/>
  <c r="FT9" i="41" a="1"/>
  <c r="GL9" i="41" a="1"/>
  <c r="GH9" i="41" a="1"/>
  <c r="GM9" i="41" a="1"/>
  <c r="FU9" i="41" a="1"/>
  <c r="FL9" i="41" a="1"/>
  <c r="EW9" i="41" a="1"/>
  <c r="ET9" i="41" a="1"/>
  <c r="FQ9" i="41" a="1"/>
  <c r="FV9" i="41" a="1"/>
  <c r="FF9" i="41" a="1"/>
  <c r="FR9" i="41" a="1"/>
  <c r="FK9" i="41" a="1"/>
  <c r="AI49" i="42"/>
  <c r="GK9" i="41" l="1"/>
  <c r="GM9" i="41"/>
  <c r="FT9" i="41"/>
  <c r="FM9" i="41"/>
  <c r="FN9" i="41"/>
  <c r="FO9" i="41"/>
  <c r="FW9" i="41"/>
  <c r="GE9" i="41"/>
  <c r="GL9" i="41"/>
  <c r="FU9" i="41"/>
  <c r="GD9" i="41"/>
  <c r="FP9" i="41"/>
  <c r="FY9" i="41"/>
  <c r="GF9" i="41"/>
  <c r="GQ9" i="41"/>
  <c r="GC9" i="41"/>
  <c r="FQ9" i="41"/>
  <c r="FZ9" i="41"/>
  <c r="GG9" i="41"/>
  <c r="GJ9" i="41"/>
  <c r="FV9" i="41"/>
  <c r="FR9" i="41"/>
  <c r="FX9" i="41"/>
  <c r="GH9" i="41"/>
  <c r="GB9" i="41"/>
  <c r="FS9" i="41"/>
  <c r="GA9" i="41"/>
  <c r="GI9" i="41"/>
  <c r="GN9" i="41"/>
  <c r="GO9" i="41"/>
  <c r="GP9" i="41"/>
  <c r="FL9" i="41"/>
  <c r="FK9" i="41"/>
  <c r="FJ9" i="41"/>
  <c r="FI9" i="41"/>
  <c r="FH9" i="41"/>
  <c r="FG9" i="41"/>
  <c r="FF9" i="41"/>
  <c r="FE9" i="41"/>
  <c r="FD9" i="41"/>
  <c r="FC9" i="41"/>
  <c r="FB9" i="41"/>
  <c r="FA9" i="41"/>
  <c r="EZ9" i="41"/>
  <c r="EY9" i="41"/>
  <c r="EX9" i="41"/>
  <c r="EW9" i="41"/>
  <c r="EV9" i="41"/>
  <c r="EU9" i="41"/>
  <c r="ET9" i="41"/>
  <c r="ES9" i="41"/>
  <c r="ER9" i="41"/>
  <c r="EQ9" i="41"/>
  <c r="W22" i="42"/>
  <c r="S22" i="42" s="1"/>
  <c r="R22" i="42" s="1"/>
  <c r="AA13" i="42"/>
  <c r="W13" i="42" s="1"/>
  <c r="S13" i="42" s="1"/>
  <c r="R13" i="42" s="1"/>
  <c r="AE23" i="42"/>
  <c r="AG23" i="42"/>
  <c r="AI23" i="42"/>
  <c r="AK23" i="42"/>
  <c r="AL23" i="42"/>
  <c r="AM23" i="42"/>
  <c r="AN23" i="42"/>
  <c r="AO23" i="42"/>
  <c r="AP23" i="42"/>
  <c r="AH51" i="42"/>
  <c r="AH52" i="42"/>
  <c r="AH68" i="42"/>
  <c r="AH65" i="42"/>
  <c r="AH62" i="42"/>
  <c r="AH55" i="42"/>
  <c r="AH56" i="42"/>
  <c r="AH53" i="42"/>
  <c r="AH67" i="42"/>
  <c r="AH66" i="42"/>
  <c r="AH59" i="42"/>
  <c r="AH60" i="42"/>
  <c r="AH57" i="42"/>
  <c r="AH54" i="42"/>
  <c r="AH63" i="42"/>
  <c r="AH64" i="42"/>
  <c r="AH61" i="42"/>
  <c r="AH58" i="42"/>
  <c r="AH50" i="42"/>
  <c r="E66" i="42"/>
  <c r="Q58" i="42"/>
  <c r="P64" i="42"/>
  <c r="P60" i="42"/>
  <c r="E63" i="42"/>
  <c r="Q64" i="42"/>
  <c r="AI61" i="42"/>
  <c r="Q51" i="42"/>
  <c r="E55" i="42"/>
  <c r="E52" i="42"/>
  <c r="P65" i="42"/>
  <c r="P53" i="42"/>
  <c r="P56" i="42"/>
  <c r="AI51" i="42"/>
  <c r="E61" i="42"/>
  <c r="Q57" i="42"/>
  <c r="E50" i="42"/>
  <c r="P54" i="42"/>
  <c r="P68" i="42"/>
  <c r="AI58" i="42"/>
  <c r="E58" i="42"/>
  <c r="E67" i="42"/>
  <c r="AI60" i="42"/>
  <c r="AI66" i="42"/>
  <c r="AI56" i="42"/>
  <c r="P63" i="42"/>
  <c r="Q66" i="42"/>
  <c r="E51" i="42"/>
  <c r="Q55" i="42"/>
  <c r="Q56" i="42"/>
  <c r="E64" i="42"/>
  <c r="P52" i="42"/>
  <c r="Q67" i="42"/>
  <c r="Q61" i="42"/>
  <c r="P66" i="42"/>
  <c r="Q65" i="42"/>
  <c r="AI62" i="42"/>
  <c r="P50" i="42"/>
  <c r="P58" i="42"/>
  <c r="P49" i="42"/>
  <c r="Q62" i="42"/>
  <c r="Q54" i="42"/>
  <c r="Q60" i="42"/>
  <c r="Q63" i="42"/>
  <c r="Q50" i="42"/>
  <c r="E62" i="42"/>
  <c r="E54" i="42"/>
  <c r="P67" i="42"/>
  <c r="E68" i="42"/>
  <c r="E59" i="42"/>
  <c r="E49" i="42"/>
  <c r="P62" i="42"/>
  <c r="E56" i="42"/>
  <c r="P57" i="42"/>
  <c r="P55" i="42"/>
  <c r="AI68" i="42"/>
  <c r="Q53" i="42"/>
  <c r="AI67" i="42"/>
  <c r="E65" i="42"/>
  <c r="P51" i="42"/>
  <c r="Q59" i="42"/>
  <c r="Q52" i="42"/>
  <c r="P59" i="42"/>
  <c r="E60" i="42"/>
  <c r="AI59" i="42"/>
  <c r="P61" i="42"/>
  <c r="AI53" i="42"/>
  <c r="E57" i="42"/>
  <c r="AI52" i="42"/>
  <c r="Q68" i="42"/>
  <c r="E53" i="42"/>
  <c r="AI65" i="42"/>
  <c r="AI64" i="42"/>
  <c r="AI57" i="42"/>
  <c r="AI54" i="42"/>
  <c r="AI55" i="42"/>
  <c r="AI63" i="42"/>
  <c r="W23" i="42" l="1"/>
  <c r="S23" i="42" s="1"/>
  <c r="R23" i="42" s="1"/>
  <c r="AE24" i="42"/>
  <c r="AG24" i="42"/>
  <c r="AI24" i="42"/>
  <c r="AK24" i="42"/>
  <c r="AL24" i="42"/>
  <c r="AM24" i="42"/>
  <c r="AN24" i="42"/>
  <c r="AO24" i="42"/>
  <c r="AP24" i="42"/>
  <c r="GW23" i="41" a="1"/>
  <c r="GW14" i="41" a="1"/>
  <c r="GW16" i="41" a="1"/>
  <c r="GW24" i="41" a="1"/>
  <c r="GW13" i="41" a="1"/>
  <c r="GW21" i="41" a="1"/>
  <c r="GW27" i="41" a="1"/>
  <c r="GW9" i="41" a="1"/>
  <c r="GW20" i="41" a="1"/>
  <c r="GW18" i="41" a="1"/>
  <c r="AI50" i="42"/>
  <c r="GW15" i="41" a="1"/>
  <c r="GW25" i="41" a="1"/>
  <c r="GW17" i="41" a="1"/>
  <c r="GW10" i="41" a="1"/>
  <c r="GW11" i="41" a="1"/>
  <c r="GW28" i="41" a="1"/>
  <c r="GW26" i="41" a="1"/>
  <c r="GW22" i="41" a="1"/>
  <c r="GW19" i="41" a="1"/>
  <c r="GW12" i="41" a="1"/>
  <c r="GW26" i="41" l="1"/>
  <c r="GW20" i="41"/>
  <c r="GW24" i="41"/>
  <c r="GW13" i="41"/>
  <c r="GW23" i="41"/>
  <c r="GW18" i="41"/>
  <c r="GW15" i="41"/>
  <c r="GW17" i="41"/>
  <c r="GW12" i="41"/>
  <c r="GW11" i="41"/>
  <c r="GW9" i="41"/>
  <c r="GW28" i="41"/>
  <c r="GW14" i="41"/>
  <c r="GW22" i="41"/>
  <c r="GW25" i="41"/>
  <c r="GW10" i="41"/>
  <c r="GW16" i="41"/>
  <c r="GW21" i="41"/>
  <c r="GW19" i="41"/>
  <c r="GW27" i="41"/>
  <c r="W24" i="42"/>
  <c r="S24" i="42" s="1"/>
  <c r="R24" i="42" s="1"/>
  <c r="AE25" i="42"/>
  <c r="AG25" i="42"/>
  <c r="AI25" i="42"/>
  <c r="AK25" i="42"/>
  <c r="AL25" i="42"/>
  <c r="AM25" i="42"/>
  <c r="AN25" i="42"/>
  <c r="AO25" i="42"/>
  <c r="AP25" i="42"/>
  <c r="W25" i="42" l="1"/>
  <c r="S25" i="42" s="1"/>
  <c r="R25" i="42" s="1"/>
  <c r="AE26" i="42"/>
  <c r="AG26" i="42"/>
  <c r="AI26" i="42"/>
  <c r="AK26" i="42"/>
  <c r="AL26" i="42"/>
  <c r="AM26" i="42"/>
  <c r="AN26" i="42"/>
  <c r="AO26" i="42"/>
  <c r="AP26" i="42"/>
  <c r="W26" i="42" l="1"/>
  <c r="S26" i="42" s="1"/>
  <c r="R26" i="42" s="1"/>
  <c r="AE30" i="42"/>
  <c r="AG30" i="42"/>
  <c r="AI30" i="42"/>
  <c r="Y30" i="42" s="1"/>
  <c r="AE31" i="42"/>
  <c r="AG31" i="42"/>
  <c r="AI31" i="42"/>
  <c r="Y31" i="42" s="1"/>
  <c r="AE32" i="42"/>
  <c r="AG32" i="42"/>
  <c r="AI32" i="42"/>
  <c r="Y32" i="42" s="1"/>
  <c r="AE33" i="42"/>
  <c r="AG33" i="42"/>
  <c r="AI33" i="42"/>
  <c r="Y33" i="42" s="1"/>
  <c r="AE34" i="42"/>
  <c r="AG34" i="42"/>
  <c r="AI34" i="42"/>
  <c r="Y34" i="42" s="1"/>
  <c r="AE35" i="42"/>
  <c r="AG35" i="42"/>
  <c r="AI35" i="42"/>
  <c r="Y35" i="42" s="1"/>
  <c r="AE36" i="42"/>
  <c r="AG36" i="42"/>
  <c r="AI36" i="42"/>
  <c r="Y36" i="42" s="1"/>
  <c r="AE37" i="42"/>
  <c r="AG37" i="42"/>
  <c r="AI37" i="42"/>
  <c r="Y37" i="42" s="1"/>
  <c r="AE38" i="42"/>
  <c r="AG38" i="42"/>
  <c r="AI38" i="42"/>
  <c r="Y38" i="42" s="1"/>
  <c r="AE39" i="42"/>
  <c r="AG39" i="42"/>
  <c r="AI39" i="42"/>
  <c r="Y39" i="42" s="1"/>
  <c r="AE40" i="42"/>
  <c r="AG40" i="42"/>
  <c r="AI40" i="42"/>
  <c r="Y40" i="42" s="1"/>
  <c r="AE41" i="42"/>
  <c r="AG41" i="42"/>
  <c r="AI41" i="42"/>
  <c r="Y41" i="42" s="1"/>
  <c r="AE42" i="42"/>
  <c r="AG42" i="42"/>
  <c r="AI42" i="42"/>
  <c r="Y42" i="42" s="1"/>
  <c r="AE43" i="42"/>
  <c r="AG43" i="42"/>
  <c r="AI43" i="42"/>
  <c r="Y43" i="42" s="1"/>
  <c r="AE44" i="42"/>
  <c r="AG44" i="42"/>
  <c r="AI44" i="42"/>
  <c r="Y44" i="42" s="1"/>
  <c r="AQ49" i="42" l="1"/>
  <c r="AO49" i="42" s="1"/>
  <c r="AD49" i="42"/>
  <c r="AE49" i="42"/>
  <c r="W44" i="42"/>
  <c r="S44" i="42" s="1"/>
  <c r="R44" i="42" s="1"/>
  <c r="W39" i="42"/>
  <c r="S39" i="42" s="1"/>
  <c r="R39" i="42" s="1"/>
  <c r="W31" i="42"/>
  <c r="S31" i="42" s="1"/>
  <c r="R31" i="42" s="1"/>
  <c r="W41" i="42"/>
  <c r="S41" i="42" s="1"/>
  <c r="R41" i="42" s="1"/>
  <c r="W35" i="42"/>
  <c r="S35" i="42" s="1"/>
  <c r="R35" i="42" s="1"/>
  <c r="W30" i="42"/>
  <c r="S30" i="42" s="1"/>
  <c r="R30" i="42" s="1"/>
  <c r="W43" i="42"/>
  <c r="S43" i="42" s="1"/>
  <c r="R43" i="42" s="1"/>
  <c r="W34" i="42"/>
  <c r="S34" i="42" s="1"/>
  <c r="R34" i="42" s="1"/>
  <c r="W38" i="42"/>
  <c r="S38" i="42" s="1"/>
  <c r="R38" i="42" s="1"/>
  <c r="W36" i="42"/>
  <c r="S36" i="42" s="1"/>
  <c r="R36" i="42" s="1"/>
  <c r="W42" i="42"/>
  <c r="S42" i="42" s="1"/>
  <c r="R42" i="42" s="1"/>
  <c r="W40" i="42"/>
  <c r="S40" i="42" s="1"/>
  <c r="R40" i="42" s="1"/>
  <c r="W33" i="42"/>
  <c r="S33" i="42" s="1"/>
  <c r="R33" i="42" s="1"/>
  <c r="W37" i="42"/>
  <c r="S37" i="42" s="1"/>
  <c r="R37" i="42" s="1"/>
  <c r="W32" i="42"/>
  <c r="S32" i="42" s="1"/>
  <c r="R32" i="42" s="1"/>
  <c r="W49" i="42" l="1"/>
  <c r="AE50" i="42"/>
  <c r="AD50" i="42"/>
  <c r="AQ50" i="42"/>
  <c r="AO50" i="42" s="1"/>
  <c r="W50" i="42" l="1"/>
  <c r="S49" i="42"/>
  <c r="R49" i="42" s="1"/>
  <c r="AE51" i="42" l="1"/>
  <c r="AD51" i="42"/>
  <c r="AQ51" i="42"/>
  <c r="AO51" i="42" s="1"/>
  <c r="W51" i="42" l="1"/>
  <c r="S50" i="42"/>
  <c r="R50" i="42" s="1"/>
  <c r="AD52" i="42" l="1"/>
  <c r="AQ52" i="42"/>
  <c r="AO52" i="42" s="1"/>
  <c r="AE52" i="42"/>
  <c r="W52" i="42" l="1"/>
  <c r="S51" i="42"/>
  <c r="R51" i="42" s="1"/>
  <c r="AD53" i="42" l="1"/>
  <c r="AQ53" i="42"/>
  <c r="AO53" i="42" s="1"/>
  <c r="AE53" i="42"/>
  <c r="W53" i="42" l="1"/>
  <c r="S52" i="42"/>
  <c r="R52" i="42" s="1"/>
  <c r="AD54" i="42" l="1"/>
  <c r="AQ54" i="42"/>
  <c r="AO54" i="42" s="1"/>
  <c r="AE54" i="42"/>
  <c r="W54" i="42" l="1"/>
  <c r="S53" i="42"/>
  <c r="R53" i="42" s="1"/>
  <c r="AD55" i="42" l="1"/>
  <c r="AQ55" i="42"/>
  <c r="AO55" i="42" s="1"/>
  <c r="AE55" i="42"/>
  <c r="W55" i="42" l="1"/>
  <c r="S54" i="42"/>
  <c r="R54" i="42" s="1"/>
  <c r="AD56" i="42" l="1"/>
  <c r="AQ56" i="42"/>
  <c r="AO56" i="42" s="1"/>
  <c r="AE56" i="42"/>
  <c r="W56" i="42" l="1"/>
  <c r="S55" i="42"/>
  <c r="R55" i="42" s="1"/>
  <c r="AE57" i="42" l="1"/>
  <c r="AD57" i="42"/>
  <c r="AQ57" i="42"/>
  <c r="AO57" i="42" s="1"/>
  <c r="W57" i="42" l="1"/>
  <c r="S56" i="42"/>
  <c r="R56" i="42" s="1"/>
  <c r="AE58" i="42" l="1"/>
  <c r="AD58" i="42"/>
  <c r="AQ58" i="42"/>
  <c r="AO58" i="42" s="1"/>
  <c r="W58" i="42" l="1"/>
  <c r="S57" i="42"/>
  <c r="R57" i="42" s="1"/>
  <c r="AD59" i="42" l="1"/>
  <c r="AQ59" i="42"/>
  <c r="AO59" i="42" s="1"/>
  <c r="AE59" i="42"/>
  <c r="W59" i="42" l="1"/>
  <c r="S58" i="42"/>
  <c r="R58" i="42" s="1"/>
  <c r="AD60" i="42" l="1"/>
  <c r="AQ60" i="42"/>
  <c r="AO60" i="42" s="1"/>
  <c r="AE60" i="42"/>
  <c r="W60" i="42" l="1"/>
  <c r="S59" i="42"/>
  <c r="R59" i="42" s="1"/>
  <c r="AD61" i="42" l="1"/>
  <c r="AQ61" i="42"/>
  <c r="AO61" i="42" s="1"/>
  <c r="AE61" i="42"/>
  <c r="W61" i="42" l="1"/>
  <c r="S60" i="42"/>
  <c r="R60" i="42" s="1"/>
  <c r="AD62" i="42" l="1"/>
  <c r="AQ62" i="42"/>
  <c r="AO62" i="42" s="1"/>
  <c r="AE62" i="42"/>
  <c r="W62" i="42" l="1"/>
  <c r="AE63" i="42"/>
  <c r="AD63" i="42"/>
  <c r="AQ63" i="42"/>
  <c r="AO63" i="42" s="1"/>
  <c r="S61" i="42"/>
  <c r="R61" i="42" s="1"/>
  <c r="W63" i="42" l="1"/>
  <c r="S62" i="42"/>
  <c r="R62" i="42" s="1"/>
  <c r="AD64" i="42" l="1"/>
  <c r="AQ64" i="42"/>
  <c r="AO64" i="42" s="1"/>
  <c r="AE64" i="42"/>
  <c r="W64" i="42" l="1"/>
  <c r="AE65" i="42"/>
  <c r="AD65" i="42"/>
  <c r="AQ65" i="42"/>
  <c r="AO65" i="42" s="1"/>
  <c r="S63" i="42"/>
  <c r="R63" i="42" s="1"/>
  <c r="W65" i="42" l="1"/>
  <c r="AE66" i="42"/>
  <c r="AD66" i="42"/>
  <c r="AQ66" i="42"/>
  <c r="AO66" i="42" s="1"/>
  <c r="S64" i="42"/>
  <c r="R64" i="42" s="1"/>
  <c r="W66" i="42" l="1"/>
  <c r="S65" i="42"/>
  <c r="R65" i="42" s="1"/>
  <c r="AQ67" i="42" l="1"/>
  <c r="AO67" i="42" s="1"/>
  <c r="AD67" i="42"/>
  <c r="AE67" i="42"/>
  <c r="W67" i="42" l="1"/>
  <c r="S66" i="42"/>
  <c r="R66" i="42" s="1"/>
  <c r="AD68" i="42" l="1"/>
  <c r="AQ68" i="42"/>
  <c r="AO68" i="42" s="1"/>
  <c r="AE68" i="42"/>
  <c r="GY17" i="41" a="1"/>
  <c r="HA21" i="41" a="1"/>
  <c r="HA27" i="41" a="1"/>
  <c r="GY25" i="41" a="1"/>
  <c r="GY16" i="41" a="1"/>
  <c r="HA25" i="41" a="1"/>
  <c r="HA17" i="41" a="1"/>
  <c r="HA24" i="41" a="1"/>
  <c r="GY22" i="41" a="1"/>
  <c r="GY9" i="41" a="1"/>
  <c r="HA20" i="41" a="1"/>
  <c r="HA18" i="41" a="1"/>
  <c r="GY24" i="41" a="1"/>
  <c r="GY15" i="41" a="1"/>
  <c r="HA26" i="41" a="1"/>
  <c r="GY14" i="41" a="1"/>
  <c r="GY23" i="41" a="1"/>
  <c r="GY28" i="41" a="1"/>
  <c r="GY12" i="41" a="1"/>
  <c r="GY18" i="41" a="1"/>
  <c r="HA22" i="41" a="1"/>
  <c r="GY11" i="41" a="1"/>
  <c r="HA9" i="41" a="1"/>
  <c r="HA14" i="41" a="1"/>
  <c r="GY10" i="41" a="1"/>
  <c r="GY13" i="41" a="1"/>
  <c r="HA28" i="41" a="1"/>
  <c r="CX9" i="41" a="1"/>
  <c r="GY27" i="41" a="1"/>
  <c r="HA23" i="41" a="1"/>
  <c r="GY20" i="41" a="1"/>
  <c r="HA11" i="41" a="1"/>
  <c r="HA13" i="41" a="1"/>
  <c r="HA15" i="41" a="1"/>
  <c r="GY26" i="41" a="1"/>
  <c r="HA16" i="41" a="1"/>
  <c r="GY19" i="41" a="1"/>
  <c r="HA12" i="41" a="1"/>
  <c r="HA10" i="41" a="1"/>
  <c r="GY21" i="41" a="1"/>
  <c r="HA19" i="41" a="1"/>
  <c r="W68" i="42" l="1"/>
  <c r="S67" i="42"/>
  <c r="R67" i="42" s="1"/>
  <c r="CX9" i="41"/>
  <c r="HA14" i="41"/>
  <c r="HA19" i="41"/>
  <c r="HA9" i="41"/>
  <c r="HA13" i="41"/>
  <c r="HA17" i="41"/>
  <c r="HA25" i="41"/>
  <c r="HA18" i="41"/>
  <c r="HA21" i="41"/>
  <c r="HA26" i="41"/>
  <c r="HA10" i="41"/>
  <c r="HA11" i="41"/>
  <c r="HA27" i="41"/>
  <c r="HA16" i="41"/>
  <c r="HA28" i="41"/>
  <c r="HA22" i="41"/>
  <c r="HA15" i="41"/>
  <c r="HA23" i="41"/>
  <c r="HA12" i="41"/>
  <c r="HA20" i="41"/>
  <c r="HA24" i="41"/>
  <c r="GY9" i="41"/>
  <c r="GY13" i="41"/>
  <c r="GY17" i="41"/>
  <c r="GY21" i="41"/>
  <c r="GY25" i="41"/>
  <c r="GY18" i="41"/>
  <c r="GY10" i="41"/>
  <c r="GY26" i="41"/>
  <c r="GY15" i="41"/>
  <c r="GY27" i="41"/>
  <c r="GY14" i="41"/>
  <c r="GY22" i="41"/>
  <c r="GY11" i="41"/>
  <c r="GY19" i="41"/>
  <c r="GY23" i="41"/>
  <c r="GY16" i="41"/>
  <c r="GY20" i="41"/>
  <c r="GY24" i="41"/>
  <c r="GY28" i="41"/>
  <c r="GY12" i="41"/>
  <c r="S68" i="42" l="1"/>
  <c r="R68" i="42" s="1"/>
  <c r="F9" i="41" l="1"/>
  <c r="HX10" i="41"/>
  <c r="HX9" i="41"/>
  <c r="HW10" i="41"/>
  <c r="HV10" i="41" s="1"/>
  <c r="HU10" i="41" s="1"/>
  <c r="HT10" i="41"/>
  <c r="HS10" i="41" s="1"/>
  <c r="HT9" i="41"/>
  <c r="IQ9" i="41" s="1" a="1"/>
  <c r="BL9" i="41" l="1"/>
  <c r="IA9" i="41" a="1"/>
  <c r="IA9" i="41" s="1"/>
  <c r="IJ9" i="41" a="1"/>
  <c r="IJ9" i="41" s="1"/>
  <c r="HZ9" i="41" a="1"/>
  <c r="HZ9" i="41" s="1"/>
  <c r="IL9" i="41" a="1"/>
  <c r="IL9" i="41" s="1"/>
  <c r="IK9" i="41" a="1"/>
  <c r="IK9" i="41" s="1"/>
  <c r="IM9" i="41" a="1"/>
  <c r="IM9" i="41" s="1"/>
  <c r="HY9" i="41" a="1"/>
  <c r="HY9" i="41" s="1"/>
  <c r="IF9" i="41" a="1"/>
  <c r="IF9" i="41" s="1"/>
  <c r="IN9" i="41" a="1"/>
  <c r="IN9" i="41" s="1"/>
  <c r="IR9" i="41" a="1"/>
  <c r="IR9" i="41" s="1"/>
  <c r="IE9" i="41" a="1"/>
  <c r="IE9" i="41" s="1"/>
  <c r="IB9" i="41" a="1"/>
  <c r="IB9" i="41" s="1"/>
  <c r="IG9" i="41" a="1"/>
  <c r="IG9" i="41" s="1"/>
  <c r="IO9" i="41" a="1"/>
  <c r="IO9" i="41" s="1"/>
  <c r="IH9" i="41" a="1"/>
  <c r="IH9" i="41" s="1"/>
  <c r="IP9" i="41" a="1"/>
  <c r="IP9" i="41" s="1"/>
  <c r="IL10" i="41" a="1"/>
  <c r="IL10" i="41" s="1"/>
  <c r="ID9" i="41" a="1"/>
  <c r="ID9" i="41" s="1"/>
  <c r="IC9" i="41" a="1"/>
  <c r="IC9" i="41" s="1"/>
  <c r="II9" i="41" a="1"/>
  <c r="II9" i="41" s="1"/>
  <c r="IM10" i="41" a="1"/>
  <c r="IM10" i="41" s="1"/>
  <c r="IK10" i="41" a="1"/>
  <c r="IK10" i="41" s="1"/>
  <c r="IE10" i="41" a="1"/>
  <c r="IE10" i="41" s="1"/>
  <c r="HY10" i="41" a="1"/>
  <c r="HY10" i="41" s="1"/>
  <c r="IR10" i="41" a="1"/>
  <c r="IR10" i="41" s="1"/>
  <c r="IJ10" i="41" a="1"/>
  <c r="IJ10" i="41" s="1"/>
  <c r="IQ10" i="41" a="1"/>
  <c r="IQ10" i="41" s="1"/>
  <c r="II10" i="41" a="1"/>
  <c r="II10" i="41" s="1"/>
  <c r="IO10" i="41" a="1"/>
  <c r="IO10" i="41" s="1"/>
  <c r="IG10" i="41" a="1"/>
  <c r="IG10" i="41" s="1"/>
  <c r="IP10" i="41" a="1"/>
  <c r="IP10" i="41" s="1"/>
  <c r="IH10" i="41" a="1"/>
  <c r="IH10" i="41" s="1"/>
  <c r="IN10" i="41" a="1"/>
  <c r="IN10" i="41" s="1"/>
  <c r="IF10" i="41" a="1"/>
  <c r="IF10" i="41" s="1"/>
  <c r="IQ9" i="41"/>
  <c r="IB10" i="41" a="1"/>
  <c r="IB10" i="41" s="1"/>
  <c r="IC10" i="41" a="1"/>
  <c r="IC10" i="41" s="1"/>
  <c r="ID10" i="41" a="1"/>
  <c r="ID10" i="41" s="1"/>
  <c r="HZ10" i="41" a="1"/>
  <c r="HZ10" i="41" s="1"/>
  <c r="IA10" i="41" a="1"/>
  <c r="IA10" i="41" s="1"/>
  <c r="HW9" i="41" l="1"/>
  <c r="HV9" i="41" s="1"/>
  <c r="HR9" i="41"/>
  <c r="HQ9" i="41"/>
  <c r="HP9" i="41"/>
  <c r="HO9" i="41"/>
  <c r="HN9" i="41"/>
  <c r="HM9" i="41"/>
  <c r="HL9" i="41"/>
  <c r="HK9" i="41"/>
  <c r="HJ9" i="41"/>
  <c r="HI9" i="41"/>
  <c r="HH9" i="41"/>
  <c r="HG9" i="41"/>
  <c r="HF9" i="41"/>
  <c r="C3" i="41" l="1"/>
  <c r="B9" i="41" l="1"/>
  <c r="HE9" i="41"/>
  <c r="CT9" i="41" l="1"/>
  <c r="BA9" i="41"/>
  <c r="BV9" i="41"/>
  <c r="GS28" i="41" s="1"/>
  <c r="HU9" i="41"/>
  <c r="GS21" i="41" l="1"/>
  <c r="GS15" i="41"/>
  <c r="GS14" i="41"/>
  <c r="GS18" i="41"/>
  <c r="GS10" i="41"/>
  <c r="GS11" i="41"/>
  <c r="GS19" i="41"/>
  <c r="GS13" i="41"/>
  <c r="GS12" i="41"/>
  <c r="GS9" i="41"/>
  <c r="GS17" i="41"/>
  <c r="GS20" i="41"/>
  <c r="GS16" i="41"/>
  <c r="GS22" i="41"/>
  <c r="GS23" i="41"/>
  <c r="GS24" i="41"/>
  <c r="GS25" i="41"/>
  <c r="GS26" i="41"/>
  <c r="GS27" i="41"/>
  <c r="CI9" i="41"/>
  <c r="HS9" i="41"/>
  <c r="BK9" i="41" l="1"/>
  <c r="S23" i="41" l="1"/>
  <c r="R23" i="41" s="1"/>
  <c r="Q23" i="41" s="1"/>
  <c r="T23" i="41"/>
  <c r="U23" i="41"/>
  <c r="S24" i="41"/>
  <c r="R24" i="41" s="1"/>
  <c r="Q24" i="41" s="1"/>
  <c r="T24" i="41"/>
  <c r="U24" i="41"/>
  <c r="S25" i="41"/>
  <c r="R25" i="41" s="1"/>
  <c r="Q25" i="41" s="1"/>
  <c r="T25" i="41"/>
  <c r="U25" i="41"/>
  <c r="S26" i="41"/>
  <c r="R26" i="41" s="1"/>
  <c r="Q26" i="41" s="1"/>
  <c r="T26" i="41"/>
  <c r="U26" i="41"/>
  <c r="S27" i="41"/>
  <c r="T27" i="41"/>
  <c r="U27" i="41"/>
  <c r="S28" i="41"/>
  <c r="R28" i="41" s="1"/>
  <c r="Q28" i="41" s="1"/>
  <c r="T28" i="41"/>
  <c r="U28" i="41"/>
  <c r="S29" i="41"/>
  <c r="R29" i="41" s="1"/>
  <c r="Q29" i="41" s="1"/>
  <c r="T29" i="41"/>
  <c r="U29" i="41"/>
  <c r="S30" i="41"/>
  <c r="R30" i="41" s="1"/>
  <c r="Q30" i="41" s="1"/>
  <c r="T30" i="41"/>
  <c r="U30" i="41"/>
  <c r="S31" i="41"/>
  <c r="R31" i="41" s="1"/>
  <c r="Q31" i="41" s="1"/>
  <c r="T31" i="41"/>
  <c r="U31" i="41"/>
  <c r="S32" i="41"/>
  <c r="R32" i="41" s="1"/>
  <c r="Q32" i="41" s="1"/>
  <c r="T32" i="41"/>
  <c r="U32" i="41"/>
  <c r="S33" i="41"/>
  <c r="R33" i="41" s="1"/>
  <c r="Q33" i="41" s="1"/>
  <c r="T33" i="41"/>
  <c r="U33" i="41"/>
  <c r="S34" i="41"/>
  <c r="R34" i="41" s="1"/>
  <c r="T34" i="41"/>
  <c r="U34" i="41"/>
  <c r="S35" i="41"/>
  <c r="R35" i="41" s="1"/>
  <c r="Q35" i="41" s="1"/>
  <c r="T35" i="41"/>
  <c r="U35" i="41"/>
  <c r="S36" i="41"/>
  <c r="R36" i="41" s="1"/>
  <c r="Q36" i="41" s="1"/>
  <c r="T36" i="41"/>
  <c r="U36" i="41"/>
  <c r="S37" i="41"/>
  <c r="R37" i="41" s="1"/>
  <c r="Q37" i="41" s="1"/>
  <c r="T37" i="41"/>
  <c r="U37" i="41"/>
  <c r="S38" i="41"/>
  <c r="R38" i="41" s="1"/>
  <c r="T38" i="41"/>
  <c r="U38" i="41"/>
  <c r="S39" i="41"/>
  <c r="R39" i="41" s="1"/>
  <c r="Q39" i="41" s="1"/>
  <c r="T39" i="41"/>
  <c r="U39" i="41"/>
  <c r="S40" i="41"/>
  <c r="R40" i="41" s="1"/>
  <c r="Q40" i="41" s="1"/>
  <c r="T40" i="41"/>
  <c r="U40" i="41"/>
  <c r="S41" i="41"/>
  <c r="R41" i="41" s="1"/>
  <c r="Q41" i="41" s="1"/>
  <c r="T41" i="41"/>
  <c r="U41" i="41"/>
  <c r="S42" i="41"/>
  <c r="R42" i="41" s="1"/>
  <c r="T42" i="41"/>
  <c r="U42" i="41"/>
  <c r="S43" i="41"/>
  <c r="T43" i="41"/>
  <c r="U43" i="41"/>
  <c r="S44" i="41"/>
  <c r="R44" i="41" s="1"/>
  <c r="Q44" i="41" s="1"/>
  <c r="T44" i="41"/>
  <c r="U44" i="41"/>
  <c r="S45" i="41"/>
  <c r="R45" i="41" s="1"/>
  <c r="Q45" i="41" s="1"/>
  <c r="T45" i="41"/>
  <c r="U45" i="41"/>
  <c r="S46" i="41"/>
  <c r="R46" i="41" s="1"/>
  <c r="Q46" i="41" s="1"/>
  <c r="T46" i="41"/>
  <c r="U46" i="41"/>
  <c r="S47" i="41"/>
  <c r="R47" i="41" s="1"/>
  <c r="Q47" i="41" s="1"/>
  <c r="T47" i="41"/>
  <c r="U47" i="41"/>
  <c r="S48" i="41"/>
  <c r="R48" i="41" s="1"/>
  <c r="Q48" i="41" s="1"/>
  <c r="T48" i="41"/>
  <c r="U48" i="41"/>
  <c r="S49" i="41"/>
  <c r="R49" i="41" s="1"/>
  <c r="Q49" i="41" s="1"/>
  <c r="T49" i="41"/>
  <c r="U49" i="41"/>
  <c r="S50" i="41"/>
  <c r="R50" i="41" s="1"/>
  <c r="Q50" i="41" s="1"/>
  <c r="T50" i="41"/>
  <c r="U50" i="41"/>
  <c r="S51" i="41"/>
  <c r="R51" i="41" s="1"/>
  <c r="Q51" i="41" s="1"/>
  <c r="T51" i="41"/>
  <c r="U51" i="41"/>
  <c r="S52" i="41"/>
  <c r="R52" i="41" s="1"/>
  <c r="Q52" i="41" s="1"/>
  <c r="T52" i="41"/>
  <c r="U52" i="41"/>
  <c r="S53" i="41"/>
  <c r="R53" i="41" s="1"/>
  <c r="Q53" i="41" s="1"/>
  <c r="T53" i="41"/>
  <c r="U53" i="41"/>
  <c r="S54" i="41"/>
  <c r="R54" i="41" s="1"/>
  <c r="Q54" i="41" s="1"/>
  <c r="T54" i="41"/>
  <c r="U54" i="41"/>
  <c r="S55" i="41"/>
  <c r="R55" i="41" s="1"/>
  <c r="Q55" i="41" s="1"/>
  <c r="T55" i="41"/>
  <c r="U55" i="41"/>
  <c r="S56" i="41"/>
  <c r="R56" i="41" s="1"/>
  <c r="Q56" i="41" s="1"/>
  <c r="T56" i="41"/>
  <c r="U56" i="41"/>
  <c r="S57" i="41"/>
  <c r="R57" i="41" s="1"/>
  <c r="Q57" i="41" s="1"/>
  <c r="T57" i="41"/>
  <c r="U57" i="41"/>
  <c r="S58" i="41"/>
  <c r="R58" i="41" s="1"/>
  <c r="Q58" i="41" s="1"/>
  <c r="T58" i="41"/>
  <c r="U58" i="41"/>
  <c r="S59" i="41"/>
  <c r="R59" i="41" s="1"/>
  <c r="Q59" i="41" s="1"/>
  <c r="T59" i="41"/>
  <c r="U59" i="41"/>
  <c r="S60" i="41"/>
  <c r="R60" i="41" s="1"/>
  <c r="Q60" i="41" s="1"/>
  <c r="T60" i="41"/>
  <c r="U60" i="41"/>
  <c r="S61" i="41"/>
  <c r="R61" i="41" s="1"/>
  <c r="Q61" i="41" s="1"/>
  <c r="T61" i="41"/>
  <c r="U61" i="41"/>
  <c r="S62" i="41"/>
  <c r="R62" i="41" s="1"/>
  <c r="Q62" i="41" s="1"/>
  <c r="T62" i="41"/>
  <c r="U62" i="41"/>
  <c r="S63" i="41"/>
  <c r="R63" i="41" s="1"/>
  <c r="Q63" i="41" s="1"/>
  <c r="T63" i="41"/>
  <c r="U63" i="41"/>
  <c r="S64" i="41"/>
  <c r="T64" i="41"/>
  <c r="U64" i="41"/>
  <c r="S65" i="41"/>
  <c r="R65" i="41" s="1"/>
  <c r="Q65" i="41" s="1"/>
  <c r="T65" i="41"/>
  <c r="U65" i="41"/>
  <c r="S66" i="41"/>
  <c r="R66" i="41" s="1"/>
  <c r="Q66" i="41" s="1"/>
  <c r="T66" i="41"/>
  <c r="U66" i="41"/>
  <c r="S67" i="41"/>
  <c r="R67" i="41" s="1"/>
  <c r="Q67" i="41" s="1"/>
  <c r="T67" i="41"/>
  <c r="U67" i="41"/>
  <c r="S68" i="41"/>
  <c r="R68" i="41" s="1"/>
  <c r="Q68" i="41" s="1"/>
  <c r="T68" i="41"/>
  <c r="U68" i="41"/>
  <c r="S69" i="41"/>
  <c r="R69" i="41" s="1"/>
  <c r="Q69" i="41" s="1"/>
  <c r="T69" i="41"/>
  <c r="U69" i="41"/>
  <c r="S70" i="41"/>
  <c r="R70" i="41" s="1"/>
  <c r="Q70" i="41" s="1"/>
  <c r="T70" i="41"/>
  <c r="U70" i="41"/>
  <c r="S71" i="41"/>
  <c r="R71" i="41" s="1"/>
  <c r="Q71" i="41" s="1"/>
  <c r="T71" i="41"/>
  <c r="U71" i="41"/>
  <c r="S72" i="41"/>
  <c r="R72" i="41" s="1"/>
  <c r="Q72" i="41" s="1"/>
  <c r="T72" i="41"/>
  <c r="U72" i="41"/>
  <c r="S73" i="41"/>
  <c r="R73" i="41" s="1"/>
  <c r="Q73" i="41" s="1"/>
  <c r="T73" i="41"/>
  <c r="U73" i="41"/>
  <c r="S74" i="41"/>
  <c r="R74" i="41" s="1"/>
  <c r="Q74" i="41" s="1"/>
  <c r="T74" i="41"/>
  <c r="U74" i="41"/>
  <c r="S75" i="41"/>
  <c r="R75" i="41" s="1"/>
  <c r="Q75" i="41" s="1"/>
  <c r="T75" i="41"/>
  <c r="U75" i="41"/>
  <c r="S76" i="41"/>
  <c r="R76" i="41" s="1"/>
  <c r="Q76" i="41" s="1"/>
  <c r="T76" i="41"/>
  <c r="U76" i="41"/>
  <c r="S77" i="41"/>
  <c r="R77" i="41" s="1"/>
  <c r="Q77" i="41" s="1"/>
  <c r="T77" i="41"/>
  <c r="U77" i="41"/>
  <c r="S78" i="41"/>
  <c r="R78" i="41" s="1"/>
  <c r="Q78" i="41" s="1"/>
  <c r="T78" i="41"/>
  <c r="U78" i="41"/>
  <c r="S79" i="41"/>
  <c r="R79" i="41" s="1"/>
  <c r="Q79" i="41" s="1"/>
  <c r="T79" i="41"/>
  <c r="U79" i="41"/>
  <c r="S80" i="41"/>
  <c r="R80" i="41" s="1"/>
  <c r="Q80" i="41" s="1"/>
  <c r="T80" i="41"/>
  <c r="U80" i="41"/>
  <c r="S81" i="41"/>
  <c r="R81" i="41" s="1"/>
  <c r="Q81" i="41" s="1"/>
  <c r="T81" i="41"/>
  <c r="U81" i="41"/>
  <c r="S82" i="41"/>
  <c r="R82" i="41" s="1"/>
  <c r="Q82" i="41" s="1"/>
  <c r="T82" i="41"/>
  <c r="U82" i="41"/>
  <c r="S83" i="41"/>
  <c r="R83" i="41" s="1"/>
  <c r="Q83" i="41" s="1"/>
  <c r="T83" i="41"/>
  <c r="U83" i="41"/>
  <c r="S84" i="41"/>
  <c r="R84" i="41" s="1"/>
  <c r="Q84" i="41" s="1"/>
  <c r="T84" i="41"/>
  <c r="U84" i="41"/>
  <c r="S85" i="41"/>
  <c r="R85" i="41" s="1"/>
  <c r="Q85" i="41" s="1"/>
  <c r="T85" i="41"/>
  <c r="U85" i="41"/>
  <c r="S86" i="41"/>
  <c r="R86" i="41" s="1"/>
  <c r="Q86" i="41" s="1"/>
  <c r="T86" i="41"/>
  <c r="U86" i="41"/>
  <c r="S87" i="41"/>
  <c r="R87" i="41" s="1"/>
  <c r="Q87" i="41" s="1"/>
  <c r="T87" i="41"/>
  <c r="U87" i="41"/>
  <c r="S88" i="41"/>
  <c r="R88" i="41" s="1"/>
  <c r="Q88" i="41" s="1"/>
  <c r="T88" i="41"/>
  <c r="U88" i="41"/>
  <c r="S89" i="41"/>
  <c r="R89" i="41" s="1"/>
  <c r="Q89" i="41" s="1"/>
  <c r="T89" i="41"/>
  <c r="U89" i="41"/>
  <c r="S90" i="41"/>
  <c r="R90" i="41" s="1"/>
  <c r="Q90" i="41" s="1"/>
  <c r="T90" i="41"/>
  <c r="U90" i="41"/>
  <c r="S91" i="41"/>
  <c r="R91" i="41" s="1"/>
  <c r="Q91" i="41" s="1"/>
  <c r="T91" i="41"/>
  <c r="U91" i="41"/>
  <c r="S92" i="41"/>
  <c r="R92" i="41" s="1"/>
  <c r="Q92" i="41" s="1"/>
  <c r="T92" i="41"/>
  <c r="U92" i="41"/>
  <c r="S93" i="41"/>
  <c r="R93" i="41" s="1"/>
  <c r="Q93" i="41" s="1"/>
  <c r="T93" i="41"/>
  <c r="U93" i="41"/>
  <c r="S94" i="41"/>
  <c r="R94" i="41" s="1"/>
  <c r="Q94" i="41" s="1"/>
  <c r="T94" i="41"/>
  <c r="U94" i="41"/>
  <c r="S95" i="41"/>
  <c r="R95" i="41" s="1"/>
  <c r="Q95" i="41" s="1"/>
  <c r="T95" i="41"/>
  <c r="U95" i="41"/>
  <c r="S96" i="41"/>
  <c r="R96" i="41" s="1"/>
  <c r="Q96" i="41" s="1"/>
  <c r="T96" i="41"/>
  <c r="U96" i="41"/>
  <c r="S97" i="41"/>
  <c r="R97" i="41" s="1"/>
  <c r="Q97" i="41" s="1"/>
  <c r="T97" i="41"/>
  <c r="U97" i="41"/>
  <c r="S98" i="41"/>
  <c r="R98" i="41" s="1"/>
  <c r="Q98" i="41" s="1"/>
  <c r="T98" i="41"/>
  <c r="U98" i="41"/>
  <c r="S99" i="41"/>
  <c r="R99" i="41" s="1"/>
  <c r="Q99" i="41" s="1"/>
  <c r="T99" i="41"/>
  <c r="U99" i="41"/>
  <c r="S100" i="41"/>
  <c r="R100" i="41" s="1"/>
  <c r="Q100" i="41" s="1"/>
  <c r="T100" i="41"/>
  <c r="U100" i="41"/>
  <c r="S101" i="41"/>
  <c r="R101" i="41" s="1"/>
  <c r="Q101" i="41" s="1"/>
  <c r="T101" i="41"/>
  <c r="U101" i="41"/>
  <c r="S102" i="41"/>
  <c r="R102" i="41" s="1"/>
  <c r="Q102" i="41" s="1"/>
  <c r="T102" i="41"/>
  <c r="U102" i="41"/>
  <c r="S103" i="41"/>
  <c r="R103" i="41" s="1"/>
  <c r="Q103" i="41" s="1"/>
  <c r="T103" i="41"/>
  <c r="U103" i="41"/>
  <c r="S104" i="41"/>
  <c r="R104" i="41" s="1"/>
  <c r="Q104" i="41" s="1"/>
  <c r="T104" i="41"/>
  <c r="U104" i="41"/>
  <c r="S105" i="41"/>
  <c r="R105" i="41" s="1"/>
  <c r="Q105" i="41" s="1"/>
  <c r="T105" i="41"/>
  <c r="U105" i="41"/>
  <c r="S106" i="41"/>
  <c r="R106" i="41" s="1"/>
  <c r="Q106" i="41" s="1"/>
  <c r="T106" i="41"/>
  <c r="U106" i="41"/>
  <c r="S107" i="41"/>
  <c r="R107" i="41" s="1"/>
  <c r="Q107" i="41" s="1"/>
  <c r="T107" i="41"/>
  <c r="U107" i="41"/>
  <c r="S108" i="41"/>
  <c r="R108" i="41" s="1"/>
  <c r="Q108" i="41" s="1"/>
  <c r="T108" i="41"/>
  <c r="U108" i="41"/>
  <c r="S10" i="41"/>
  <c r="R10" i="41" s="1"/>
  <c r="T10" i="41"/>
  <c r="U10" i="41"/>
  <c r="S11" i="41"/>
  <c r="R11" i="41" s="1"/>
  <c r="Q11" i="41" s="1"/>
  <c r="T11" i="41"/>
  <c r="U11" i="41"/>
  <c r="S12" i="41"/>
  <c r="R12" i="41" s="1"/>
  <c r="Q12" i="41" s="1"/>
  <c r="T12" i="41"/>
  <c r="U12" i="41"/>
  <c r="S13" i="41"/>
  <c r="R13" i="41" s="1"/>
  <c r="Q13" i="41" s="1"/>
  <c r="T13" i="41"/>
  <c r="U13" i="41"/>
  <c r="S14" i="41"/>
  <c r="R14" i="41" s="1"/>
  <c r="Q14" i="41" s="1"/>
  <c r="T14" i="41"/>
  <c r="U14" i="41"/>
  <c r="S15" i="41"/>
  <c r="R15" i="41" s="1"/>
  <c r="Q15" i="41" s="1"/>
  <c r="T15" i="41"/>
  <c r="U15" i="41"/>
  <c r="S16" i="41"/>
  <c r="R16" i="41" s="1"/>
  <c r="Q16" i="41" s="1"/>
  <c r="T16" i="41"/>
  <c r="U16" i="41"/>
  <c r="S17" i="41"/>
  <c r="R17" i="41" s="1"/>
  <c r="Q17" i="41" s="1"/>
  <c r="T17" i="41"/>
  <c r="U17" i="41"/>
  <c r="S18" i="41"/>
  <c r="R18" i="41" s="1"/>
  <c r="Q18" i="41" s="1"/>
  <c r="T18" i="41"/>
  <c r="U18" i="41"/>
  <c r="S19" i="41"/>
  <c r="R19" i="41" s="1"/>
  <c r="Q19" i="41" s="1"/>
  <c r="T19" i="41"/>
  <c r="U19" i="41"/>
  <c r="S20" i="41"/>
  <c r="R20" i="41" s="1"/>
  <c r="Q20" i="41" s="1"/>
  <c r="T20" i="41"/>
  <c r="U20" i="41"/>
  <c r="S21" i="41"/>
  <c r="R21" i="41" s="1"/>
  <c r="Q21" i="41" s="1"/>
  <c r="T21" i="41"/>
  <c r="U21" i="41"/>
  <c r="S22" i="41"/>
  <c r="R22" i="41" s="1"/>
  <c r="Q22" i="41" s="1"/>
  <c r="T22" i="41"/>
  <c r="U22" i="41"/>
  <c r="U9" i="41"/>
  <c r="T9" i="41"/>
  <c r="R64" i="41"/>
  <c r="Q64" i="41" s="1"/>
  <c r="R27" i="41"/>
  <c r="Q27" i="41" s="1"/>
  <c r="R43" i="41"/>
  <c r="Q43" i="41" s="1"/>
  <c r="P9" i="41"/>
  <c r="O9" i="41"/>
  <c r="N9" i="41"/>
  <c r="S9" i="41"/>
  <c r="R9" i="41" s="1"/>
  <c r="M9" i="41"/>
  <c r="L9" i="41"/>
  <c r="K9" i="41"/>
  <c r="J9" i="41"/>
  <c r="I9" i="41"/>
  <c r="H9" i="41"/>
  <c r="G9" i="41"/>
  <c r="E9" i="41"/>
  <c r="D9" i="41"/>
  <c r="C9" i="41"/>
  <c r="Z9" i="41"/>
  <c r="CR11" i="41" a="1"/>
  <c r="BP15" i="41" a="1"/>
  <c r="BS19" i="41" a="1"/>
  <c r="DT9" i="41" a="1"/>
  <c r="BM36" i="41" a="1"/>
  <c r="CZ9" i="41" a="1"/>
  <c r="BR23" i="41" a="1"/>
  <c r="CH18" i="41" a="1"/>
  <c r="CP28" i="41" a="1"/>
  <c r="BO16" i="41" a="1"/>
  <c r="CC16" i="41" a="1"/>
  <c r="CK29" i="41" a="1"/>
  <c r="CP10" i="41" a="1"/>
  <c r="BM33" i="41" a="1"/>
  <c r="CM37" i="41" a="1"/>
  <c r="BO27" i="41" a="1"/>
  <c r="CC12" i="41" a="1"/>
  <c r="CK20" i="41" a="1"/>
  <c r="BO47" i="41" a="1"/>
  <c r="CM16" i="41" a="1"/>
  <c r="CA11" i="41" a="1"/>
  <c r="CP9" i="41" a="1"/>
  <c r="BR21" i="41" a="1"/>
  <c r="BP20" i="41" a="1"/>
  <c r="AS10" i="41" a="1"/>
  <c r="BO15" i="41" a="1"/>
  <c r="CC15" i="41" a="1"/>
  <c r="CR17" i="41" a="1"/>
  <c r="DM9" i="41" a="1"/>
  <c r="DN9" i="41" a="1"/>
  <c r="CK25" i="41" a="1"/>
  <c r="CO20" i="41" a="1"/>
  <c r="BH14" i="41" a="1"/>
  <c r="CO10" i="41" a="1"/>
  <c r="CG13" i="41" a="1"/>
  <c r="BM21" i="41" a="1"/>
  <c r="EF9" i="41" a="1"/>
  <c r="CP18" i="41" a="1"/>
  <c r="EB9" i="41" a="1"/>
  <c r="CH11" i="41" a="1"/>
  <c r="BT14" i="41" a="1"/>
  <c r="DS9" i="41" a="1"/>
  <c r="BS10" i="41" a="1"/>
  <c r="BQ14" i="41" a="1"/>
  <c r="CN13" i="41" a="1"/>
  <c r="EK9" i="41" a="1"/>
  <c r="CN45" i="41" a="1"/>
  <c r="CP29" i="41" a="1"/>
  <c r="CD18" i="41" a="1"/>
  <c r="CR47" i="41" a="1"/>
  <c r="BO26" i="41" a="1"/>
  <c r="CO17" i="41" a="1"/>
  <c r="EJ9" i="41" a="1"/>
  <c r="CP36" i="41" a="1"/>
  <c r="CM36" i="41" a="1"/>
  <c r="CR9" i="41" a="1"/>
  <c r="CD9" i="41" a="1"/>
  <c r="BM35" i="41" a="1"/>
  <c r="CM26" i="41" a="1"/>
  <c r="CP23" i="41" a="1"/>
  <c r="CO37" i="41" a="1"/>
  <c r="BQ10" i="41" a="1"/>
  <c r="CQ41" i="41" a="1"/>
  <c r="CQ42" i="41" a="1"/>
  <c r="CR48" i="41" a="1"/>
  <c r="BM19" i="41" a="1"/>
  <c r="AS13" i="41" a="1"/>
  <c r="BS23" i="41" a="1"/>
  <c r="BQ47" i="41" a="1"/>
  <c r="CK48" i="41" a="1"/>
  <c r="BT27" i="41" a="1"/>
  <c r="BS41" i="41" a="1"/>
  <c r="CR15" i="41" a="1"/>
  <c r="BQ37" i="41" a="1"/>
  <c r="AS25" i="41" a="1"/>
  <c r="EL9" i="41" a="1"/>
  <c r="CK26" i="41" a="1"/>
  <c r="CF15" i="41" a="1"/>
  <c r="CK42" i="41" a="1"/>
  <c r="CP33" i="41" a="1"/>
  <c r="BM30" i="41" a="1"/>
  <c r="CM24" i="41" a="1"/>
  <c r="DW9" i="41" a="1"/>
  <c r="BO21" i="41" a="1"/>
  <c r="CP24" i="41" a="1"/>
  <c r="CM17" i="41" a="1"/>
  <c r="CQ16" i="41" a="1"/>
  <c r="BJ16" i="41" a="1"/>
  <c r="BJ13" i="41" a="1"/>
  <c r="CO44" i="41" a="1"/>
  <c r="BT18" i="41" a="1"/>
  <c r="BR33" i="41" a="1"/>
  <c r="CO33" i="41" a="1"/>
  <c r="BS21" i="41" a="1"/>
  <c r="CK45" i="41" a="1"/>
  <c r="CQ33" i="41" a="1"/>
  <c r="CQ34" i="41" a="1"/>
  <c r="BS40" i="41" a="1"/>
  <c r="CQ32" i="41" a="1"/>
  <c r="BI10" i="41" a="1"/>
  <c r="BS17" i="41" a="1"/>
  <c r="CO18" i="41" a="1"/>
  <c r="CQ18" i="41" a="1"/>
  <c r="BP31" i="41" a="1"/>
  <c r="BQ33" i="41" a="1"/>
  <c r="BM23" i="41" a="1"/>
  <c r="CQ43" i="41" a="1"/>
  <c r="CP13" i="41" a="1"/>
  <c r="EE9" i="41" a="1"/>
  <c r="CA13" i="41" a="1"/>
  <c r="BO48" i="41" a="1"/>
  <c r="CK36" i="41" a="1"/>
  <c r="CF14" i="41" a="1"/>
  <c r="CM46" i="41" a="1"/>
  <c r="CN35" i="41" a="1"/>
  <c r="EN9" i="41" a="1"/>
  <c r="BO23" i="41" a="1"/>
  <c r="CB9" i="41" a="1"/>
  <c r="CN14" i="41" a="1"/>
  <c r="CP47" i="41" a="1"/>
  <c r="BT17" i="41" a="1"/>
  <c r="BM10" i="41" a="1"/>
  <c r="CK41" i="41" a="1"/>
  <c r="BS36" i="41" a="1"/>
  <c r="BO36" i="41" a="1"/>
  <c r="BT41" i="41" a="1"/>
  <c r="BM26" i="41" a="1"/>
  <c r="CK19" i="41" a="1"/>
  <c r="CK15" i="41" a="1"/>
  <c r="BF12" i="41" a="1"/>
  <c r="CO24" i="41" a="1"/>
  <c r="AS20" i="41" a="1"/>
  <c r="BP10" i="41" a="1"/>
  <c r="CO40" i="41" a="1"/>
  <c r="BR44" i="41" a="1"/>
  <c r="CO46" i="41" a="1"/>
  <c r="BO40" i="41" a="1"/>
  <c r="BR16" i="41" a="1"/>
  <c r="CM23" i="41" a="1"/>
  <c r="BG10" i="41" a="1"/>
  <c r="CO47" i="41" a="1"/>
  <c r="BT48" i="41" a="1"/>
  <c r="CB18" i="41" a="1"/>
  <c r="CP46" i="41" a="1"/>
  <c r="EM9" i="41" a="1"/>
  <c r="BR20" i="41" a="1"/>
  <c r="BQ29" i="41" a="1"/>
  <c r="CR34" i="41" a="1"/>
  <c r="BQ41" i="41" a="1"/>
  <c r="CR16" i="41" a="1"/>
  <c r="CK28" i="41" a="1"/>
  <c r="CN24" i="41" a="1"/>
  <c r="AS15" i="41" a="1"/>
  <c r="BS20" i="41" a="1"/>
  <c r="CN20" i="41" a="1"/>
  <c r="CP37" i="41" a="1"/>
  <c r="CE15" i="41" a="1"/>
  <c r="CN41" i="41" a="1"/>
  <c r="BM37" i="41" a="1"/>
  <c r="CK40" i="41" a="1"/>
  <c r="BT36" i="41" a="1"/>
  <c r="BT13" i="41" a="1"/>
  <c r="CO43" i="41" a="1"/>
  <c r="BQ31" i="41" a="1"/>
  <c r="BP47" i="41" a="1"/>
  <c r="CN39" i="41" a="1"/>
  <c r="CQ38" i="41" a="1"/>
  <c r="BF11" i="41" a="1"/>
  <c r="BJ18" i="41" a="1"/>
  <c r="CG9" i="41" a="1"/>
  <c r="BM20" i="41" a="1"/>
  <c r="BP14" i="41" a="1"/>
  <c r="BF10" i="41" a="1"/>
  <c r="BT34" i="41" a="1"/>
  <c r="AG9" i="41" a="1"/>
  <c r="BJ14" i="41" a="1"/>
  <c r="CR36" i="41" a="1"/>
  <c r="BO17" i="41" a="1"/>
  <c r="BP37" i="41" a="1"/>
  <c r="CG10" i="41" a="1"/>
  <c r="CP26" i="41" a="1"/>
  <c r="CM19" i="41" a="1"/>
  <c r="AS16" i="41" a="1"/>
  <c r="CP30" i="41" a="1"/>
  <c r="CG15" i="41" a="1"/>
  <c r="CK16" i="41" a="1"/>
  <c r="CG17" i="41" a="1"/>
  <c r="BT11" i="41" a="1"/>
  <c r="BM14" i="41" a="1"/>
  <c r="BS47" i="41" a="1"/>
  <c r="BP24" i="41" a="1"/>
  <c r="BP9" i="41" a="1"/>
  <c r="CO22" i="41" a="1"/>
  <c r="BM28" i="41" a="1"/>
  <c r="CG16" i="41" a="1"/>
  <c r="CR27" i="41" a="1"/>
  <c r="BO29" i="41" a="1"/>
  <c r="CR25" i="41" a="1"/>
  <c r="BR39" i="41" a="1"/>
  <c r="CQ30" i="41" a="1"/>
  <c r="CN37" i="41" a="1"/>
  <c r="CH15" i="41" a="1"/>
  <c r="BO18" i="41" a="1"/>
  <c r="CO45" i="41" a="1"/>
  <c r="CQ14" i="41" a="1"/>
  <c r="CQ48" i="41" a="1"/>
  <c r="CO34" i="41" a="1"/>
  <c r="BQ15" i="41" a="1"/>
  <c r="BQ11" i="41" a="1"/>
  <c r="CR40" i="41" a="1"/>
  <c r="CG18" i="41" a="1"/>
  <c r="BQ39" i="41" a="1"/>
  <c r="BM32" i="41" a="1"/>
  <c r="CB13" i="41" a="1"/>
  <c r="CM38" i="41" a="1"/>
  <c r="BP26" i="41" a="1"/>
  <c r="BS44" i="41" a="1"/>
  <c r="CN47" i="41" a="1"/>
  <c r="CR14" i="41" a="1"/>
  <c r="CQ10" i="41" a="1"/>
  <c r="CV9" i="41" a="1"/>
  <c r="CG14" i="41" a="1"/>
  <c r="CR37" i="41" a="1"/>
  <c r="CD11" i="41" a="1"/>
  <c r="DH9" i="41" a="1"/>
  <c r="BR18" i="41" a="1"/>
  <c r="CO9" i="41" a="1"/>
  <c r="BT40" i="41" a="1"/>
  <c r="BF18" i="41" a="1"/>
  <c r="BQ24" i="41" a="1"/>
  <c r="BS35" i="41" a="1"/>
  <c r="BT16" i="41" a="1"/>
  <c r="BP48" i="41" a="1"/>
  <c r="CQ20" i="41" a="1"/>
  <c r="BR32" i="41" a="1"/>
  <c r="CR46" i="41" a="1"/>
  <c r="CD15" i="41" a="1"/>
  <c r="AS28" i="41" a="1"/>
  <c r="CK30" i="41" a="1"/>
  <c r="CQ25" i="41" a="1"/>
  <c r="CO16" i="41" a="1"/>
  <c r="CQ29" i="41" a="1"/>
  <c r="BS25" i="41" a="1"/>
  <c r="BT30" i="41" a="1"/>
  <c r="BT43" i="41" a="1"/>
  <c r="CQ45" i="41" a="1"/>
  <c r="BT47" i="41" a="1"/>
  <c r="DD9" i="41" a="1"/>
  <c r="AS17" i="41" a="1"/>
  <c r="CP31" i="41" a="1"/>
  <c r="CO36" i="41" a="1"/>
  <c r="DL9" i="41" a="1"/>
  <c r="CP25" i="41" a="1"/>
  <c r="CM42" i="41" a="1"/>
  <c r="BT31" i="41" a="1"/>
  <c r="DJ9" i="41" a="1"/>
  <c r="DO9" i="41" a="1"/>
  <c r="CP34" i="41" a="1"/>
  <c r="BO24" i="41" a="1"/>
  <c r="CN15" i="41" a="1"/>
  <c r="CP11" i="41" a="1"/>
  <c r="BO28" i="41" a="1"/>
  <c r="BI11" i="41" a="1"/>
  <c r="AS27" i="41" a="1"/>
  <c r="BQ21" i="41" a="1"/>
  <c r="BO31" i="41" a="1"/>
  <c r="BQ40" i="41" a="1"/>
  <c r="CO23" i="41" a="1"/>
  <c r="BS24" i="41" a="1"/>
  <c r="BQ43" i="41" a="1"/>
  <c r="BF13" i="41" a="1"/>
  <c r="CK21" i="41" a="1"/>
  <c r="CO30" i="41" a="1"/>
  <c r="CK44" i="41" a="1"/>
  <c r="BS29" i="41" a="1"/>
  <c r="CO42" i="41" a="1"/>
  <c r="BP11" i="41" a="1"/>
  <c r="CK12" i="41" a="1"/>
  <c r="AK9" i="41" a="1"/>
  <c r="CP22" i="41" a="1"/>
  <c r="CQ40" i="41" a="1"/>
  <c r="CO41" i="41" a="1"/>
  <c r="BS16" i="41" a="1"/>
  <c r="BR10" i="41" a="1"/>
  <c r="AF9" i="41" a="1"/>
  <c r="BM39" i="41" a="1"/>
  <c r="CR35" i="41" a="1"/>
  <c r="CR39" i="41" a="1"/>
  <c r="DE9" i="41" a="1"/>
  <c r="CR28" i="41" a="1"/>
  <c r="BO10" i="41" a="1"/>
  <c r="BS28" i="41" a="1"/>
  <c r="CP42" i="41" a="1"/>
  <c r="CM29" i="41" a="1"/>
  <c r="AE9" i="41" a="1"/>
  <c r="BR42" i="41" a="1"/>
  <c r="CR13" i="41" a="1"/>
  <c r="CM12" i="41" a="1"/>
  <c r="CN19" i="41" a="1"/>
  <c r="CK13" i="41" a="1"/>
  <c r="CO13" i="41" a="1"/>
  <c r="BO25" i="41" a="1"/>
  <c r="DB9" i="41" a="1"/>
  <c r="BG12" i="41" a="1"/>
  <c r="BF14" i="41" a="1"/>
  <c r="BR9" i="41" a="1"/>
  <c r="CK35" i="41" a="1"/>
  <c r="CQ31" i="41" a="1"/>
  <c r="BI18" i="41" a="1"/>
  <c r="BQ28" i="41" a="1"/>
  <c r="BI12" i="41" a="1"/>
  <c r="BP42" i="41" a="1"/>
  <c r="CM13" i="41" a="1"/>
  <c r="CP43" i="41" a="1"/>
  <c r="CA12" i="41" a="1"/>
  <c r="BH15" i="41" a="1"/>
  <c r="CM33" i="41" a="1"/>
  <c r="DK9" i="41" a="1"/>
  <c r="BM13" i="41" a="1"/>
  <c r="CR30" i="41" a="1"/>
  <c r="CC13" i="41" a="1"/>
  <c r="BR28" i="41" a="1"/>
  <c r="CK24" i="41" a="1"/>
  <c r="BM44" i="41" a="1"/>
  <c r="CH13" i="41" a="1"/>
  <c r="BT21" i="41" a="1"/>
  <c r="CR31" i="41" a="1"/>
  <c r="BR19" i="41" a="1"/>
  <c r="CR18" i="41" a="1"/>
  <c r="CE14" i="41" a="1"/>
  <c r="DQ9" i="41" a="1"/>
  <c r="CK38" i="41" a="1"/>
  <c r="CO26" i="41" a="1"/>
  <c r="BR22" i="41" a="1"/>
  <c r="BS31" i="41" a="1"/>
  <c r="CO15" i="41" a="1"/>
  <c r="BM27" i="41" a="1"/>
  <c r="CQ37" i="41" a="1"/>
  <c r="DP9" i="41" a="1"/>
  <c r="CR12" i="41" a="1"/>
  <c r="CE11" i="41" a="1"/>
  <c r="CH12" i="41" a="1"/>
  <c r="CN42" i="41" a="1"/>
  <c r="BH11" i="41" a="1"/>
  <c r="BP35" i="41" a="1"/>
  <c r="BT23" i="41" a="1"/>
  <c r="DG9" i="41" a="1"/>
  <c r="CR41" i="41" a="1"/>
  <c r="CM25" i="41" a="1"/>
  <c r="BQ19" i="41" a="1"/>
  <c r="BR34" i="41" a="1"/>
  <c r="BJ9" i="41" a="1"/>
  <c r="CM11" i="41" a="1"/>
  <c r="BO45" i="41" a="1"/>
  <c r="BO43" i="41" a="1"/>
  <c r="BQ20" i="41" a="1"/>
  <c r="BM42" i="41" a="1"/>
  <c r="DC9" i="41" a="1"/>
  <c r="BM47" i="41" a="1"/>
  <c r="BR45" i="41" a="1"/>
  <c r="BS30" i="41" a="1"/>
  <c r="BP40" i="41" a="1"/>
  <c r="BM15" i="41" a="1"/>
  <c r="BM17" i="41" a="1"/>
  <c r="CQ24" i="41" a="1"/>
  <c r="BP25" i="41" a="1"/>
  <c r="EI9" i="41" a="1"/>
  <c r="CB17" i="41" a="1"/>
  <c r="BS39" i="41" a="1"/>
  <c r="BQ35" i="41" a="1"/>
  <c r="CM40" i="41" a="1"/>
  <c r="CE17" i="41" a="1"/>
  <c r="BP12" i="41" a="1"/>
  <c r="CN48" i="41" a="1"/>
  <c r="BT10" i="41" a="1"/>
  <c r="CK11" i="41" a="1"/>
  <c r="BQ23" i="41" a="1"/>
  <c r="CF18" i="41" a="1"/>
  <c r="AS23" i="41" a="1"/>
  <c r="BP22" i="41" a="1"/>
  <c r="CD12" i="41" a="1"/>
  <c r="CB15" i="41" a="1"/>
  <c r="CP40" i="41" a="1"/>
  <c r="BF17" i="41" a="1"/>
  <c r="BO14" i="41" a="1"/>
  <c r="BQ9" i="41" a="1"/>
  <c r="BO19" i="41" a="1"/>
  <c r="BP39" i="41" a="1"/>
  <c r="BT35" i="41" a="1"/>
  <c r="DY9" i="41" a="1"/>
  <c r="CB10" i="41" a="1"/>
  <c r="CC18" i="41" a="1"/>
  <c r="BS9" i="41" a="1"/>
  <c r="BT45" i="41" a="1"/>
  <c r="EC9" i="41" a="1"/>
  <c r="AM9" i="41" a="1"/>
  <c r="AS19" i="41" a="1"/>
  <c r="BS18" i="41" a="1"/>
  <c r="CM32" i="41" a="1"/>
  <c r="CD13" i="41" a="1"/>
  <c r="BH10" i="41" a="1"/>
  <c r="BM18" i="41" a="1"/>
  <c r="BP46" i="41" a="1"/>
  <c r="CH9" i="41" a="1"/>
  <c r="CA16" i="41" a="1"/>
  <c r="CF12" i="41" a="1"/>
  <c r="BQ44" i="41" a="1"/>
  <c r="BQ48" i="41" a="1"/>
  <c r="BT33" i="41" a="1"/>
  <c r="BM38" i="41" a="1"/>
  <c r="BP23" i="41" a="1"/>
  <c r="BM16" i="41" a="1"/>
  <c r="CH10" i="41" a="1"/>
  <c r="EG9" i="41" a="1"/>
  <c r="BS27" i="41" a="1"/>
  <c r="BT19" i="41" a="1"/>
  <c r="BP17" i="41" a="1"/>
  <c r="BP27" i="41" a="1"/>
  <c r="BT39" i="41" a="1"/>
  <c r="CN11" i="41" a="1"/>
  <c r="CR23" i="41" a="1"/>
  <c r="CK34" i="41" a="1"/>
  <c r="BS12" i="41" a="1"/>
  <c r="BQ30" i="41" a="1"/>
  <c r="CQ28" i="41" a="1"/>
  <c r="BR15" i="41" a="1"/>
  <c r="CO32" i="41" a="1"/>
  <c r="CQ9" i="41" a="1"/>
  <c r="BS45" i="41" a="1"/>
  <c r="BR46" i="41" a="1"/>
  <c r="BP19" i="41" a="1"/>
  <c r="BS15" i="41" a="1"/>
  <c r="CM41" i="41" a="1"/>
  <c r="BO13" i="41" a="1"/>
  <c r="CP20" i="41" a="1"/>
  <c r="CM47" i="41" a="1"/>
  <c r="BI14" i="41" a="1"/>
  <c r="BP18" i="41" a="1"/>
  <c r="EP9" i="41" a="1"/>
  <c r="CA15" i="41" a="1"/>
  <c r="CN9" i="41" a="1"/>
  <c r="BT46" i="41" a="1"/>
  <c r="DX9" i="41" a="1"/>
  <c r="BG14" i="41" a="1"/>
  <c r="CO11" i="41" a="1"/>
  <c r="CM31" i="41" a="1"/>
  <c r="CA18" i="41" a="1"/>
  <c r="CM10" i="41" a="1"/>
  <c r="BR40" i="41" a="1"/>
  <c r="CM35" i="41" a="1"/>
  <c r="BG15" i="41" a="1"/>
  <c r="CA17" i="41" a="1"/>
  <c r="CP32" i="41" a="1"/>
  <c r="BQ45" i="41" a="1"/>
  <c r="BR27" i="41" a="1"/>
  <c r="BQ13" i="41" a="1"/>
  <c r="BM43" i="41" a="1"/>
  <c r="CN31" i="41" a="1"/>
  <c r="CQ47" i="41" a="1"/>
  <c r="AS9" i="41" a="1"/>
  <c r="DZ9" i="41" a="1"/>
  <c r="BO41" i="41" a="1"/>
  <c r="CP27" i="41" a="1"/>
  <c r="CP16" i="41" a="1"/>
  <c r="CP17" i="41" a="1"/>
  <c r="CN26" i="41" a="1"/>
  <c r="BP38" i="41" a="1"/>
  <c r="CH14" i="41" a="1"/>
  <c r="BO39" i="41" a="1"/>
  <c r="CP15" i="41" a="1"/>
  <c r="BO30" i="41" a="1"/>
  <c r="BR35" i="41" a="1"/>
  <c r="AN9" i="41" a="1"/>
  <c r="BO32" i="41" a="1"/>
  <c r="CO31" i="41" a="1"/>
  <c r="EH9" i="41" a="1"/>
  <c r="BJ17" i="41" a="1"/>
  <c r="BR37" i="41" a="1"/>
  <c r="BP13" i="41" a="1"/>
  <c r="AP9" i="41" a="1"/>
  <c r="AS11" i="41" a="1"/>
  <c r="CP44" i="41" a="1"/>
  <c r="BR25" i="41" a="1"/>
  <c r="BT37" i="41" a="1"/>
  <c r="BT24" i="41" a="1"/>
  <c r="BM41" i="41" a="1"/>
  <c r="BJ10" i="41" a="1"/>
  <c r="CR38" i="41" a="1"/>
  <c r="CP41" i="41" a="1"/>
  <c r="CQ13" i="41" a="1"/>
  <c r="BH17" i="41" a="1"/>
  <c r="AS24" i="41" a="1"/>
  <c r="AD9" i="41" a="1"/>
  <c r="CO12" i="41" a="1"/>
  <c r="BR43" i="41" a="1"/>
  <c r="AJ9" i="41" a="1"/>
  <c r="AH9" i="41" a="1"/>
  <c r="CN46" i="41" a="1"/>
  <c r="CM48" i="41" a="1"/>
  <c r="CM21" i="41" a="1"/>
  <c r="DI9" i="41" a="1"/>
  <c r="BQ27" i="41" a="1"/>
  <c r="CK47" i="41" a="1"/>
  <c r="CD14" i="41" a="1"/>
  <c r="BQ34" i="41" a="1"/>
  <c r="CN34" i="41" a="1"/>
  <c r="BR31" i="41" a="1"/>
  <c r="BT22" i="41" a="1"/>
  <c r="CP14" i="41" a="1"/>
  <c r="CM34" i="41" a="1"/>
  <c r="CH17" i="41" a="1"/>
  <c r="CK23" i="41" a="1"/>
  <c r="CN43" i="41" a="1"/>
  <c r="CF17" i="41" a="1"/>
  <c r="BR12" i="41" a="1"/>
  <c r="CK14" i="41" a="1"/>
  <c r="BS32" i="41" a="1"/>
  <c r="CW9" i="41" a="1"/>
  <c r="CO28" i="41" a="1"/>
  <c r="AS26" i="41" a="1"/>
  <c r="BT38" i="41" a="1"/>
  <c r="BO12" i="41" a="1"/>
  <c r="BG11" i="41" a="1"/>
  <c r="BS43" i="41" a="1"/>
  <c r="CN22" i="41" a="1"/>
  <c r="CB12" i="41" a="1"/>
  <c r="BH13" i="41" a="1"/>
  <c r="BR24" i="41" a="1"/>
  <c r="BR36" i="41" a="1"/>
  <c r="BP30" i="41" a="1"/>
  <c r="CC9" i="41" a="1"/>
  <c r="BQ38" i="41" a="1"/>
  <c r="BR38" i="41" a="1"/>
  <c r="BO35" i="41" a="1"/>
  <c r="CN23" i="41" a="1"/>
  <c r="BP28" i="41" a="1"/>
  <c r="BS48" i="41" a="1"/>
  <c r="BT42" i="41" a="1"/>
  <c r="BH16" i="41" a="1"/>
  <c r="CR10" i="41" a="1"/>
  <c r="CN32" i="41" a="1"/>
  <c r="CC10" i="41" a="1"/>
  <c r="CK10" i="41" a="1"/>
  <c r="CN16" i="41" a="1"/>
  <c r="CE12" i="41" a="1"/>
  <c r="CK32" i="41" a="1"/>
  <c r="BP29" i="41" a="1"/>
  <c r="BH12" i="41" a="1"/>
  <c r="CQ27" i="41" a="1"/>
  <c r="BR48" i="41" a="1"/>
  <c r="CN30" i="41" a="1"/>
  <c r="CC17" i="41" a="1"/>
  <c r="CO29" i="41" a="1"/>
  <c r="CP45" i="41" a="1"/>
  <c r="CO39" i="41" a="1"/>
  <c r="CN18" i="41" a="1"/>
  <c r="CM43" i="41" a="1"/>
  <c r="CK43" i="41" a="1"/>
  <c r="CN38" i="41" a="1"/>
  <c r="BS37" i="41" a="1"/>
  <c r="BS42" i="41" a="1"/>
  <c r="BT32" i="41" a="1"/>
  <c r="BR30" i="41" a="1"/>
  <c r="BM34" i="41" a="1"/>
  <c r="CP21" i="41" a="1"/>
  <c r="BG16" i="41" a="1"/>
  <c r="CB16" i="41" a="1"/>
  <c r="CR20" i="41" a="1"/>
  <c r="BO33" i="41" a="1"/>
  <c r="CO19" i="41" a="1"/>
  <c r="CF16" i="41" a="1"/>
  <c r="CF13" i="41" a="1"/>
  <c r="CQ19" i="41" a="1"/>
  <c r="ED9" i="41" a="1"/>
  <c r="BS14" i="41" a="1"/>
  <c r="CA10" i="41" a="1"/>
  <c r="CG11" i="41" a="1"/>
  <c r="CQ35" i="41" a="1"/>
  <c r="BQ32" i="41" a="1"/>
  <c r="CR24" i="41" a="1"/>
  <c r="EO9" i="41" a="1"/>
  <c r="BP16" i="41" a="1"/>
  <c r="CR42" i="41" a="1"/>
  <c r="CN44" i="41" a="1"/>
  <c r="CR19" i="41" a="1"/>
  <c r="CR44" i="41" a="1"/>
  <c r="BT28" i="41" a="1"/>
  <c r="AS22" i="41" a="1"/>
  <c r="BS33" i="41" a="1"/>
  <c r="BP44" i="41" a="1"/>
  <c r="CA9" i="41" a="1"/>
  <c r="BT20" i="41" a="1"/>
  <c r="BT26" i="41" a="1"/>
  <c r="BR13" i="41" a="1"/>
  <c r="CO21" i="41" a="1"/>
  <c r="CQ11" i="41" a="1"/>
  <c r="BS46" i="41" a="1"/>
  <c r="BQ22" i="41" a="1"/>
  <c r="CM9" i="41" a="1"/>
  <c r="CG12" i="41" a="1"/>
  <c r="CP19" i="41" a="1"/>
  <c r="BM45" i="41" a="1"/>
  <c r="AS18" i="41" a="1"/>
  <c r="BT12" i="41" a="1"/>
  <c r="CN29" i="41" a="1"/>
  <c r="CN10" i="41" a="1"/>
  <c r="CP35" i="41" a="1"/>
  <c r="BG17" i="41" a="1"/>
  <c r="BQ26" i="41" a="1"/>
  <c r="BR41" i="41" a="1"/>
  <c r="BH18" i="41" a="1"/>
  <c r="BR11" i="41" a="1"/>
  <c r="CM28" i="41" a="1"/>
  <c r="BI9" i="41" a="1"/>
  <c r="BQ17" i="41" a="1"/>
  <c r="BR17" i="41" a="1"/>
  <c r="BO20" i="41" a="1"/>
  <c r="BM24" i="41" a="1"/>
  <c r="CR29" i="41" a="1"/>
  <c r="CQ17" i="41" a="1"/>
  <c r="CE18" i="41" a="1"/>
  <c r="BJ11" i="41" a="1"/>
  <c r="CO25" i="41" a="1"/>
  <c r="CK39" i="41" a="1"/>
  <c r="CM39" i="41" a="1"/>
  <c r="BI17" i="41" a="1"/>
  <c r="CO38" i="41" a="1"/>
  <c r="BT9" i="41" a="1"/>
  <c r="BS22" i="41" a="1"/>
  <c r="BS38" i="41" a="1"/>
  <c r="BP45" i="41" a="1"/>
  <c r="CM45" i="41" a="1"/>
  <c r="BT25" i="41" a="1"/>
  <c r="BS11" i="41" a="1"/>
  <c r="CM27" i="41" a="1"/>
  <c r="CC11" i="41" a="1"/>
  <c r="CP38" i="41" a="1"/>
  <c r="CC14" i="41" a="1"/>
  <c r="BM31" i="41" a="1"/>
  <c r="BJ12" i="41" a="1"/>
  <c r="CK37" i="41" a="1"/>
  <c r="CQ23" i="41" a="1"/>
  <c r="DV9" i="41" a="1"/>
  <c r="BM46" i="41" a="1"/>
  <c r="CF11" i="41" a="1"/>
  <c r="BO9" i="41" a="1"/>
  <c r="CE13" i="41" a="1"/>
  <c r="CP39" i="41" a="1"/>
  <c r="BM40" i="41" a="1"/>
  <c r="CQ22" i="41" a="1"/>
  <c r="CM14" i="41" a="1"/>
  <c r="CQ44" i="41" a="1"/>
  <c r="CM15" i="41" a="1"/>
  <c r="CE10" i="41" a="1"/>
  <c r="CN27" i="41" a="1"/>
  <c r="CK17" i="41" a="1"/>
  <c r="BM25" i="41" a="1"/>
  <c r="CK33" i="41" a="1"/>
  <c r="BP33" i="41" a="1"/>
  <c r="BR26" i="41" a="1"/>
  <c r="CN21" i="41" a="1"/>
  <c r="DU9" i="41" a="1"/>
  <c r="BF9" i="41" a="1"/>
  <c r="CM20" i="41" a="1"/>
  <c r="BP41" i="41" a="1"/>
  <c r="CM18" i="41" a="1"/>
  <c r="CN17" i="41" a="1"/>
  <c r="CB11" i="41" a="1"/>
  <c r="BO38" i="41" a="1"/>
  <c r="CF9" i="41" a="1"/>
  <c r="BP43" i="41" a="1"/>
  <c r="CM44" i="41" a="1"/>
  <c r="CN25" i="41" a="1"/>
  <c r="BO42" i="41" a="1"/>
  <c r="BQ18" i="41" a="1"/>
  <c r="BM48" i="41" a="1"/>
  <c r="BJ15" i="41" a="1"/>
  <c r="BO34" i="41" a="1"/>
  <c r="CR26" i="41" a="1"/>
  <c r="BQ36" i="41" a="1"/>
  <c r="BG9" i="41" a="1"/>
  <c r="BF15" i="41" a="1"/>
  <c r="CK46" i="41" a="1"/>
  <c r="BR47" i="41" a="1"/>
  <c r="CN40" i="41" a="1"/>
  <c r="CR43" i="41" a="1"/>
  <c r="EA9" i="41" a="1"/>
  <c r="BM22" i="41" a="1"/>
  <c r="CQ46" i="41" a="1"/>
  <c r="BP36" i="41" a="1"/>
  <c r="CK27" i="41" a="1"/>
  <c r="BP34" i="41" a="1"/>
  <c r="BQ16" i="41" a="1"/>
  <c r="CN36" i="41" a="1"/>
  <c r="CN33" i="41" a="1"/>
  <c r="BR14" i="41" a="1"/>
  <c r="CN12" i="41" a="1"/>
  <c r="CY9" i="41" a="1"/>
  <c r="CO27" i="41" a="1"/>
  <c r="BO44" i="41" a="1"/>
  <c r="BO37" i="41" a="1"/>
  <c r="CK22" i="41" a="1"/>
  <c r="BS13" i="41" a="1"/>
  <c r="CR45" i="41" a="1"/>
  <c r="BO46" i="41" a="1"/>
  <c r="CP12" i="41" a="1"/>
  <c r="BI13" i="41" a="1"/>
  <c r="DF9" i="41" a="1"/>
  <c r="CD17" i="41" a="1"/>
  <c r="BS34" i="41" a="1"/>
  <c r="BG13" i="41" a="1"/>
  <c r="CQ21" i="41" a="1"/>
  <c r="CQ12" i="41" a="1"/>
  <c r="CE16" i="41" a="1"/>
  <c r="CE9" i="41" a="1"/>
  <c r="BM29" i="41" a="1"/>
  <c r="CO48" i="41" a="1"/>
  <c r="DR9" i="41" a="1"/>
  <c r="BP32" i="41" a="1"/>
  <c r="CP48" i="41" a="1"/>
  <c r="BQ46" i="41" a="1"/>
  <c r="CK18" i="41" a="1"/>
  <c r="BM11" i="41" a="1"/>
  <c r="AS21" i="41" a="1"/>
  <c r="CN28" i="41" a="1"/>
  <c r="AC9" i="41" a="1"/>
  <c r="AI9" i="41" a="1"/>
  <c r="BO22" i="41" a="1"/>
  <c r="BI16" i="41" a="1"/>
  <c r="BS26" i="41" a="1"/>
  <c r="BF16" i="41" a="1"/>
  <c r="CR22" i="41" a="1"/>
  <c r="CR21" i="41" a="1"/>
  <c r="CO35" i="41" a="1"/>
  <c r="CK31" i="41" a="1"/>
  <c r="CQ39" i="41" a="1"/>
  <c r="BT15" i="41" a="1"/>
  <c r="BO11" i="41" a="1"/>
  <c r="BQ42" i="41" a="1"/>
  <c r="BT29" i="41" a="1"/>
  <c r="BT44" i="41" a="1"/>
  <c r="DA9" i="41" a="1"/>
  <c r="CR32" i="41" a="1"/>
  <c r="CM22" i="41" a="1"/>
  <c r="CA14" i="41" a="1"/>
  <c r="CF10" i="41" a="1"/>
  <c r="CD16" i="41" a="1"/>
  <c r="CR33" i="41" a="1"/>
  <c r="BQ12" i="41" a="1"/>
  <c r="CQ15" i="41" a="1"/>
  <c r="CH16" i="41" a="1"/>
  <c r="CO14" i="41" a="1"/>
  <c r="BG18" i="41" a="1"/>
  <c r="BI15" i="41" a="1"/>
  <c r="CQ26" i="41" a="1"/>
  <c r="BR29" i="41" a="1"/>
  <c r="AS12" i="41" a="1"/>
  <c r="CM30" i="41" a="1"/>
  <c r="BH9" i="41" a="1"/>
  <c r="CB14" i="41" a="1"/>
  <c r="AL9" i="41" a="1"/>
  <c r="CD10" i="41" a="1"/>
  <c r="AS14" i="41" a="1"/>
  <c r="BQ25" i="41" a="1"/>
  <c r="AB9" i="41" a="1"/>
  <c r="CQ36" i="41" a="1"/>
  <c r="BP21" i="41" a="1"/>
  <c r="BM12" i="41" a="1"/>
  <c r="W75" i="41" a="1"/>
  <c r="X86" i="41" a="1"/>
  <c r="X43" i="41" a="1"/>
  <c r="W25" i="41" a="1"/>
  <c r="X35" i="41" a="1"/>
  <c r="X73" i="41" a="1"/>
  <c r="W79" i="41" a="1"/>
  <c r="X28" i="41" a="1"/>
  <c r="W33" i="41" a="1"/>
  <c r="W53" i="41" a="1"/>
  <c r="X80" i="41" a="1"/>
  <c r="X29" i="41" a="1"/>
  <c r="X97" i="41" a="1"/>
  <c r="W95" i="41" a="1"/>
  <c r="X17" i="41" a="1"/>
  <c r="V77" i="41" a="1"/>
  <c r="V37" i="41" a="1"/>
  <c r="V9" i="41" a="1"/>
  <c r="W31" i="41" a="1"/>
  <c r="X102" i="41" a="1"/>
  <c r="X27" i="41" a="1"/>
  <c r="V30" i="41" a="1"/>
  <c r="W84" i="41" a="1"/>
  <c r="V10" i="41" a="1"/>
  <c r="V20" i="41" a="1"/>
  <c r="W61" i="41" a="1"/>
  <c r="V72" i="41" a="1"/>
  <c r="X104" i="41" a="1"/>
  <c r="X105" i="41" a="1"/>
  <c r="X59" i="41" a="1"/>
  <c r="X71" i="41" a="1"/>
  <c r="X61" i="41" a="1"/>
  <c r="W18" i="41" a="1"/>
  <c r="W14" i="41" a="1"/>
  <c r="X34" i="41" a="1"/>
  <c r="W62" i="41" a="1"/>
  <c r="V28" i="41" a="1"/>
  <c r="X68" i="41" a="1"/>
  <c r="X23" i="41" a="1"/>
  <c r="W88" i="41" a="1"/>
  <c r="X63" i="41" a="1"/>
  <c r="V41" i="41" a="1"/>
  <c r="X33" i="41" a="1"/>
  <c r="W11" i="41" a="1"/>
  <c r="X14" i="41" a="1"/>
  <c r="V82" i="41" a="1"/>
  <c r="X22" i="41" a="1"/>
  <c r="W63" i="41" a="1"/>
  <c r="V42" i="41" a="1"/>
  <c r="W104" i="41" a="1"/>
  <c r="W102" i="41" a="1"/>
  <c r="V40" i="41" a="1"/>
  <c r="W77" i="41" a="1"/>
  <c r="W16" i="41" a="1"/>
  <c r="X51" i="41" a="1"/>
  <c r="X96" i="41" a="1"/>
  <c r="W98" i="41" a="1"/>
  <c r="W90" i="41" a="1"/>
  <c r="V90" i="41" a="1"/>
  <c r="X84" i="41" a="1"/>
  <c r="X67" i="41" a="1"/>
  <c r="V56" i="41" a="1"/>
  <c r="V16" i="41" a="1"/>
  <c r="X81" i="41" a="1"/>
  <c r="W71" i="41" a="1"/>
  <c r="X18" i="41" a="1"/>
  <c r="V32" i="41" a="1"/>
  <c r="W27" i="41" a="1"/>
  <c r="V38" i="41" a="1"/>
  <c r="W81" i="41" a="1"/>
  <c r="W51" i="41" a="1"/>
  <c r="X58" i="41" a="1"/>
  <c r="X57" i="41" a="1"/>
  <c r="V51" i="41" a="1"/>
  <c r="V92" i="41" a="1"/>
  <c r="X45" i="41" a="1"/>
  <c r="X108" i="41" a="1"/>
  <c r="X88" i="41" a="1"/>
  <c r="X82" i="41" a="1"/>
  <c r="W19" i="41" a="1"/>
  <c r="W83" i="41" a="1"/>
  <c r="V45" i="41" a="1"/>
  <c r="X78" i="41" a="1"/>
  <c r="W10" i="41" a="1"/>
  <c r="X79" i="41" a="1"/>
  <c r="X40" i="41" a="1"/>
  <c r="V31" i="41" a="1"/>
  <c r="X52" i="41" a="1"/>
  <c r="W35" i="41" a="1"/>
  <c r="W87" i="41" a="1"/>
  <c r="X72" i="41" a="1"/>
  <c r="W9" i="41" a="1"/>
  <c r="W15" i="41" a="1"/>
  <c r="W67" i="41" a="1"/>
  <c r="W69" i="41" a="1"/>
  <c r="V100" i="41" a="1"/>
  <c r="V29" i="41" a="1"/>
  <c r="W50" i="41" a="1"/>
  <c r="V14" i="41" a="1"/>
  <c r="X94" i="41" a="1"/>
  <c r="W106" i="41" a="1"/>
  <c r="W60" i="41" a="1"/>
  <c r="V85" i="41" a="1"/>
  <c r="V34" i="41" a="1"/>
  <c r="W36" i="41" a="1"/>
  <c r="V107" i="41" a="1"/>
  <c r="V69" i="41" a="1"/>
  <c r="V47" i="41" a="1"/>
  <c r="X36" i="41" a="1"/>
  <c r="V19" i="41" a="1"/>
  <c r="V60" i="41" a="1"/>
  <c r="V64" i="41" a="1"/>
  <c r="W100" i="41" a="1"/>
  <c r="W82" i="41" a="1"/>
  <c r="V84" i="41" a="1"/>
  <c r="V89" i="41" a="1"/>
  <c r="V75" i="41" a="1"/>
  <c r="X95" i="41" a="1"/>
  <c r="W105" i="41" a="1"/>
  <c r="V70" i="41" a="1"/>
  <c r="X70" i="41" a="1"/>
  <c r="W73" i="41" a="1"/>
  <c r="X21" i="41" a="1"/>
  <c r="W85" i="41" a="1"/>
  <c r="V46" i="41" a="1"/>
  <c r="V61" i="41" a="1"/>
  <c r="W64" i="41" a="1"/>
  <c r="V11" i="41" a="1"/>
  <c r="X106" i="41" a="1"/>
  <c r="W66" i="41" a="1"/>
  <c r="V49" i="41" a="1"/>
  <c r="W59" i="41" a="1"/>
  <c r="X56" i="41" a="1"/>
  <c r="W30" i="41" a="1"/>
  <c r="X99" i="41" a="1"/>
  <c r="W99" i="41" a="1"/>
  <c r="X53" i="41" a="1"/>
  <c r="V80" i="41" a="1"/>
  <c r="V88" i="41" a="1"/>
  <c r="W89" i="41" a="1"/>
  <c r="V62" i="41" a="1"/>
  <c r="W29" i="41" a="1"/>
  <c r="X87" i="41" a="1"/>
  <c r="W28" i="41" a="1"/>
  <c r="W108" i="41" a="1"/>
  <c r="V36" i="41" a="1"/>
  <c r="V12" i="41" a="1"/>
  <c r="V73" i="41" a="1"/>
  <c r="X39" i="41" a="1"/>
  <c r="W97" i="41" a="1"/>
  <c r="V43" i="41" a="1"/>
  <c r="X37" i="41" a="1"/>
  <c r="V81" i="41" a="1"/>
  <c r="W48" i="41" a="1"/>
  <c r="V55" i="41" a="1"/>
  <c r="W17" i="41" a="1"/>
  <c r="V78" i="41" a="1"/>
  <c r="V15" i="41" a="1"/>
  <c r="X11" i="41" a="1"/>
  <c r="V95" i="41" a="1"/>
  <c r="X90" i="41" a="1"/>
  <c r="W103" i="41" a="1"/>
  <c r="X10" i="41" a="1"/>
  <c r="X20" i="41" a="1"/>
  <c r="W22" i="41" a="1"/>
  <c r="W65" i="41" a="1"/>
  <c r="X65" i="41" a="1"/>
  <c r="X62" i="41" a="1"/>
  <c r="X26" i="41" a="1"/>
  <c r="X31" i="41" a="1"/>
  <c r="V63" i="41" a="1"/>
  <c r="W37" i="41" a="1"/>
  <c r="V21" i="41" a="1"/>
  <c r="V59" i="41" a="1"/>
  <c r="W44" i="41" a="1"/>
  <c r="W34" i="41" a="1"/>
  <c r="X74" i="41" a="1"/>
  <c r="W92" i="41" a="1"/>
  <c r="V104" i="41" a="1"/>
  <c r="X9" i="41" a="1"/>
  <c r="V33" i="41" a="1"/>
  <c r="X30" i="41" a="1"/>
  <c r="X32" i="41" a="1"/>
  <c r="X107" i="41" a="1"/>
  <c r="W91" i="41" a="1"/>
  <c r="V94" i="41" a="1"/>
  <c r="V87" i="41" a="1"/>
  <c r="V97" i="41" a="1"/>
  <c r="X91" i="41" a="1"/>
  <c r="X44" i="41" a="1"/>
  <c r="W107" i="41" a="1"/>
  <c r="V44" i="41" a="1"/>
  <c r="V101" i="41" a="1"/>
  <c r="V23" i="41" a="1"/>
  <c r="V27" i="41" a="1"/>
  <c r="W46" i="41" a="1"/>
  <c r="W94" i="41" a="1"/>
  <c r="V17" i="41" a="1"/>
  <c r="X50" i="41" a="1"/>
  <c r="X47" i="41" a="1"/>
  <c r="V22" i="41" a="1"/>
  <c r="V105" i="41" a="1"/>
  <c r="V52" i="41" a="1"/>
  <c r="W55" i="41" a="1"/>
  <c r="X77" i="41" a="1"/>
  <c r="W38" i="41" a="1"/>
  <c r="W49" i="41" a="1"/>
  <c r="V58" i="41" a="1"/>
  <c r="X69" i="41" a="1"/>
  <c r="V35" i="41" a="1"/>
  <c r="V86" i="41" a="1"/>
  <c r="W39" i="41" a="1"/>
  <c r="W72" i="41" a="1"/>
  <c r="V79" i="41" a="1"/>
  <c r="W68" i="41" a="1"/>
  <c r="W57" i="41" a="1"/>
  <c r="W80" i="41" a="1"/>
  <c r="V68" i="41" a="1"/>
  <c r="V103" i="41" a="1"/>
  <c r="W58" i="41" a="1"/>
  <c r="W24" i="41" a="1"/>
  <c r="W96" i="41" a="1"/>
  <c r="X55" i="41" a="1"/>
  <c r="V24" i="41" a="1"/>
  <c r="V54" i="41" a="1"/>
  <c r="W78" i="41" a="1"/>
  <c r="X19" i="41" a="1"/>
  <c r="V98" i="41" a="1"/>
  <c r="V96" i="41" a="1"/>
  <c r="X15" i="41" a="1"/>
  <c r="X46" i="41" a="1"/>
  <c r="X25" i="41" a="1"/>
  <c r="V108" i="41" a="1"/>
  <c r="W21" i="41" a="1"/>
  <c r="V18" i="41" a="1"/>
  <c r="X98" i="41" a="1"/>
  <c r="W32" i="41" a="1"/>
  <c r="X89" i="41" a="1"/>
  <c r="V99" i="41" a="1"/>
  <c r="W41" i="41" a="1"/>
  <c r="W12" i="41" a="1"/>
  <c r="X100" i="41" a="1"/>
  <c r="V39" i="41" a="1"/>
  <c r="W13" i="41" a="1"/>
  <c r="W52" i="41" a="1"/>
  <c r="X16" i="41" a="1"/>
  <c r="X92" i="41" a="1"/>
  <c r="X48" i="41" a="1"/>
  <c r="V91" i="41" a="1"/>
  <c r="X64" i="41" a="1"/>
  <c r="X42" i="41" a="1"/>
  <c r="W93" i="41" a="1"/>
  <c r="X103" i="41" a="1"/>
  <c r="V74" i="41" a="1"/>
  <c r="X49" i="41" a="1"/>
  <c r="X83" i="41" a="1"/>
  <c r="V83" i="41" a="1"/>
  <c r="X60" i="41" a="1"/>
  <c r="W43" i="41" a="1"/>
  <c r="V71" i="41" a="1"/>
  <c r="X66" i="41" a="1"/>
  <c r="X54" i="41" a="1"/>
  <c r="V48" i="41" a="1"/>
  <c r="W42" i="41" a="1"/>
  <c r="W40" i="41" a="1"/>
  <c r="W86" i="41" a="1"/>
  <c r="X76" i="41" a="1"/>
  <c r="W56" i="41" a="1"/>
  <c r="X75" i="41" a="1"/>
  <c r="V102" i="41" a="1"/>
  <c r="V50" i="41" a="1"/>
  <c r="W74" i="41" a="1"/>
  <c r="W23" i="41" a="1"/>
  <c r="X24" i="41" a="1"/>
  <c r="V65" i="41" a="1"/>
  <c r="X101" i="41" a="1"/>
  <c r="W76" i="41" a="1"/>
  <c r="V93" i="41" a="1"/>
  <c r="V106" i="41" a="1"/>
  <c r="V25" i="41" a="1"/>
  <c r="V53" i="41" a="1"/>
  <c r="V26" i="41" a="1"/>
  <c r="W70" i="41" a="1"/>
  <c r="V76" i="41" a="1"/>
  <c r="W26" i="41" a="1"/>
  <c r="V13" i="41" a="1"/>
  <c r="V57" i="41" a="1"/>
  <c r="V66" i="41" a="1"/>
  <c r="W20" i="41" a="1"/>
  <c r="X12" i="41" a="1"/>
  <c r="X41" i="41" a="1"/>
  <c r="W47" i="41" a="1"/>
  <c r="W45" i="41" a="1"/>
  <c r="X13" i="41" a="1"/>
  <c r="X38" i="41" a="1"/>
  <c r="W54" i="41" a="1"/>
  <c r="X93" i="41" a="1"/>
  <c r="W101" i="41" a="1"/>
  <c r="V67" i="41" a="1"/>
  <c r="X85" i="41" a="1"/>
  <c r="BM12" i="41" l="1"/>
  <c r="BL12" i="41" s="1" a="1"/>
  <c r="BL12" i="41" s="1"/>
  <c r="BK12" i="41" s="1"/>
  <c r="BP21" i="41"/>
  <c r="CQ36" i="41"/>
  <c r="AB9" i="41"/>
  <c r="BQ25" i="41"/>
  <c r="AS14" i="41"/>
  <c r="CD10" i="41"/>
  <c r="AL9" i="41"/>
  <c r="CB14" i="41"/>
  <c r="BZ14" i="41" s="1"/>
  <c r="BH9" i="41"/>
  <c r="CM30" i="41"/>
  <c r="AS12" i="41"/>
  <c r="BR29" i="41"/>
  <c r="CQ26" i="41"/>
  <c r="BI15" i="41"/>
  <c r="BG18" i="41"/>
  <c r="BE18" i="41" s="1"/>
  <c r="CO14" i="41"/>
  <c r="CH16" i="41"/>
  <c r="CQ15" i="41"/>
  <c r="BQ12" i="41"/>
  <c r="CR33" i="41"/>
  <c r="CD16" i="41"/>
  <c r="CF10" i="41"/>
  <c r="CA14" i="41"/>
  <c r="CM22" i="41"/>
  <c r="CR32" i="41"/>
  <c r="DA9" i="41"/>
  <c r="BT44" i="41"/>
  <c r="BT29" i="41"/>
  <c r="BQ42" i="41"/>
  <c r="BO11" i="41"/>
  <c r="BT15" i="41"/>
  <c r="CQ39" i="41"/>
  <c r="CK31" i="41"/>
  <c r="CJ31" i="41" s="1" a="1"/>
  <c r="CJ31" i="41" s="1"/>
  <c r="CI31" i="41" s="1"/>
  <c r="CO35" i="41"/>
  <c r="CR21" i="41"/>
  <c r="CR22" i="41"/>
  <c r="BF16" i="41"/>
  <c r="BS26" i="41"/>
  <c r="BI16" i="41"/>
  <c r="BO22" i="41"/>
  <c r="AI9" i="41"/>
  <c r="AC9" i="41"/>
  <c r="CN28" i="41"/>
  <c r="AS21" i="41"/>
  <c r="BM11" i="41"/>
  <c r="BL11" i="41" s="1" a="1"/>
  <c r="BL11" i="41" s="1"/>
  <c r="BK11" i="41" s="1"/>
  <c r="CK18" i="41"/>
  <c r="CJ18" i="41" s="1" a="1"/>
  <c r="CJ18" i="41" s="1"/>
  <c r="CI18" i="41" s="1"/>
  <c r="BQ46" i="41"/>
  <c r="CP48" i="41"/>
  <c r="BP32" i="41"/>
  <c r="DR9" i="41"/>
  <c r="CO48" i="41"/>
  <c r="BM29" i="41"/>
  <c r="BL29" i="41" s="1" a="1"/>
  <c r="BL29" i="41" s="1"/>
  <c r="BK29" i="41" s="1"/>
  <c r="CE9" i="41"/>
  <c r="CE16" i="41"/>
  <c r="CQ12" i="41"/>
  <c r="CQ21" i="41"/>
  <c r="BG13" i="41"/>
  <c r="BE13" i="41" s="1"/>
  <c r="BS34" i="41"/>
  <c r="CD17" i="41"/>
  <c r="DF9" i="41"/>
  <c r="BI13" i="41"/>
  <c r="CP12" i="41"/>
  <c r="BO46" i="41"/>
  <c r="CR45" i="41"/>
  <c r="BS13" i="41"/>
  <c r="CK22" i="41"/>
  <c r="CJ22" i="41" s="1" a="1"/>
  <c r="CJ22" i="41" s="1"/>
  <c r="CI22" i="41" s="1"/>
  <c r="BO37" i="41"/>
  <c r="BO44" i="41"/>
  <c r="CO27" i="41"/>
  <c r="CY9" i="41"/>
  <c r="CN12" i="41"/>
  <c r="BR14" i="41"/>
  <c r="CN33" i="41"/>
  <c r="CN36" i="41"/>
  <c r="BQ16" i="41"/>
  <c r="BP34" i="41"/>
  <c r="CK27" i="41"/>
  <c r="CJ27" i="41" s="1" a="1"/>
  <c r="CJ27" i="41" s="1"/>
  <c r="CI27" i="41" s="1"/>
  <c r="BP36" i="41"/>
  <c r="CQ46" i="41"/>
  <c r="BM22" i="41"/>
  <c r="BL22" i="41" s="1" a="1"/>
  <c r="BL22" i="41" s="1"/>
  <c r="BK22" i="41" s="1"/>
  <c r="EA9" i="41"/>
  <c r="CR43" i="41"/>
  <c r="CN40" i="41"/>
  <c r="BR47" i="41"/>
  <c r="CK46" i="41"/>
  <c r="CJ46" i="41" s="1" a="1"/>
  <c r="CJ46" i="41" s="1"/>
  <c r="CI46" i="41" s="1"/>
  <c r="BF15" i="41"/>
  <c r="BG9" i="41"/>
  <c r="BE9" i="41" s="1"/>
  <c r="BQ36" i="41"/>
  <c r="CR26" i="41"/>
  <c r="BO34" i="41"/>
  <c r="BJ15" i="41"/>
  <c r="BM48" i="41"/>
  <c r="BL48" i="41" s="1" a="1"/>
  <c r="BL48" i="41" s="1"/>
  <c r="BK48" i="41" s="1"/>
  <c r="BQ18" i="41"/>
  <c r="BO42" i="41"/>
  <c r="CN25" i="41"/>
  <c r="CM44" i="41"/>
  <c r="BP43" i="41"/>
  <c r="CF9" i="41"/>
  <c r="BO38" i="41"/>
  <c r="CB11" i="41"/>
  <c r="BZ11" i="41" s="1"/>
  <c r="CN17" i="41"/>
  <c r="CM18" i="41"/>
  <c r="BP41" i="41"/>
  <c r="CM20" i="41"/>
  <c r="BF9" i="41"/>
  <c r="DU9" i="41"/>
  <c r="CN21" i="41"/>
  <c r="BR26" i="41"/>
  <c r="BP33" i="41"/>
  <c r="CK33" i="41"/>
  <c r="CJ33" i="41" s="1" a="1"/>
  <c r="CJ33" i="41" s="1"/>
  <c r="CI33" i="41" s="1"/>
  <c r="BM25" i="41"/>
  <c r="BL25" i="41" s="1" a="1"/>
  <c r="BL25" i="41" s="1"/>
  <c r="BK25" i="41" s="1"/>
  <c r="CK17" i="41"/>
  <c r="CJ17" i="41" s="1" a="1"/>
  <c r="CJ17" i="41" s="1"/>
  <c r="CI17" i="41" s="1"/>
  <c r="CN27" i="41"/>
  <c r="CE10" i="41"/>
  <c r="CM15" i="41"/>
  <c r="CQ44" i="41"/>
  <c r="CM14" i="41"/>
  <c r="CQ22" i="41"/>
  <c r="BM40" i="41"/>
  <c r="BL40" i="41" s="1" a="1"/>
  <c r="BL40" i="41" s="1"/>
  <c r="BK40" i="41" s="1"/>
  <c r="CP39" i="41"/>
  <c r="CE13" i="41"/>
  <c r="BO9" i="41"/>
  <c r="CF11" i="41"/>
  <c r="BM46" i="41"/>
  <c r="BL46" i="41" s="1" a="1"/>
  <c r="BL46" i="41" s="1"/>
  <c r="BK46" i="41" s="1"/>
  <c r="DV9" i="41"/>
  <c r="CQ23" i="41"/>
  <c r="CK37" i="41"/>
  <c r="CJ37" i="41" s="1" a="1"/>
  <c r="CJ37" i="41" s="1"/>
  <c r="CI37" i="41" s="1"/>
  <c r="BJ12" i="41"/>
  <c r="BM31" i="41"/>
  <c r="BL31" i="41" s="1" a="1"/>
  <c r="BL31" i="41" s="1"/>
  <c r="BK31" i="41" s="1"/>
  <c r="CC14" i="41"/>
  <c r="CP38" i="41"/>
  <c r="CC11" i="41"/>
  <c r="CM27" i="41"/>
  <c r="BS11" i="41"/>
  <c r="BT25" i="41"/>
  <c r="CM45" i="41"/>
  <c r="BP45" i="41"/>
  <c r="BS38" i="41"/>
  <c r="BS22" i="41"/>
  <c r="BT9" i="41"/>
  <c r="CO38" i="41"/>
  <c r="BI17" i="41"/>
  <c r="CM39" i="41"/>
  <c r="CK39" i="41"/>
  <c r="CJ39" i="41" s="1" a="1"/>
  <c r="CJ39" i="41" s="1"/>
  <c r="CI39" i="41" s="1"/>
  <c r="CO25" i="41"/>
  <c r="BJ11" i="41"/>
  <c r="CE18" i="41"/>
  <c r="CQ17" i="41"/>
  <c r="CR29" i="41"/>
  <c r="BM24" i="41"/>
  <c r="BL24" i="41" s="1" a="1"/>
  <c r="BL24" i="41" s="1"/>
  <c r="BK24" i="41" s="1"/>
  <c r="BO20" i="41"/>
  <c r="BR17" i="41"/>
  <c r="BQ17" i="41"/>
  <c r="BI9" i="41"/>
  <c r="CM28" i="41"/>
  <c r="BR11" i="41"/>
  <c r="BH18" i="41"/>
  <c r="BR41" i="41"/>
  <c r="BQ26" i="41"/>
  <c r="BG17" i="41"/>
  <c r="BE17" i="41" s="1"/>
  <c r="CP35" i="41"/>
  <c r="CN10" i="41"/>
  <c r="CN29" i="41"/>
  <c r="BT12" i="41"/>
  <c r="AS18" i="41"/>
  <c r="BM45" i="41"/>
  <c r="BL45" i="41" s="1" a="1"/>
  <c r="BL45" i="41" s="1"/>
  <c r="BK45" i="41" s="1"/>
  <c r="CP19" i="41"/>
  <c r="CG12" i="41"/>
  <c r="CM9" i="41"/>
  <c r="BQ22" i="41"/>
  <c r="BS46" i="41"/>
  <c r="CQ11" i="41"/>
  <c r="CO21" i="41"/>
  <c r="BR13" i="41"/>
  <c r="BT26" i="41"/>
  <c r="BT20" i="41"/>
  <c r="CA9" i="41"/>
  <c r="BP44" i="41"/>
  <c r="BS33" i="41"/>
  <c r="AS22" i="41"/>
  <c r="BT28" i="41"/>
  <c r="CR44" i="41"/>
  <c r="CR19" i="41"/>
  <c r="CN44" i="41"/>
  <c r="CR42" i="41"/>
  <c r="BP16" i="41"/>
  <c r="EO9" i="41"/>
  <c r="CR24" i="41"/>
  <c r="BQ32" i="41"/>
  <c r="CQ35" i="41"/>
  <c r="CG11" i="41"/>
  <c r="CA10" i="41"/>
  <c r="BS14" i="41"/>
  <c r="ED9" i="41"/>
  <c r="CQ19" i="41"/>
  <c r="CF13" i="41"/>
  <c r="CF16" i="41"/>
  <c r="CO19" i="41"/>
  <c r="BO33" i="41"/>
  <c r="CR20" i="41"/>
  <c r="CB16" i="41"/>
  <c r="BZ16" i="41" s="1"/>
  <c r="BG16" i="41"/>
  <c r="BE16" i="41" s="1"/>
  <c r="CP21" i="41"/>
  <c r="BM34" i="41"/>
  <c r="BL34" i="41" s="1" a="1"/>
  <c r="BL34" i="41" s="1"/>
  <c r="BK34" i="41" s="1"/>
  <c r="BR30" i="41"/>
  <c r="BT32" i="41"/>
  <c r="BS42" i="41"/>
  <c r="BS37" i="41"/>
  <c r="CN38" i="41"/>
  <c r="CK43" i="41"/>
  <c r="CJ43" i="41" s="1" a="1"/>
  <c r="CJ43" i="41" s="1"/>
  <c r="CI43" i="41" s="1"/>
  <c r="CM43" i="41"/>
  <c r="CN18" i="41"/>
  <c r="CO39" i="41"/>
  <c r="CP45" i="41"/>
  <c r="CO29" i="41"/>
  <c r="CC17" i="41"/>
  <c r="CN30" i="41"/>
  <c r="BR48" i="41"/>
  <c r="CQ27" i="41"/>
  <c r="BH12" i="41"/>
  <c r="BP29" i="41"/>
  <c r="CK32" i="41"/>
  <c r="CJ32" i="41" s="1" a="1"/>
  <c r="CJ32" i="41" s="1"/>
  <c r="CI32" i="41" s="1"/>
  <c r="CE12" i="41"/>
  <c r="CN16" i="41"/>
  <c r="CK10" i="41"/>
  <c r="CJ10" i="41" s="1" a="1"/>
  <c r="CJ10" i="41" s="1"/>
  <c r="CI10" i="41" s="1"/>
  <c r="CC10" i="41"/>
  <c r="CN32" i="41"/>
  <c r="CR10" i="41"/>
  <c r="BH16" i="41"/>
  <c r="BT42" i="41"/>
  <c r="BS48" i="41"/>
  <c r="BP28" i="41"/>
  <c r="CN23" i="41"/>
  <c r="BO35" i="41"/>
  <c r="BR38" i="41"/>
  <c r="BQ38" i="41"/>
  <c r="CC9" i="41"/>
  <c r="BP30" i="41"/>
  <c r="BR36" i="41"/>
  <c r="BR24" i="41"/>
  <c r="BH13" i="41"/>
  <c r="CB12" i="41"/>
  <c r="BZ12" i="41" s="1"/>
  <c r="CN22" i="41"/>
  <c r="BS43" i="41"/>
  <c r="BG11" i="41"/>
  <c r="BE11" i="41" s="1"/>
  <c r="BO12" i="41"/>
  <c r="BT38" i="41"/>
  <c r="AS26" i="41"/>
  <c r="CO28" i="41"/>
  <c r="CW9" i="41"/>
  <c r="BS32" i="41"/>
  <c r="CK14" i="41"/>
  <c r="CJ14" i="41" s="1" a="1"/>
  <c r="CJ14" i="41" s="1"/>
  <c r="CI14" i="41" s="1"/>
  <c r="BR12" i="41"/>
  <c r="CF17" i="41"/>
  <c r="CN43" i="41"/>
  <c r="CK23" i="41"/>
  <c r="CJ23" i="41" s="1" a="1"/>
  <c r="CJ23" i="41" s="1"/>
  <c r="CI23" i="41" s="1"/>
  <c r="CH17" i="41"/>
  <c r="CM34" i="41"/>
  <c r="CP14" i="41"/>
  <c r="BT22" i="41"/>
  <c r="BR31" i="41"/>
  <c r="CN34" i="41"/>
  <c r="BQ34" i="41"/>
  <c r="CD14" i="41"/>
  <c r="CK47" i="41"/>
  <c r="CJ47" i="41" s="1" a="1"/>
  <c r="CJ47" i="41" s="1"/>
  <c r="CI47" i="41" s="1"/>
  <c r="BQ27" i="41"/>
  <c r="DI9" i="41"/>
  <c r="CM21" i="41"/>
  <c r="CM48" i="41"/>
  <c r="CN46" i="41"/>
  <c r="AH9" i="41"/>
  <c r="AJ9" i="41"/>
  <c r="BR43" i="41"/>
  <c r="CO12" i="41"/>
  <c r="AD9" i="41"/>
  <c r="AS24" i="41"/>
  <c r="BH17" i="41"/>
  <c r="CQ13" i="41"/>
  <c r="CP41" i="41"/>
  <c r="CR38" i="41"/>
  <c r="BJ10" i="41"/>
  <c r="BM41" i="41"/>
  <c r="BL41" i="41" s="1" a="1"/>
  <c r="BL41" i="41" s="1"/>
  <c r="BK41" i="41" s="1"/>
  <c r="BT24" i="41"/>
  <c r="BT37" i="41"/>
  <c r="BR25" i="41"/>
  <c r="CP44" i="41"/>
  <c r="AS11" i="41"/>
  <c r="AR11" i="41" s="1" a="1"/>
  <c r="AR11" i="41" s="1"/>
  <c r="AP9" i="41"/>
  <c r="BP13" i="41"/>
  <c r="BR37" i="41"/>
  <c r="BJ17" i="41"/>
  <c r="EH9" i="41"/>
  <c r="CO31" i="41"/>
  <c r="BO32" i="41"/>
  <c r="AN9" i="41"/>
  <c r="BR35" i="41"/>
  <c r="BO30" i="41"/>
  <c r="CP15" i="41"/>
  <c r="BO39" i="41"/>
  <c r="CH14" i="41"/>
  <c r="BP38" i="41"/>
  <c r="CN26" i="41"/>
  <c r="CP17" i="41"/>
  <c r="CP16" i="41"/>
  <c r="CP27" i="41"/>
  <c r="BO41" i="41"/>
  <c r="DZ9" i="41"/>
  <c r="AS9" i="41"/>
  <c r="CQ47" i="41"/>
  <c r="CN31" i="41"/>
  <c r="BM43" i="41"/>
  <c r="BL43" i="41" s="1" a="1"/>
  <c r="BL43" i="41" s="1"/>
  <c r="BK43" i="41" s="1"/>
  <c r="BQ13" i="41"/>
  <c r="BR27" i="41"/>
  <c r="BQ45" i="41"/>
  <c r="CP32" i="41"/>
  <c r="CA17" i="41"/>
  <c r="BG15" i="41"/>
  <c r="BE15" i="41" s="1"/>
  <c r="CM35" i="41"/>
  <c r="BR40" i="41"/>
  <c r="CM10" i="41"/>
  <c r="CA18" i="41"/>
  <c r="CM31" i="41"/>
  <c r="CO11" i="41"/>
  <c r="BG14" i="41"/>
  <c r="BE14" i="41" s="1"/>
  <c r="DX9" i="41"/>
  <c r="BT46" i="41"/>
  <c r="CN9" i="41"/>
  <c r="CA15" i="41"/>
  <c r="EP9" i="41"/>
  <c r="BP18" i="41"/>
  <c r="BI14" i="41"/>
  <c r="CM47" i="41"/>
  <c r="CP20" i="41"/>
  <c r="BO13" i="41"/>
  <c r="CM41" i="41"/>
  <c r="BS15" i="41"/>
  <c r="BP19" i="41"/>
  <c r="BR46" i="41"/>
  <c r="BS45" i="41"/>
  <c r="CQ9" i="41"/>
  <c r="CO32" i="41"/>
  <c r="BR15" i="41"/>
  <c r="CQ28" i="41"/>
  <c r="BQ30" i="41"/>
  <c r="BS12" i="41"/>
  <c r="CK34" i="41"/>
  <c r="CJ34" i="41" s="1" a="1"/>
  <c r="CJ34" i="41" s="1"/>
  <c r="CI34" i="41" s="1"/>
  <c r="CR23" i="41"/>
  <c r="CN11" i="41"/>
  <c r="BT39" i="41"/>
  <c r="BP27" i="41"/>
  <c r="BP17" i="41"/>
  <c r="BT19" i="41"/>
  <c r="BS27" i="41"/>
  <c r="EG9" i="41"/>
  <c r="CH10" i="41"/>
  <c r="BM16" i="41"/>
  <c r="BL16" i="41" s="1" a="1"/>
  <c r="BL16" i="41" s="1"/>
  <c r="BK16" i="41" s="1"/>
  <c r="BP23" i="41"/>
  <c r="BM38" i="41"/>
  <c r="BL38" i="41" s="1" a="1"/>
  <c r="BL38" i="41" s="1"/>
  <c r="BK38" i="41" s="1"/>
  <c r="BT33" i="41"/>
  <c r="BQ48" i="41"/>
  <c r="BQ44" i="41"/>
  <c r="CF12" i="41"/>
  <c r="CA16" i="41"/>
  <c r="CH9" i="41"/>
  <c r="BP46" i="41"/>
  <c r="BM18" i="41"/>
  <c r="BL18" i="41" s="1" a="1"/>
  <c r="BL18" i="41" s="1"/>
  <c r="BK18" i="41" s="1"/>
  <c r="BH10" i="41"/>
  <c r="CD13" i="41"/>
  <c r="CM32" i="41"/>
  <c r="BS18" i="41"/>
  <c r="AS19" i="41"/>
  <c r="AM9" i="41"/>
  <c r="EC9" i="41"/>
  <c r="BT45" i="41"/>
  <c r="BS9" i="41"/>
  <c r="CC18" i="41"/>
  <c r="CB10" i="41"/>
  <c r="BZ10" i="41" s="1"/>
  <c r="DY9" i="41"/>
  <c r="BT35" i="41"/>
  <c r="BP39" i="41"/>
  <c r="BO19" i="41"/>
  <c r="BQ9" i="41"/>
  <c r="BO14" i="41"/>
  <c r="BF17" i="41"/>
  <c r="CP40" i="41"/>
  <c r="CB15" i="41"/>
  <c r="BZ15" i="41" s="1"/>
  <c r="CD12" i="41"/>
  <c r="BP22" i="41"/>
  <c r="AS23" i="41"/>
  <c r="CF18" i="41"/>
  <c r="BQ23" i="41"/>
  <c r="CK11" i="41"/>
  <c r="CJ11" i="41" s="1" a="1"/>
  <c r="CJ11" i="41" s="1"/>
  <c r="CI11" i="41" s="1"/>
  <c r="BT10" i="41"/>
  <c r="CN48" i="41"/>
  <c r="BP12" i="41"/>
  <c r="CE17" i="41"/>
  <c r="CM40" i="41"/>
  <c r="BQ35" i="41"/>
  <c r="BS39" i="41"/>
  <c r="CB17" i="41"/>
  <c r="BZ17" i="41" s="1"/>
  <c r="EI9" i="41"/>
  <c r="BP25" i="41"/>
  <c r="CQ24" i="41"/>
  <c r="BM17" i="41"/>
  <c r="BL17" i="41" s="1" a="1"/>
  <c r="BL17" i="41" s="1"/>
  <c r="BK17" i="41" s="1"/>
  <c r="BM15" i="41"/>
  <c r="BL15" i="41" s="1" a="1"/>
  <c r="BL15" i="41" s="1"/>
  <c r="BK15" i="41" s="1"/>
  <c r="BP40" i="41"/>
  <c r="BS30" i="41"/>
  <c r="BR45" i="41"/>
  <c r="BM47" i="41"/>
  <c r="BL47" i="41" s="1" a="1"/>
  <c r="BL47" i="41" s="1"/>
  <c r="BK47" i="41" s="1"/>
  <c r="DC9" i="41"/>
  <c r="BM42" i="41"/>
  <c r="BL42" i="41" s="1" a="1"/>
  <c r="BL42" i="41" s="1"/>
  <c r="BK42" i="41" s="1"/>
  <c r="BQ20" i="41"/>
  <c r="BO43" i="41"/>
  <c r="BO45" i="41"/>
  <c r="CM11" i="41"/>
  <c r="BJ9" i="41"/>
  <c r="BR34" i="41"/>
  <c r="BQ19" i="41"/>
  <c r="CM25" i="41"/>
  <c r="CR41" i="41"/>
  <c r="DG9" i="41"/>
  <c r="BT23" i="41"/>
  <c r="BP35" i="41"/>
  <c r="BH11" i="41"/>
  <c r="CN42" i="41"/>
  <c r="CH12" i="41"/>
  <c r="CE11" i="41"/>
  <c r="CR12" i="41"/>
  <c r="DP9" i="41"/>
  <c r="CQ37" i="41"/>
  <c r="BM27" i="41"/>
  <c r="BL27" i="41" s="1" a="1"/>
  <c r="BL27" i="41" s="1"/>
  <c r="BK27" i="41" s="1"/>
  <c r="CO15" i="41"/>
  <c r="BS31" i="41"/>
  <c r="BR22" i="41"/>
  <c r="CO26" i="41"/>
  <c r="CK38" i="41"/>
  <c r="CJ38" i="41" s="1" a="1"/>
  <c r="CJ38" i="41" s="1"/>
  <c r="CI38" i="41" s="1"/>
  <c r="DQ9" i="41"/>
  <c r="CE14" i="41"/>
  <c r="CR18" i="41"/>
  <c r="BR19" i="41"/>
  <c r="CR31" i="41"/>
  <c r="BT21" i="41"/>
  <c r="CH13" i="41"/>
  <c r="BM44" i="41"/>
  <c r="BL44" i="41" s="1" a="1"/>
  <c r="BL44" i="41" s="1"/>
  <c r="BK44" i="41" s="1"/>
  <c r="CK24" i="41"/>
  <c r="CJ24" i="41" s="1" a="1"/>
  <c r="CJ24" i="41" s="1"/>
  <c r="CI24" i="41" s="1"/>
  <c r="BR28" i="41"/>
  <c r="CC13" i="41"/>
  <c r="CR30" i="41"/>
  <c r="BM13" i="41"/>
  <c r="BL13" i="41" s="1" a="1"/>
  <c r="BL13" i="41" s="1"/>
  <c r="BK13" i="41" s="1"/>
  <c r="DK9" i="41"/>
  <c r="CM33" i="41"/>
  <c r="BH15" i="41"/>
  <c r="CA12" i="41"/>
  <c r="CP43" i="41"/>
  <c r="CM13" i="41"/>
  <c r="BP42" i="41"/>
  <c r="BI12" i="41"/>
  <c r="BQ28" i="41"/>
  <c r="BI18" i="41"/>
  <c r="CQ31" i="41"/>
  <c r="CK35" i="41"/>
  <c r="CJ35" i="41" s="1" a="1"/>
  <c r="CJ35" i="41" s="1"/>
  <c r="CI35" i="41" s="1"/>
  <c r="BR9" i="41"/>
  <c r="BF14" i="41"/>
  <c r="BG12" i="41"/>
  <c r="BE12" i="41" s="1"/>
  <c r="DB9" i="41"/>
  <c r="BO25" i="41"/>
  <c r="CO13" i="41"/>
  <c r="CK13" i="41"/>
  <c r="CJ13" i="41" s="1" a="1"/>
  <c r="CJ13" i="41" s="1"/>
  <c r="CI13" i="41" s="1"/>
  <c r="CN19" i="41"/>
  <c r="CM12" i="41"/>
  <c r="CR13" i="41"/>
  <c r="BR42" i="41"/>
  <c r="AE9" i="41"/>
  <c r="CM29" i="41"/>
  <c r="CP42" i="41"/>
  <c r="BS28" i="41"/>
  <c r="BO10" i="41"/>
  <c r="CR28" i="41"/>
  <c r="DE9" i="41"/>
  <c r="CR39" i="41"/>
  <c r="CR35" i="41"/>
  <c r="BM39" i="41"/>
  <c r="BL39" i="41" s="1" a="1"/>
  <c r="BL39" i="41" s="1"/>
  <c r="BK39" i="41" s="1"/>
  <c r="AF9" i="41"/>
  <c r="BR10" i="41"/>
  <c r="BS16" i="41"/>
  <c r="CO41" i="41"/>
  <c r="CQ40" i="41"/>
  <c r="CP22" i="41"/>
  <c r="AK9" i="41"/>
  <c r="CK12" i="41"/>
  <c r="CJ12" i="41" s="1" a="1"/>
  <c r="CJ12" i="41" s="1"/>
  <c r="CI12" i="41" s="1"/>
  <c r="BP11" i="41"/>
  <c r="CO42" i="41"/>
  <c r="BS29" i="41"/>
  <c r="CK44" i="41"/>
  <c r="CJ44" i="41" s="1" a="1"/>
  <c r="CJ44" i="41" s="1"/>
  <c r="CI44" i="41" s="1"/>
  <c r="CO30" i="41"/>
  <c r="CK21" i="41"/>
  <c r="CJ21" i="41" s="1" a="1"/>
  <c r="CJ21" i="41" s="1"/>
  <c r="CI21" i="41" s="1"/>
  <c r="BF13" i="41"/>
  <c r="BQ43" i="41"/>
  <c r="BS24" i="41"/>
  <c r="CO23" i="41"/>
  <c r="BQ40" i="41"/>
  <c r="BO31" i="41"/>
  <c r="BQ21" i="41"/>
  <c r="AS27" i="41"/>
  <c r="BI11" i="41"/>
  <c r="BO28" i="41"/>
  <c r="CP11" i="41"/>
  <c r="CN15" i="41"/>
  <c r="BO24" i="41"/>
  <c r="CP34" i="41"/>
  <c r="DO9" i="41"/>
  <c r="DJ9" i="41"/>
  <c r="BT31" i="41"/>
  <c r="CM42" i="41"/>
  <c r="CP25" i="41"/>
  <c r="DL9" i="41"/>
  <c r="CO36" i="41"/>
  <c r="CP31" i="41"/>
  <c r="AS17" i="41"/>
  <c r="AR17" i="41" s="1" a="1"/>
  <c r="AR17" i="41" s="1"/>
  <c r="DD9" i="41"/>
  <c r="EN10" i="41" s="1" a="1"/>
  <c r="EN10" i="41" s="1"/>
  <c r="BT47" i="41"/>
  <c r="CQ45" i="41"/>
  <c r="BT43" i="41"/>
  <c r="BT30" i="41"/>
  <c r="BS25" i="41"/>
  <c r="CQ29" i="41"/>
  <c r="CO16" i="41"/>
  <c r="CQ25" i="41"/>
  <c r="CK30" i="41"/>
  <c r="CJ30" i="41" s="1" a="1"/>
  <c r="CJ30" i="41" s="1"/>
  <c r="CI30" i="41" s="1"/>
  <c r="AS28" i="41"/>
  <c r="AU28" i="41" s="1" a="1"/>
  <c r="AU28" i="41" s="1"/>
  <c r="CD15" i="41"/>
  <c r="CR46" i="41"/>
  <c r="BR32" i="41"/>
  <c r="CQ20" i="41"/>
  <c r="BP48" i="41"/>
  <c r="BT16" i="41"/>
  <c r="BS35" i="41"/>
  <c r="BQ24" i="41"/>
  <c r="BF18" i="41"/>
  <c r="BT40" i="41"/>
  <c r="CO9" i="41"/>
  <c r="BR18" i="41"/>
  <c r="DH9" i="41"/>
  <c r="CD11" i="41"/>
  <c r="CR37" i="41"/>
  <c r="CG14" i="41"/>
  <c r="CV9" i="41"/>
  <c r="CQ10" i="41"/>
  <c r="CR14" i="41"/>
  <c r="CN47" i="41"/>
  <c r="BS44" i="41"/>
  <c r="BP26" i="41"/>
  <c r="CM38" i="41"/>
  <c r="CB13" i="41"/>
  <c r="BZ13" i="41" s="1"/>
  <c r="BM32" i="41"/>
  <c r="BL32" i="41" s="1" a="1"/>
  <c r="BL32" i="41" s="1"/>
  <c r="BK32" i="41" s="1"/>
  <c r="BQ39" i="41"/>
  <c r="CG18" i="41"/>
  <c r="CR40" i="41"/>
  <c r="BQ11" i="41"/>
  <c r="BQ15" i="41"/>
  <c r="CO34" i="41"/>
  <c r="CQ48" i="41"/>
  <c r="CQ14" i="41"/>
  <c r="CO45" i="41"/>
  <c r="BO18" i="41"/>
  <c r="CH15" i="41"/>
  <c r="CN37" i="41"/>
  <c r="CQ30" i="41"/>
  <c r="BR39" i="41"/>
  <c r="CR25" i="41"/>
  <c r="BO29" i="41"/>
  <c r="CR27" i="41"/>
  <c r="CG16" i="41"/>
  <c r="BM28" i="41"/>
  <c r="BL28" i="41" s="1" a="1"/>
  <c r="BL28" i="41" s="1"/>
  <c r="BK28" i="41" s="1"/>
  <c r="CO22" i="41"/>
  <c r="BP9" i="41"/>
  <c r="BP24" i="41"/>
  <c r="BS47" i="41"/>
  <c r="BM14" i="41"/>
  <c r="BL14" i="41" s="1" a="1"/>
  <c r="BL14" i="41" s="1"/>
  <c r="BK14" i="41" s="1"/>
  <c r="BT11" i="41"/>
  <c r="CG17" i="41"/>
  <c r="CK16" i="41"/>
  <c r="CJ16" i="41" s="1" a="1"/>
  <c r="CJ16" i="41" s="1"/>
  <c r="CI16" i="41" s="1"/>
  <c r="CG15" i="41"/>
  <c r="CP30" i="41"/>
  <c r="AS16" i="41"/>
  <c r="AR16" i="41" s="1" a="1"/>
  <c r="AR16" i="41" s="1"/>
  <c r="CM19" i="41"/>
  <c r="CP26" i="41"/>
  <c r="CG10" i="41"/>
  <c r="BP37" i="41"/>
  <c r="BO17" i="41"/>
  <c r="CR36" i="41"/>
  <c r="BJ14" i="41"/>
  <c r="AG9" i="41"/>
  <c r="BT34" i="41"/>
  <c r="BF10" i="41"/>
  <c r="BP14" i="41"/>
  <c r="BM20" i="41"/>
  <c r="BL20" i="41" s="1" a="1"/>
  <c r="BL20" i="41" s="1"/>
  <c r="BK20" i="41" s="1"/>
  <c r="CG9" i="41"/>
  <c r="BJ18" i="41"/>
  <c r="BF11" i="41"/>
  <c r="CQ38" i="41"/>
  <c r="CN39" i="41"/>
  <c r="BP47" i="41"/>
  <c r="BQ31" i="41"/>
  <c r="CO43" i="41"/>
  <c r="BT13" i="41"/>
  <c r="BT36" i="41"/>
  <c r="CK40" i="41"/>
  <c r="CJ40" i="41" s="1" a="1"/>
  <c r="CJ40" i="41" s="1"/>
  <c r="CI40" i="41" s="1"/>
  <c r="BM37" i="41"/>
  <c r="BL37" i="41" s="1" a="1"/>
  <c r="BL37" i="41" s="1"/>
  <c r="BK37" i="41" s="1"/>
  <c r="CN41" i="41"/>
  <c r="CE15" i="41"/>
  <c r="CP37" i="41"/>
  <c r="CN20" i="41"/>
  <c r="BS20" i="41"/>
  <c r="AS15" i="41"/>
  <c r="AR15" i="41" s="1" a="1"/>
  <c r="AR15" i="41" s="1"/>
  <c r="CN24" i="41"/>
  <c r="CK28" i="41"/>
  <c r="CJ28" i="41" s="1" a="1"/>
  <c r="CJ28" i="41" s="1"/>
  <c r="CI28" i="41" s="1"/>
  <c r="CR16" i="41"/>
  <c r="BQ41" i="41"/>
  <c r="CR34" i="41"/>
  <c r="BQ29" i="41"/>
  <c r="BR20" i="41"/>
  <c r="EM9" i="41"/>
  <c r="CP46" i="41"/>
  <c r="CB18" i="41"/>
  <c r="BZ18" i="41" s="1"/>
  <c r="BT48" i="41"/>
  <c r="CO47" i="41"/>
  <c r="BG10" i="41"/>
  <c r="BE10" i="41" s="1"/>
  <c r="CM23" i="41"/>
  <c r="BR16" i="41"/>
  <c r="BO40" i="41"/>
  <c r="CO46" i="41"/>
  <c r="BR44" i="41"/>
  <c r="CO40" i="41"/>
  <c r="BP10" i="41"/>
  <c r="AS20" i="41"/>
  <c r="AR20" i="41" s="1" a="1"/>
  <c r="AR20" i="41" s="1"/>
  <c r="AQ20" i="41" s="1"/>
  <c r="CO24" i="41"/>
  <c r="BF12" i="41"/>
  <c r="CK15" i="41"/>
  <c r="CJ15" i="41" s="1" a="1"/>
  <c r="CJ15" i="41" s="1"/>
  <c r="CI15" i="41" s="1"/>
  <c r="CK19" i="41"/>
  <c r="CJ19" i="41" s="1" a="1"/>
  <c r="CJ19" i="41" s="1"/>
  <c r="CI19" i="41" s="1"/>
  <c r="BM26" i="41"/>
  <c r="BL26" i="41" s="1" a="1"/>
  <c r="BL26" i="41" s="1"/>
  <c r="BK26" i="41" s="1"/>
  <c r="BT41" i="41"/>
  <c r="BO36" i="41"/>
  <c r="BS36" i="41"/>
  <c r="CK41" i="41"/>
  <c r="CJ41" i="41" s="1" a="1"/>
  <c r="CJ41" i="41" s="1"/>
  <c r="CI41" i="41" s="1"/>
  <c r="BM10" i="41"/>
  <c r="BL10" i="41" s="1" a="1"/>
  <c r="BL10" i="41" s="1"/>
  <c r="BK10" i="41" s="1"/>
  <c r="BT17" i="41"/>
  <c r="CP47" i="41"/>
  <c r="CN14" i="41"/>
  <c r="CB9" i="41"/>
  <c r="BZ9" i="41" s="1"/>
  <c r="BO23" i="41"/>
  <c r="EN9" i="41"/>
  <c r="CN35" i="41"/>
  <c r="CM46" i="41"/>
  <c r="CF14" i="41"/>
  <c r="CK36" i="41"/>
  <c r="CJ36" i="41" s="1" a="1"/>
  <c r="CJ36" i="41" s="1"/>
  <c r="CI36" i="41" s="1"/>
  <c r="BO48" i="41"/>
  <c r="CA13" i="41"/>
  <c r="EE9" i="41"/>
  <c r="CP13" i="41"/>
  <c r="CQ43" i="41"/>
  <c r="BM23" i="41"/>
  <c r="BL23" i="41" s="1" a="1"/>
  <c r="BL23" i="41" s="1"/>
  <c r="BK23" i="41" s="1"/>
  <c r="BQ33" i="41"/>
  <c r="BP31" i="41"/>
  <c r="CQ18" i="41"/>
  <c r="CO18" i="41"/>
  <c r="BS17" i="41"/>
  <c r="BI10" i="41"/>
  <c r="CQ32" i="41"/>
  <c r="BS40" i="41"/>
  <c r="CQ34" i="41"/>
  <c r="CQ33" i="41"/>
  <c r="CK45" i="41"/>
  <c r="CJ45" i="41" s="1" a="1"/>
  <c r="CJ45" i="41" s="1"/>
  <c r="CI45" i="41" s="1"/>
  <c r="BS21" i="41"/>
  <c r="CO33" i="41"/>
  <c r="BR33" i="41"/>
  <c r="BT18" i="41"/>
  <c r="CO44" i="41"/>
  <c r="BJ13" i="41"/>
  <c r="BJ16" i="41"/>
  <c r="CQ16" i="41"/>
  <c r="CM17" i="41"/>
  <c r="CP24" i="41"/>
  <c r="BO21" i="41"/>
  <c r="DW9" i="41"/>
  <c r="CM24" i="41"/>
  <c r="BM30" i="41"/>
  <c r="BL30" i="41" s="1" a="1"/>
  <c r="BL30" i="41" s="1"/>
  <c r="BK30" i="41" s="1"/>
  <c r="CP33" i="41"/>
  <c r="CK42" i="41"/>
  <c r="CJ42" i="41" s="1" a="1"/>
  <c r="CJ42" i="41" s="1"/>
  <c r="CI42" i="41" s="1"/>
  <c r="CF15" i="41"/>
  <c r="CK26" i="41"/>
  <c r="CJ26" i="41" s="1" a="1"/>
  <c r="CJ26" i="41" s="1"/>
  <c r="CI26" i="41" s="1"/>
  <c r="EL9" i="41"/>
  <c r="AS25" i="41"/>
  <c r="AU25" i="41" s="1" a="1"/>
  <c r="AU25" i="41" s="1"/>
  <c r="BQ37" i="41"/>
  <c r="CR15" i="41"/>
  <c r="BS41" i="41"/>
  <c r="BT27" i="41"/>
  <c r="CK48" i="41"/>
  <c r="CJ48" i="41" s="1" a="1"/>
  <c r="CJ48" i="41" s="1"/>
  <c r="CI48" i="41" s="1"/>
  <c r="BQ47" i="41"/>
  <c r="BS23" i="41"/>
  <c r="AS13" i="41"/>
  <c r="AU13" i="41" s="1" a="1"/>
  <c r="AU13" i="41" s="1"/>
  <c r="BM19" i="41"/>
  <c r="BL19" i="41" s="1" a="1"/>
  <c r="BL19" i="41" s="1"/>
  <c r="BK19" i="41" s="1"/>
  <c r="CR48" i="41"/>
  <c r="CQ42" i="41"/>
  <c r="CQ41" i="41"/>
  <c r="BQ10" i="41"/>
  <c r="CO37" i="41"/>
  <c r="CP23" i="41"/>
  <c r="CM26" i="41"/>
  <c r="BM35" i="41"/>
  <c r="BL35" i="41" s="1" a="1"/>
  <c r="BL35" i="41" s="1"/>
  <c r="BK35" i="41" s="1"/>
  <c r="CD9" i="41"/>
  <c r="CR9" i="41"/>
  <c r="CM36" i="41"/>
  <c r="CP36" i="41"/>
  <c r="EJ9" i="41"/>
  <c r="CO17" i="41"/>
  <c r="BO26" i="41"/>
  <c r="CR47" i="41"/>
  <c r="CD18" i="41"/>
  <c r="CP29" i="41"/>
  <c r="CN45" i="41"/>
  <c r="EK9" i="41"/>
  <c r="CN13" i="41"/>
  <c r="BQ14" i="41"/>
  <c r="BS10" i="41"/>
  <c r="DS9" i="41"/>
  <c r="BT14" i="41"/>
  <c r="CH11" i="41"/>
  <c r="EB9" i="41"/>
  <c r="CP18" i="41"/>
  <c r="EF9" i="41"/>
  <c r="BM21" i="41"/>
  <c r="BL21" i="41" s="1" a="1"/>
  <c r="BL21" i="41" s="1"/>
  <c r="BK21" i="41" s="1"/>
  <c r="CG13" i="41"/>
  <c r="CO10" i="41"/>
  <c r="BH14" i="41"/>
  <c r="CO20" i="41"/>
  <c r="CK25" i="41"/>
  <c r="CJ25" i="41" s="1" a="1"/>
  <c r="CJ25" i="41" s="1"/>
  <c r="CI25" i="41" s="1"/>
  <c r="DN9" i="41"/>
  <c r="DM9" i="41"/>
  <c r="CR17" i="41"/>
  <c r="CC15" i="41"/>
  <c r="BO15" i="41"/>
  <c r="AS10" i="41"/>
  <c r="BP20" i="41"/>
  <c r="BR21" i="41"/>
  <c r="CP9" i="41"/>
  <c r="CA11" i="41"/>
  <c r="CM16" i="41"/>
  <c r="BO47" i="41"/>
  <c r="CK20" i="41"/>
  <c r="CJ20" i="41" s="1" a="1"/>
  <c r="CJ20" i="41" s="1"/>
  <c r="CI20" i="41" s="1"/>
  <c r="CC12" i="41"/>
  <c r="BO27" i="41"/>
  <c r="CM37" i="41"/>
  <c r="BM33" i="41"/>
  <c r="BL33" i="41" s="1" a="1"/>
  <c r="BL33" i="41" s="1"/>
  <c r="BK33" i="41" s="1"/>
  <c r="CP10" i="41"/>
  <c r="CK29" i="41"/>
  <c r="CJ29" i="41" s="1" a="1"/>
  <c r="CJ29" i="41" s="1"/>
  <c r="CI29" i="41" s="1"/>
  <c r="CC16" i="41"/>
  <c r="BO16" i="41"/>
  <c r="CP28" i="41"/>
  <c r="CH18" i="41"/>
  <c r="BR23" i="41"/>
  <c r="CZ9" i="41"/>
  <c r="BM36" i="41"/>
  <c r="BL36" i="41" s="1" a="1"/>
  <c r="BL36" i="41" s="1"/>
  <c r="BK36" i="41" s="1"/>
  <c r="DT9" i="41"/>
  <c r="BS19" i="41"/>
  <c r="BP15" i="41"/>
  <c r="CR11" i="41"/>
  <c r="AU20" i="41" a="1"/>
  <c r="AU20" i="41" s="1"/>
  <c r="AU22" i="41" a="1"/>
  <c r="AU22" i="41" s="1"/>
  <c r="AR22" i="41" a="1"/>
  <c r="AR22" i="41" s="1"/>
  <c r="AR18" i="41" a="1"/>
  <c r="AR18" i="41" s="1"/>
  <c r="AU18" i="41" a="1"/>
  <c r="AU18" i="41" s="1"/>
  <c r="DM11" i="41" a="1"/>
  <c r="DM11" i="41" s="1"/>
  <c r="EA11" i="41" a="1"/>
  <c r="EA11" i="41" s="1"/>
  <c r="EL10" i="41" a="1"/>
  <c r="EL10" i="41" s="1"/>
  <c r="DJ11" i="41" a="1"/>
  <c r="DJ11" i="41" s="1"/>
  <c r="EE11" i="41" a="1"/>
  <c r="EE11" i="41" s="1"/>
  <c r="DP11" i="41" a="1"/>
  <c r="DP11" i="41" s="1"/>
  <c r="EQ10" i="41" a="1"/>
  <c r="EQ10" i="41" s="1"/>
  <c r="DL11" i="41" a="1"/>
  <c r="DL11" i="41" s="1"/>
  <c r="EM10" i="41" a="1"/>
  <c r="EM10" i="41" s="1"/>
  <c r="DI11" i="41" a="1"/>
  <c r="DI11" i="41" s="1"/>
  <c r="DJ10" i="41" a="1"/>
  <c r="DJ10" i="41" s="1"/>
  <c r="DH10" i="41" a="1"/>
  <c r="DH10" i="41" s="1"/>
  <c r="EF11" i="41" a="1"/>
  <c r="EF11" i="41" s="1"/>
  <c r="DH11" i="41" a="1"/>
  <c r="DH11" i="41" s="1"/>
  <c r="DK10" i="41" a="1"/>
  <c r="DK10" i="41" s="1"/>
  <c r="DO11" i="41" a="1"/>
  <c r="DO11" i="41" s="1"/>
  <c r="DL10" i="41" a="1"/>
  <c r="DL10" i="41" s="1"/>
  <c r="EJ10" i="41" a="1"/>
  <c r="EJ10" i="41" s="1"/>
  <c r="EC11" i="41" a="1"/>
  <c r="EC11" i="41" s="1"/>
  <c r="EB11" i="41" a="1"/>
  <c r="EB11" i="41" s="1"/>
  <c r="EP10" i="41" a="1"/>
  <c r="EP10" i="41" s="1"/>
  <c r="EH11" i="41" a="1"/>
  <c r="EH11" i="41" s="1"/>
  <c r="DP10" i="41" a="1"/>
  <c r="DP10" i="41" s="1"/>
  <c r="EO10" i="41" a="1"/>
  <c r="EO10" i="41" s="1"/>
  <c r="DN11" i="41" a="1"/>
  <c r="DN11" i="41" s="1"/>
  <c r="DM10" i="41" a="1"/>
  <c r="DM10" i="41" s="1"/>
  <c r="AU21" i="41" a="1"/>
  <c r="AU21" i="41" s="1"/>
  <c r="AR21" i="41" a="1"/>
  <c r="AR21" i="41" s="1"/>
  <c r="AR23" i="41" a="1"/>
  <c r="AR23" i="41" s="1"/>
  <c r="AU23" i="41" a="1"/>
  <c r="AU23" i="41" s="1"/>
  <c r="AU16" i="41" a="1"/>
  <c r="AU16" i="41" s="1"/>
  <c r="EI11" i="41" a="1"/>
  <c r="EI11" i="41" s="1"/>
  <c r="EO11" i="41" a="1"/>
  <c r="EO11" i="41" s="1"/>
  <c r="EM11" i="41" a="1"/>
  <c r="EM11" i="41" s="1"/>
  <c r="EJ11" i="41" a="1"/>
  <c r="EJ11" i="41" s="1"/>
  <c r="EN11" i="41" a="1"/>
  <c r="EN11" i="41" s="1"/>
  <c r="EQ11" i="41" a="1"/>
  <c r="EQ11" i="41" s="1"/>
  <c r="EL11" i="41" a="1"/>
  <c r="EL11" i="41" s="1"/>
  <c r="EP11" i="41" a="1"/>
  <c r="EP11" i="41" s="1"/>
  <c r="EK11" i="41" a="1"/>
  <c r="EK11" i="41" s="1"/>
  <c r="AR9" i="41" a="1"/>
  <c r="AR9" i="41" s="1"/>
  <c r="AU9" i="41" a="1"/>
  <c r="AU9" i="41" s="1"/>
  <c r="AR25" i="41" a="1"/>
  <c r="AR25" i="41" s="1"/>
  <c r="AR12" i="41" a="1"/>
  <c r="AR12" i="41" s="1"/>
  <c r="AU12" i="41" a="1"/>
  <c r="AU12" i="41" s="1"/>
  <c r="AR24" i="41" a="1"/>
  <c r="AR24" i="41" s="1"/>
  <c r="AU24" i="41" a="1"/>
  <c r="AU24" i="41" s="1"/>
  <c r="Q34" i="41"/>
  <c r="Q9" i="41"/>
  <c r="Q42" i="41"/>
  <c r="Q38" i="41"/>
  <c r="V108" i="41"/>
  <c r="W107" i="41"/>
  <c r="X106" i="41"/>
  <c r="V104" i="41"/>
  <c r="W103" i="41"/>
  <c r="X102" i="41"/>
  <c r="V100" i="41"/>
  <c r="W99" i="41"/>
  <c r="X98" i="41"/>
  <c r="V96" i="41"/>
  <c r="W95" i="41"/>
  <c r="X94" i="41"/>
  <c r="V92" i="41"/>
  <c r="W91" i="41"/>
  <c r="X105" i="41"/>
  <c r="X97" i="41"/>
  <c r="V107" i="41"/>
  <c r="W106" i="41"/>
  <c r="V103" i="41"/>
  <c r="W102" i="41"/>
  <c r="X101" i="41"/>
  <c r="V99" i="41"/>
  <c r="W98" i="41"/>
  <c r="V95" i="41"/>
  <c r="W94" i="41"/>
  <c r="X93" i="41"/>
  <c r="V91" i="41"/>
  <c r="X108" i="41"/>
  <c r="V106" i="41"/>
  <c r="W105" i="41"/>
  <c r="X104" i="41"/>
  <c r="V102" i="41"/>
  <c r="W101" i="41"/>
  <c r="X100" i="41"/>
  <c r="V98" i="41"/>
  <c r="W97" i="41"/>
  <c r="X96" i="41"/>
  <c r="V94" i="41"/>
  <c r="W93" i="41"/>
  <c r="X92" i="41"/>
  <c r="W108" i="41"/>
  <c r="X107" i="41"/>
  <c r="V105" i="41"/>
  <c r="W104" i="41"/>
  <c r="X103" i="41"/>
  <c r="V101" i="41"/>
  <c r="W100" i="41"/>
  <c r="X99" i="41"/>
  <c r="V97" i="41"/>
  <c r="W96" i="41"/>
  <c r="X95" i="41"/>
  <c r="V93" i="41"/>
  <c r="W92" i="41"/>
  <c r="X91" i="41"/>
  <c r="V90" i="41"/>
  <c r="W89" i="41"/>
  <c r="X88" i="41"/>
  <c r="V86" i="41"/>
  <c r="W85" i="41"/>
  <c r="X84" i="41"/>
  <c r="V82" i="41"/>
  <c r="W81" i="41"/>
  <c r="X80" i="41"/>
  <c r="V78" i="41"/>
  <c r="W77" i="41"/>
  <c r="X76" i="41"/>
  <c r="V74" i="41"/>
  <c r="W73" i="41"/>
  <c r="V89" i="41"/>
  <c r="W88" i="41"/>
  <c r="X87" i="41"/>
  <c r="V85" i="41"/>
  <c r="W84" i="41"/>
  <c r="X83" i="41"/>
  <c r="V81" i="41"/>
  <c r="W80" i="41"/>
  <c r="X79" i="41"/>
  <c r="V77" i="41"/>
  <c r="W76" i="41"/>
  <c r="X75" i="41"/>
  <c r="V73" i="41"/>
  <c r="X90" i="41"/>
  <c r="V88" i="41"/>
  <c r="X86" i="41"/>
  <c r="V84" i="41"/>
  <c r="W83" i="41"/>
  <c r="X82" i="41"/>
  <c r="V80" i="41"/>
  <c r="W79" i="41"/>
  <c r="X78" i="41"/>
  <c r="V76" i="41"/>
  <c r="W75" i="41"/>
  <c r="X74" i="41"/>
  <c r="W87" i="41"/>
  <c r="W90" i="41"/>
  <c r="X89" i="41"/>
  <c r="V87" i="41"/>
  <c r="W86" i="41"/>
  <c r="X85" i="41"/>
  <c r="V83" i="41"/>
  <c r="W82" i="41"/>
  <c r="X81" i="41"/>
  <c r="V79" i="41"/>
  <c r="W78" i="41"/>
  <c r="X77" i="41"/>
  <c r="V75" i="41"/>
  <c r="W74" i="41"/>
  <c r="X73" i="41"/>
  <c r="X72" i="41"/>
  <c r="V70" i="41"/>
  <c r="W69" i="41"/>
  <c r="X68" i="41"/>
  <c r="V66" i="41"/>
  <c r="W65" i="41"/>
  <c r="X64" i="41"/>
  <c r="V62" i="41"/>
  <c r="W61" i="41"/>
  <c r="X60" i="41"/>
  <c r="V58" i="41"/>
  <c r="W57" i="41"/>
  <c r="X56" i="41"/>
  <c r="V54" i="41"/>
  <c r="W53" i="41"/>
  <c r="W72" i="41"/>
  <c r="X71" i="41"/>
  <c r="V69" i="41"/>
  <c r="W68" i="41"/>
  <c r="X67" i="41"/>
  <c r="V65" i="41"/>
  <c r="W64" i="41"/>
  <c r="X63" i="41"/>
  <c r="V61" i="41"/>
  <c r="W60" i="41"/>
  <c r="X59" i="41"/>
  <c r="V57" i="41"/>
  <c r="W56" i="41"/>
  <c r="X55" i="41"/>
  <c r="V53" i="41"/>
  <c r="V72" i="41"/>
  <c r="W71" i="41"/>
  <c r="X70" i="41"/>
  <c r="V68" i="41"/>
  <c r="W67" i="41"/>
  <c r="X66" i="41"/>
  <c r="V64" i="41"/>
  <c r="W63" i="41"/>
  <c r="X62" i="41"/>
  <c r="V60" i="41"/>
  <c r="W59" i="41"/>
  <c r="X58" i="41"/>
  <c r="V56" i="41"/>
  <c r="W55" i="41"/>
  <c r="X54" i="41"/>
  <c r="V71" i="41"/>
  <c r="W70" i="41"/>
  <c r="X69" i="41"/>
  <c r="V67" i="41"/>
  <c r="W66" i="41"/>
  <c r="X65" i="41"/>
  <c r="V63" i="41"/>
  <c r="W62" i="41"/>
  <c r="X61" i="41"/>
  <c r="V59" i="41"/>
  <c r="W58" i="41"/>
  <c r="X57" i="41"/>
  <c r="V55" i="41"/>
  <c r="W54" i="41"/>
  <c r="X53" i="41"/>
  <c r="W52" i="41"/>
  <c r="X51" i="41"/>
  <c r="V49" i="41"/>
  <c r="W48" i="41"/>
  <c r="X47" i="41"/>
  <c r="V45" i="41"/>
  <c r="W44" i="41"/>
  <c r="X43" i="41"/>
  <c r="V41" i="41"/>
  <c r="W40" i="41"/>
  <c r="V52" i="41"/>
  <c r="W51" i="41"/>
  <c r="X50" i="41"/>
  <c r="V48" i="41"/>
  <c r="W47" i="41"/>
  <c r="X46" i="41"/>
  <c r="V44" i="41"/>
  <c r="W43" i="41"/>
  <c r="X42" i="41"/>
  <c r="V40" i="41"/>
  <c r="V51" i="41"/>
  <c r="W50" i="41"/>
  <c r="X49" i="41"/>
  <c r="V47" i="41"/>
  <c r="W46" i="41"/>
  <c r="X45" i="41"/>
  <c r="V43" i="41"/>
  <c r="W42" i="41"/>
  <c r="X41" i="41"/>
  <c r="X52" i="41"/>
  <c r="V50" i="41"/>
  <c r="W49" i="41"/>
  <c r="X48" i="41"/>
  <c r="V46" i="41"/>
  <c r="W45" i="41"/>
  <c r="X44" i="41"/>
  <c r="V42" i="41"/>
  <c r="W41" i="41"/>
  <c r="X40" i="41"/>
  <c r="V39" i="41"/>
  <c r="W38" i="41"/>
  <c r="X37" i="41"/>
  <c r="V35" i="41"/>
  <c r="W34" i="41"/>
  <c r="X33" i="41"/>
  <c r="V31" i="41"/>
  <c r="W30" i="41"/>
  <c r="X29" i="41"/>
  <c r="V27" i="41"/>
  <c r="W26" i="41"/>
  <c r="V38" i="41"/>
  <c r="W37" i="41"/>
  <c r="X36" i="41"/>
  <c r="V34" i="41"/>
  <c r="W33" i="41"/>
  <c r="X32" i="41"/>
  <c r="V30" i="41"/>
  <c r="W29" i="41"/>
  <c r="X28" i="41"/>
  <c r="V26" i="41"/>
  <c r="X39" i="41"/>
  <c r="V37" i="41"/>
  <c r="W36" i="41"/>
  <c r="X35" i="41"/>
  <c r="V33" i="41"/>
  <c r="W32" i="41"/>
  <c r="X31" i="41"/>
  <c r="V29" i="41"/>
  <c r="W28" i="41"/>
  <c r="X27" i="41"/>
  <c r="W39" i="41"/>
  <c r="X38" i="41"/>
  <c r="V36" i="41"/>
  <c r="W35" i="41"/>
  <c r="X34" i="41"/>
  <c r="V32" i="41"/>
  <c r="W31" i="41"/>
  <c r="X30" i="41"/>
  <c r="V28" i="41"/>
  <c r="W27" i="41"/>
  <c r="X26" i="41"/>
  <c r="V23" i="41"/>
  <c r="X21" i="41"/>
  <c r="V19" i="41"/>
  <c r="X17" i="41"/>
  <c r="X13" i="41"/>
  <c r="W10" i="41"/>
  <c r="X25" i="41"/>
  <c r="W22" i="41"/>
  <c r="W18" i="41"/>
  <c r="V15" i="41"/>
  <c r="W14" i="41"/>
  <c r="V11" i="41"/>
  <c r="W25" i="41"/>
  <c r="X24" i="41"/>
  <c r="V22" i="41"/>
  <c r="W21" i="41"/>
  <c r="X20" i="41"/>
  <c r="V18" i="41"/>
  <c r="W17" i="41"/>
  <c r="X16" i="41"/>
  <c r="V14" i="41"/>
  <c r="W13" i="41"/>
  <c r="X12" i="41"/>
  <c r="V10" i="41"/>
  <c r="V25" i="41"/>
  <c r="W24" i="41"/>
  <c r="X23" i="41"/>
  <c r="V21" i="41"/>
  <c r="W20" i="41"/>
  <c r="X19" i="41"/>
  <c r="V17" i="41"/>
  <c r="W16" i="41"/>
  <c r="X15" i="41"/>
  <c r="V13" i="41"/>
  <c r="W12" i="41"/>
  <c r="X11" i="41"/>
  <c r="V24" i="41"/>
  <c r="W23" i="41"/>
  <c r="X22" i="41"/>
  <c r="V20" i="41"/>
  <c r="W19" i="41"/>
  <c r="X18" i="41"/>
  <c r="V16" i="41"/>
  <c r="W15" i="41"/>
  <c r="X14" i="41"/>
  <c r="V12" i="41"/>
  <c r="W11" i="41"/>
  <c r="X10" i="41"/>
  <c r="X9" i="41"/>
  <c r="W9" i="41"/>
  <c r="V9" i="41"/>
  <c r="AU17" i="41" l="1" a="1"/>
  <c r="AU17" i="41" s="1"/>
  <c r="AU11" i="41" a="1"/>
  <c r="AU11" i="41" s="1"/>
  <c r="AU15" i="41" a="1"/>
  <c r="AU15" i="41" s="1"/>
  <c r="AR13" i="41" a="1"/>
  <c r="AR13" i="41" s="1"/>
  <c r="EG11" i="41" a="1"/>
  <c r="EG11" i="41" s="1"/>
  <c r="EK10" i="41" a="1"/>
  <c r="EK10" i="41" s="1"/>
  <c r="ED11" i="41" a="1"/>
  <c r="ED11" i="41" s="1"/>
  <c r="EI10" i="41" a="1"/>
  <c r="EI10" i="41" s="1"/>
  <c r="DK11" i="41" a="1"/>
  <c r="DK11" i="41" s="1"/>
  <c r="DZ11" i="41" a="1"/>
  <c r="DZ11" i="41" s="1"/>
  <c r="DI10" i="41" a="1"/>
  <c r="DI10" i="41" s="1"/>
  <c r="DO10" i="41" a="1"/>
  <c r="DO10" i="41" s="1"/>
  <c r="DN10" i="41" a="1"/>
  <c r="DN10" i="41" s="1"/>
  <c r="AR28" i="41" a="1"/>
  <c r="AR28" i="41" s="1"/>
  <c r="AR10" i="41" a="1"/>
  <c r="AR10" i="41" s="1"/>
  <c r="AU10" i="41" a="1"/>
  <c r="AU10" i="41" s="1"/>
  <c r="AR14" i="41" a="1"/>
  <c r="AR14" i="41" s="1"/>
  <c r="AU14" i="41" a="1"/>
  <c r="AU14" i="41" s="1"/>
  <c r="AU19" i="41" a="1"/>
  <c r="AU19" i="41" s="1"/>
  <c r="AR19" i="41" a="1"/>
  <c r="AR19" i="41" s="1"/>
  <c r="AR27" i="41" a="1"/>
  <c r="AR27" i="41" s="1"/>
  <c r="AU27" i="41" a="1"/>
  <c r="AU27" i="41" s="1"/>
  <c r="AR26" i="41" a="1"/>
  <c r="AR26" i="41" s="1"/>
  <c r="AU26" i="41" a="1"/>
  <c r="AU26" i="41" s="1"/>
  <c r="AX9" i="41" a="1"/>
  <c r="AX9" i="41" s="1"/>
  <c r="AY9" i="41" a="1"/>
  <c r="AY9" i="41" s="1"/>
  <c r="AV9" i="41" a="1"/>
  <c r="AV9" i="41" s="1"/>
  <c r="AT9" i="41" a="1"/>
  <c r="AT9" i="41" s="1"/>
  <c r="AT12" i="41" a="1"/>
  <c r="AT12" i="41" s="1"/>
  <c r="AJ23" i="19"/>
  <c r="AJ24" i="19"/>
  <c r="AJ25" i="19"/>
  <c r="AJ26" i="19"/>
  <c r="AJ27" i="19"/>
  <c r="AJ28" i="19"/>
  <c r="AJ29" i="19"/>
  <c r="AJ30" i="19"/>
  <c r="AJ31" i="19"/>
  <c r="AX25" i="41" l="1" a="1"/>
  <c r="AX25" i="41" s="1"/>
  <c r="AT25" i="41" a="1"/>
  <c r="AT25" i="41" s="1"/>
  <c r="AW25" i="41" a="1"/>
  <c r="AW25" i="41" s="1"/>
  <c r="AY25" i="41" a="1"/>
  <c r="AY25" i="41" s="1"/>
  <c r="AV25" i="41" a="1"/>
  <c r="AV25" i="41" s="1"/>
  <c r="AT21" i="41" a="1"/>
  <c r="AT21" i="41" s="1"/>
  <c r="AX21" i="41" a="1"/>
  <c r="AX21" i="41" s="1"/>
  <c r="AY21" i="41" a="1"/>
  <c r="AY21" i="41" s="1"/>
  <c r="AW21" i="41" a="1"/>
  <c r="AW21" i="41" s="1"/>
  <c r="AV21" i="41" a="1"/>
  <c r="AV21" i="41" s="1"/>
  <c r="AX18" i="41" a="1"/>
  <c r="AX18" i="41" s="1"/>
  <c r="AT18" i="41" a="1"/>
  <c r="AT18" i="41" s="1"/>
  <c r="AW18" i="41" a="1"/>
  <c r="AW18" i="41" s="1"/>
  <c r="AY18" i="41" a="1"/>
  <c r="AY18" i="41" s="1"/>
  <c r="AV18" i="41" a="1"/>
  <c r="AV18" i="41" s="1"/>
  <c r="AY12" i="41" a="1"/>
  <c r="AY12" i="41" s="1"/>
  <c r="AX12" i="41" a="1"/>
  <c r="AX12" i="41" s="1"/>
  <c r="AW12" i="41" a="1"/>
  <c r="AW12" i="41" s="1"/>
  <c r="AV12" i="41" a="1"/>
  <c r="AV12" i="41" s="1"/>
  <c r="AX24" i="41" a="1"/>
  <c r="AX24" i="41" s="1"/>
  <c r="AT24" i="41" a="1"/>
  <c r="AT24" i="41" s="1"/>
  <c r="AW24" i="41" a="1"/>
  <c r="AW24" i="41" s="1"/>
  <c r="AY24" i="41" a="1"/>
  <c r="AY24" i="41" s="1"/>
  <c r="AV24" i="41" a="1"/>
  <c r="AV24" i="41" s="1"/>
  <c r="AW20" i="41" a="1"/>
  <c r="AW20" i="41" s="1"/>
  <c r="AY20" i="41" a="1"/>
  <c r="AY20" i="41" s="1"/>
  <c r="AX20" i="41" a="1"/>
  <c r="AX20" i="41" s="1"/>
  <c r="AT20" i="41" a="1"/>
  <c r="AT20" i="41" s="1"/>
  <c r="AV20" i="41" a="1"/>
  <c r="AV20" i="41" s="1"/>
  <c r="AX16" i="41" a="1"/>
  <c r="AX16" i="41" s="1"/>
  <c r="AT16" i="41" a="1"/>
  <c r="AT16" i="41" s="1"/>
  <c r="AW16" i="41" a="1"/>
  <c r="AW16" i="41" s="1"/>
  <c r="AY16" i="41" a="1"/>
  <c r="AY16" i="41" s="1"/>
  <c r="AV16" i="41" a="1"/>
  <c r="AV16" i="41" s="1"/>
  <c r="AX23" i="41" a="1"/>
  <c r="AX23" i="41" s="1"/>
  <c r="AT23" i="41" a="1"/>
  <c r="AT23" i="41" s="1"/>
  <c r="AW23" i="41" a="1"/>
  <c r="AW23" i="41" s="1"/>
  <c r="AY23" i="41" a="1"/>
  <c r="AY23" i="41" s="1"/>
  <c r="AV23" i="41" a="1"/>
  <c r="AV23" i="41" s="1"/>
  <c r="AT26" i="41" a="1"/>
  <c r="AT26" i="41" s="1"/>
  <c r="AW26" i="41" a="1"/>
  <c r="AW26" i="41" s="1"/>
  <c r="AX26" i="41" a="1"/>
  <c r="AX26" i="41" s="1"/>
  <c r="AV26" i="41" a="1"/>
  <c r="AV26" i="41" s="1"/>
  <c r="AY26" i="41" a="1"/>
  <c r="AY26" i="41" s="1"/>
  <c r="AX17" i="41" a="1"/>
  <c r="AX17" i="41" s="1"/>
  <c r="AT17" i="41" a="1"/>
  <c r="AT17" i="41" s="1"/>
  <c r="AW17" i="41" a="1"/>
  <c r="AW17" i="41" s="1"/>
  <c r="AY17" i="41" a="1"/>
  <c r="AY17" i="41" s="1"/>
  <c r="AV17" i="41" a="1"/>
  <c r="AV17" i="41" s="1"/>
  <c r="AY27" i="41" a="1"/>
  <c r="AY27" i="41" s="1"/>
  <c r="AT27" i="41" a="1"/>
  <c r="AT27" i="41" s="1"/>
  <c r="AX27" i="41" a="1"/>
  <c r="AX27" i="41" s="1"/>
  <c r="AW27" i="41" a="1"/>
  <c r="AW27" i="41" s="1"/>
  <c r="AV27" i="41" a="1"/>
  <c r="AV27" i="41" s="1"/>
  <c r="AX15" i="41" a="1"/>
  <c r="AX15" i="41" s="1"/>
  <c r="AT15" i="41" a="1"/>
  <c r="AT15" i="41" s="1"/>
  <c r="AV15" i="41" a="1"/>
  <c r="AV15" i="41" s="1"/>
  <c r="AW15" i="41" a="1"/>
  <c r="AW15" i="41" s="1"/>
  <c r="AY15" i="41" a="1"/>
  <c r="AY15" i="41" s="1"/>
  <c r="AW19" i="41" a="1"/>
  <c r="AW19" i="41" s="1"/>
  <c r="AY19" i="41" a="1"/>
  <c r="AY19" i="41" s="1"/>
  <c r="AX19" i="41" a="1"/>
  <c r="AX19" i="41" s="1"/>
  <c r="AT19" i="41" a="1"/>
  <c r="AT19" i="41" s="1"/>
  <c r="AV19" i="41" a="1"/>
  <c r="AV19" i="41" s="1"/>
  <c r="AX22" i="41" a="1"/>
  <c r="AX22" i="41" s="1"/>
  <c r="AT22" i="41" a="1"/>
  <c r="AT22" i="41" s="1"/>
  <c r="AW22" i="41" a="1"/>
  <c r="AW22" i="41" s="1"/>
  <c r="AY22" i="41" a="1"/>
  <c r="AY22" i="41" s="1"/>
  <c r="AV22" i="41" a="1"/>
  <c r="AV22" i="41" s="1"/>
  <c r="AX13" i="41" a="1"/>
  <c r="AX13" i="41" s="1"/>
  <c r="AV13" i="41" a="1"/>
  <c r="AV13" i="41" s="1"/>
  <c r="AY13" i="41" a="1"/>
  <c r="AY13" i="41" s="1"/>
  <c r="AT13" i="41" a="1"/>
  <c r="AT13" i="41" s="1"/>
  <c r="AW13" i="41" a="1"/>
  <c r="AW13" i="41" s="1"/>
  <c r="AX14" i="41" a="1"/>
  <c r="AX14" i="41" s="1"/>
  <c r="AV14" i="41" a="1"/>
  <c r="AV14" i="41" s="1"/>
  <c r="AY14" i="41" a="1"/>
  <c r="AY14" i="41" s="1"/>
  <c r="AT14" i="41" a="1"/>
  <c r="AT14" i="41" s="1"/>
  <c r="AW14" i="41" a="1"/>
  <c r="AW14" i="41" s="1"/>
  <c r="AQ9" i="41"/>
  <c r="AV11" i="41" a="1"/>
  <c r="AT11" i="41" a="1"/>
  <c r="AW11" i="41" a="1"/>
  <c r="AY11" i="41" a="1"/>
  <c r="AW28" i="41" a="1"/>
  <c r="AV28" i="41" a="1"/>
  <c r="AY28" i="41" a="1"/>
  <c r="AX28" i="41" a="1"/>
  <c r="AT28" i="41" a="1"/>
  <c r="AY10" i="41" a="1"/>
  <c r="AW10" i="41" a="1"/>
  <c r="AV10" i="41" a="1"/>
  <c r="AX10" i="41" a="1"/>
  <c r="AT10" i="41" a="1"/>
  <c r="AY11" i="41" l="1"/>
  <c r="AW11" i="41"/>
  <c r="AT11" i="41"/>
  <c r="AV11" i="41"/>
  <c r="AT28" i="41"/>
  <c r="AX28" i="41"/>
  <c r="AY28" i="41"/>
  <c r="AV28" i="41"/>
  <c r="AW28" i="41"/>
  <c r="AT10" i="41"/>
  <c r="AX10" i="41"/>
  <c r="AV10" i="41"/>
  <c r="AW10" i="41"/>
  <c r="AY10" i="41"/>
  <c r="AQ22" i="41"/>
  <c r="AQ23" i="41"/>
  <c r="AQ16" i="41"/>
  <c r="AQ24" i="41"/>
  <c r="AQ17" i="41"/>
  <c r="AQ25" i="41"/>
  <c r="AQ18" i="41"/>
  <c r="AQ26" i="41"/>
  <c r="AQ19" i="41"/>
  <c r="AQ27" i="41"/>
  <c r="AQ28" i="41"/>
  <c r="AQ21" i="41"/>
  <c r="AQ15" i="41"/>
  <c r="AQ10" i="41"/>
  <c r="AQ11" i="41"/>
  <c r="AQ13" i="41"/>
  <c r="AQ12" i="41"/>
  <c r="AQ14" i="41"/>
  <c r="AX11" i="41" a="1"/>
  <c r="AX11" i="41" l="1"/>
  <c r="AJ22" i="19"/>
  <c r="Y22" i="19" s="1"/>
  <c r="AA24" i="22"/>
  <c r="AB24" i="22" s="1"/>
  <c r="Z8" i="2"/>
  <c r="X24" i="22"/>
  <c r="V17" i="22"/>
  <c r="S6" i="2"/>
  <c r="Y24" i="22" l="1"/>
  <c r="S24" i="22" s="1"/>
  <c r="Z24" i="22"/>
  <c r="O24" i="22" l="1"/>
  <c r="N24" i="22" s="1"/>
  <c r="AD10" i="14" l="1"/>
  <c r="AD9" i="14"/>
  <c r="AD8" i="14"/>
  <c r="O7" i="34" l="1"/>
  <c r="Q7" i="34" s="1"/>
  <c r="O17" i="34"/>
  <c r="M17" i="34" s="1"/>
  <c r="O19" i="34"/>
  <c r="M19" i="34" s="1"/>
  <c r="O20" i="34"/>
  <c r="M20" i="34" s="1"/>
  <c r="O21" i="34"/>
  <c r="M21" i="34" s="1"/>
  <c r="O22" i="34"/>
  <c r="M22" i="34" s="1"/>
  <c r="O23" i="34"/>
  <c r="M23" i="34" s="1"/>
  <c r="O24" i="34"/>
  <c r="M24" i="34" s="1"/>
  <c r="O25" i="34"/>
  <c r="M25" i="34" s="1"/>
  <c r="O26" i="34"/>
  <c r="M26" i="34" s="1"/>
  <c r="O27" i="34"/>
  <c r="M27" i="34" s="1"/>
  <c r="O30" i="34"/>
  <c r="M30" i="34" s="1"/>
  <c r="O31" i="34"/>
  <c r="M31" i="34" s="1"/>
  <c r="O32" i="34"/>
  <c r="M32" i="34" s="1"/>
  <c r="O33" i="34"/>
  <c r="M33" i="34" s="1"/>
  <c r="O34" i="34"/>
  <c r="M34" i="34" s="1"/>
  <c r="O35" i="34"/>
  <c r="M35" i="34" s="1"/>
  <c r="D9" i="34" l="1"/>
  <c r="E10" i="34"/>
  <c r="D8" i="34"/>
  <c r="S7" i="34" s="1"/>
  <c r="M7" i="34" s="1"/>
  <c r="D5" i="34"/>
  <c r="L13" i="19"/>
  <c r="L14" i="19"/>
  <c r="E14" i="19"/>
  <c r="C14" i="19"/>
  <c r="L14" i="21"/>
  <c r="L13" i="21"/>
  <c r="E14" i="21"/>
  <c r="C14" i="21"/>
  <c r="K14" i="22"/>
  <c r="K13" i="22"/>
  <c r="E14" i="22"/>
  <c r="C14" i="22"/>
  <c r="Q10" i="41" s="1"/>
  <c r="W14" i="2"/>
  <c r="Y14" i="2" s="1"/>
  <c r="X8" i="2"/>
  <c r="U8" i="2"/>
  <c r="T8" i="2"/>
  <c r="R8" i="2"/>
  <c r="AD9" i="2"/>
  <c r="AD10" i="2"/>
  <c r="AD8" i="2"/>
  <c r="D13" i="34" l="1"/>
  <c r="D12" i="34"/>
  <c r="U14" i="2"/>
  <c r="R14" i="2"/>
  <c r="S14" i="2"/>
  <c r="T14" i="2"/>
  <c r="K10" i="19"/>
  <c r="K9" i="19"/>
  <c r="K8" i="19"/>
  <c r="E10" i="19"/>
  <c r="E9" i="19"/>
  <c r="E8" i="19"/>
  <c r="C10" i="19"/>
  <c r="C9" i="19"/>
  <c r="C8" i="19"/>
  <c r="C7" i="19"/>
  <c r="C6" i="19"/>
  <c r="C5" i="19"/>
  <c r="C4" i="19"/>
  <c r="K9" i="21"/>
  <c r="K8" i="21"/>
  <c r="E10" i="21"/>
  <c r="E9" i="21"/>
  <c r="E8" i="21"/>
  <c r="C10" i="21"/>
  <c r="C9" i="21"/>
  <c r="C8" i="21"/>
  <c r="C7" i="21"/>
  <c r="C6" i="21"/>
  <c r="C5" i="21"/>
  <c r="C4" i="21"/>
  <c r="K10" i="21"/>
  <c r="I33" i="34"/>
  <c r="I35" i="34"/>
  <c r="H35" i="34" s="1"/>
  <c r="I34" i="34"/>
  <c r="H34" i="34" s="1"/>
  <c r="I32" i="34"/>
  <c r="I31" i="34"/>
  <c r="I30" i="34"/>
  <c r="I27" i="34"/>
  <c r="I26" i="34"/>
  <c r="I25" i="34"/>
  <c r="I21" i="34"/>
  <c r="I22" i="34"/>
  <c r="I23" i="34"/>
  <c r="I24" i="34"/>
  <c r="I20" i="34"/>
  <c r="L7" i="14"/>
  <c r="L7" i="2"/>
  <c r="P14" i="2" l="1"/>
  <c r="C18" i="21"/>
  <c r="C17" i="21"/>
  <c r="C17" i="19"/>
  <c r="C18" i="19"/>
  <c r="I19" i="34"/>
  <c r="H19" i="34" s="1"/>
  <c r="H33" i="34"/>
  <c r="H32" i="34"/>
  <c r="H31" i="34"/>
  <c r="H27" i="34"/>
  <c r="H26" i="34"/>
  <c r="H25" i="34"/>
  <c r="H24" i="34"/>
  <c r="H23" i="34"/>
  <c r="H22" i="34"/>
  <c r="H21" i="34"/>
  <c r="H20" i="34"/>
  <c r="V14" i="14"/>
  <c r="X14" i="14" s="1"/>
  <c r="V15" i="14"/>
  <c r="X15" i="14" s="1"/>
  <c r="R4" i="14"/>
  <c r="P4" i="14" s="1"/>
  <c r="L4" i="14" s="1"/>
  <c r="K4" i="14" s="1"/>
  <c r="AA10" i="14"/>
  <c r="AC10" i="14" s="1"/>
  <c r="Z10" i="14"/>
  <c r="AB10" i="14" s="1"/>
  <c r="X10" i="14"/>
  <c r="U10" i="14"/>
  <c r="T10" i="14"/>
  <c r="AA9" i="14"/>
  <c r="AC9" i="14" s="1"/>
  <c r="Z9" i="14"/>
  <c r="AB9" i="14" s="1"/>
  <c r="X9" i="14"/>
  <c r="U9" i="14"/>
  <c r="T9" i="14"/>
  <c r="AA8" i="14"/>
  <c r="AC8" i="14" s="1"/>
  <c r="Z8" i="14"/>
  <c r="AB8" i="14" s="1"/>
  <c r="X8" i="14"/>
  <c r="U8" i="14"/>
  <c r="T8" i="14"/>
  <c r="R8" i="14"/>
  <c r="K7" i="14"/>
  <c r="R6" i="14"/>
  <c r="R5" i="14"/>
  <c r="X70" i="19"/>
  <c r="Y70" i="19"/>
  <c r="Z70" i="19"/>
  <c r="AA70" i="19"/>
  <c r="AD70" i="19"/>
  <c r="AI70" i="19"/>
  <c r="AK70" i="19"/>
  <c r="X71" i="19"/>
  <c r="Y71" i="19"/>
  <c r="Z71" i="19"/>
  <c r="AA71" i="19"/>
  <c r="AD71" i="19"/>
  <c r="AI71" i="19"/>
  <c r="AK71" i="19"/>
  <c r="X72" i="19"/>
  <c r="Y72" i="19"/>
  <c r="Z72" i="19"/>
  <c r="AA72" i="19"/>
  <c r="AD72" i="19"/>
  <c r="AI72" i="19"/>
  <c r="AK72" i="19"/>
  <c r="X73" i="19"/>
  <c r="Y73" i="19"/>
  <c r="Z73" i="19"/>
  <c r="AA73" i="19"/>
  <c r="AD73" i="19"/>
  <c r="AI73" i="19"/>
  <c r="AK73" i="19"/>
  <c r="X74" i="19"/>
  <c r="Y74" i="19"/>
  <c r="Z74" i="19"/>
  <c r="AA74" i="19"/>
  <c r="AD74" i="19"/>
  <c r="AI74" i="19"/>
  <c r="AK74" i="19"/>
  <c r="X75" i="19"/>
  <c r="Y75" i="19"/>
  <c r="Z75" i="19"/>
  <c r="AA75" i="19"/>
  <c r="AD75" i="19"/>
  <c r="AI75" i="19"/>
  <c r="AK75" i="19"/>
  <c r="X37" i="19"/>
  <c r="Y37" i="19"/>
  <c r="Z37" i="19"/>
  <c r="AA37" i="19"/>
  <c r="AD37" i="19"/>
  <c r="AI37" i="19"/>
  <c r="AK37" i="19"/>
  <c r="X38" i="19"/>
  <c r="Y38" i="19"/>
  <c r="Z38" i="19"/>
  <c r="AA38" i="19"/>
  <c r="AD38" i="19"/>
  <c r="AI38" i="19"/>
  <c r="AK38" i="19"/>
  <c r="X39" i="19"/>
  <c r="Y39" i="19"/>
  <c r="Z39" i="19"/>
  <c r="AA39" i="19"/>
  <c r="AD39" i="19"/>
  <c r="AI39" i="19"/>
  <c r="AK39" i="19"/>
  <c r="X40" i="19"/>
  <c r="Y40" i="19"/>
  <c r="Z40" i="19"/>
  <c r="AA40" i="19"/>
  <c r="AD40" i="19"/>
  <c r="AI40" i="19"/>
  <c r="AK40" i="19"/>
  <c r="X41" i="19"/>
  <c r="Y41" i="19"/>
  <c r="Z41" i="19"/>
  <c r="AA41" i="19"/>
  <c r="AD41" i="19"/>
  <c r="AI41" i="19"/>
  <c r="AK41" i="19"/>
  <c r="X42" i="19"/>
  <c r="Y42" i="19"/>
  <c r="Z42" i="19"/>
  <c r="AA42" i="19"/>
  <c r="AD42" i="19"/>
  <c r="AI42" i="19"/>
  <c r="AK42" i="19"/>
  <c r="X43" i="19"/>
  <c r="Y43" i="19"/>
  <c r="Z43" i="19"/>
  <c r="AA43" i="19"/>
  <c r="AD43" i="19"/>
  <c r="AI43" i="19"/>
  <c r="AK43" i="19"/>
  <c r="X44" i="19"/>
  <c r="Y44" i="19"/>
  <c r="Z44" i="19"/>
  <c r="AA44" i="19"/>
  <c r="AD44" i="19"/>
  <c r="AI44" i="19"/>
  <c r="AK44" i="19"/>
  <c r="X45" i="19"/>
  <c r="Y45" i="19"/>
  <c r="Z45" i="19"/>
  <c r="AA45" i="19"/>
  <c r="AD45" i="19"/>
  <c r="AI45" i="19"/>
  <c r="AK45" i="19"/>
  <c r="X46" i="19"/>
  <c r="Y46" i="19"/>
  <c r="Z46" i="19"/>
  <c r="AA46" i="19"/>
  <c r="AD46" i="19"/>
  <c r="AI46" i="19"/>
  <c r="AK46" i="19"/>
  <c r="X47" i="19"/>
  <c r="Y47" i="19"/>
  <c r="Z47" i="19"/>
  <c r="AA47" i="19"/>
  <c r="AD47" i="19"/>
  <c r="AI47" i="19"/>
  <c r="AK47" i="19"/>
  <c r="X48" i="19"/>
  <c r="Y48" i="19"/>
  <c r="Z48" i="19"/>
  <c r="AA48" i="19"/>
  <c r="AD48" i="19"/>
  <c r="AI48" i="19"/>
  <c r="AK48" i="19"/>
  <c r="X49" i="19"/>
  <c r="Y49" i="19"/>
  <c r="Z49" i="19"/>
  <c r="AA49" i="19"/>
  <c r="AD49" i="19"/>
  <c r="AI49" i="19"/>
  <c r="AK49" i="19"/>
  <c r="X50" i="19"/>
  <c r="Y50" i="19"/>
  <c r="Z50" i="19"/>
  <c r="AA50" i="19"/>
  <c r="AD50" i="19"/>
  <c r="AI50" i="19"/>
  <c r="AK50" i="19"/>
  <c r="X51" i="19"/>
  <c r="Y51" i="19"/>
  <c r="Z51" i="19"/>
  <c r="AA51" i="19"/>
  <c r="AD51" i="19"/>
  <c r="AI51" i="19"/>
  <c r="AK51" i="19"/>
  <c r="X52" i="19"/>
  <c r="Y52" i="19"/>
  <c r="Z52" i="19"/>
  <c r="AA52" i="19"/>
  <c r="AD52" i="19"/>
  <c r="AI52" i="19"/>
  <c r="AK52" i="19"/>
  <c r="X53" i="19"/>
  <c r="Y53" i="19"/>
  <c r="Z53" i="19"/>
  <c r="AA53" i="19"/>
  <c r="AD53" i="19"/>
  <c r="AI53" i="19"/>
  <c r="AK53" i="19"/>
  <c r="X54" i="19"/>
  <c r="Y54" i="19"/>
  <c r="Z54" i="19"/>
  <c r="AA54" i="19"/>
  <c r="AD54" i="19"/>
  <c r="AI54" i="19"/>
  <c r="AK54" i="19"/>
  <c r="X55" i="19"/>
  <c r="Y55" i="19"/>
  <c r="Z55" i="19"/>
  <c r="AA55" i="19"/>
  <c r="AD55" i="19"/>
  <c r="AI55" i="19"/>
  <c r="AK55" i="19"/>
  <c r="X56" i="19"/>
  <c r="Y56" i="19"/>
  <c r="Z56" i="19"/>
  <c r="AA56" i="19"/>
  <c r="AD56" i="19"/>
  <c r="AI56" i="19"/>
  <c r="AK56" i="19"/>
  <c r="X57" i="19"/>
  <c r="Y57" i="19"/>
  <c r="Z57" i="19"/>
  <c r="AA57" i="19"/>
  <c r="AD57" i="19"/>
  <c r="AI57" i="19"/>
  <c r="AK57" i="19"/>
  <c r="X58" i="19"/>
  <c r="Y58" i="19"/>
  <c r="Z58" i="19"/>
  <c r="AA58" i="19"/>
  <c r="AD58" i="19"/>
  <c r="AI58" i="19"/>
  <c r="AK58" i="19"/>
  <c r="X59" i="19"/>
  <c r="Y59" i="19"/>
  <c r="Z59" i="19"/>
  <c r="AA59" i="19"/>
  <c r="AD59" i="19"/>
  <c r="AI59" i="19"/>
  <c r="AK59" i="19"/>
  <c r="X60" i="19"/>
  <c r="Y60" i="19"/>
  <c r="Z60" i="19"/>
  <c r="AA60" i="19"/>
  <c r="AD60" i="19"/>
  <c r="AI60" i="19"/>
  <c r="AK60" i="19"/>
  <c r="X61" i="19"/>
  <c r="Y61" i="19"/>
  <c r="Z61" i="19"/>
  <c r="AA61" i="19"/>
  <c r="AD61" i="19"/>
  <c r="AI61" i="19"/>
  <c r="AK61" i="19"/>
  <c r="X62" i="19"/>
  <c r="Y62" i="19"/>
  <c r="Z62" i="19"/>
  <c r="AA62" i="19"/>
  <c r="AD62" i="19"/>
  <c r="AI62" i="19"/>
  <c r="AK62" i="19"/>
  <c r="X63" i="19"/>
  <c r="Y63" i="19"/>
  <c r="Z63" i="19"/>
  <c r="AA63" i="19"/>
  <c r="AD63" i="19"/>
  <c r="AI63" i="19"/>
  <c r="AK63" i="19"/>
  <c r="X64" i="19"/>
  <c r="Y64" i="19"/>
  <c r="Z64" i="19"/>
  <c r="AA64" i="19"/>
  <c r="AD64" i="19"/>
  <c r="AI64" i="19"/>
  <c r="AK64" i="19"/>
  <c r="X65" i="19"/>
  <c r="Y65" i="19"/>
  <c r="Z65" i="19"/>
  <c r="AA65" i="19"/>
  <c r="AD65" i="19"/>
  <c r="AI65" i="19"/>
  <c r="AK65" i="19"/>
  <c r="X66" i="19"/>
  <c r="Y66" i="19"/>
  <c r="Z66" i="19"/>
  <c r="AA66" i="19"/>
  <c r="AD66" i="19"/>
  <c r="AI66" i="19"/>
  <c r="AK66" i="19"/>
  <c r="X67" i="19"/>
  <c r="Y67" i="19"/>
  <c r="Z67" i="19"/>
  <c r="AA67" i="19"/>
  <c r="AD67" i="19"/>
  <c r="AI67" i="19"/>
  <c r="AK67" i="19"/>
  <c r="X68" i="19"/>
  <c r="Y68" i="19"/>
  <c r="Z68" i="19"/>
  <c r="AA68" i="19"/>
  <c r="AD68" i="19"/>
  <c r="AI68" i="19"/>
  <c r="AK68" i="19"/>
  <c r="X69" i="19"/>
  <c r="Y69" i="19"/>
  <c r="Z69" i="19"/>
  <c r="AA69" i="19"/>
  <c r="AD69" i="19"/>
  <c r="AI69" i="19"/>
  <c r="AK69" i="19"/>
  <c r="AD36" i="19"/>
  <c r="AK36" i="19"/>
  <c r="AI36" i="19"/>
  <c r="AA36" i="19"/>
  <c r="Z36" i="19"/>
  <c r="Y36" i="19"/>
  <c r="X36" i="19"/>
  <c r="AF28" i="19"/>
  <c r="AH28" i="19"/>
  <c r="Y28" i="19"/>
  <c r="AF29" i="19"/>
  <c r="AH29" i="19"/>
  <c r="Y29" i="19"/>
  <c r="AF30" i="19"/>
  <c r="AH30" i="19"/>
  <c r="Y30" i="19"/>
  <c r="AF31" i="19"/>
  <c r="AH31" i="19"/>
  <c r="Y31" i="19"/>
  <c r="AF23" i="19"/>
  <c r="AH23" i="19"/>
  <c r="Y23" i="19"/>
  <c r="AF24" i="19"/>
  <c r="AH24" i="19"/>
  <c r="Y24" i="19"/>
  <c r="AF25" i="19"/>
  <c r="AH25" i="19"/>
  <c r="Y25" i="19"/>
  <c r="AF26" i="19"/>
  <c r="AH26" i="19"/>
  <c r="Y26" i="19"/>
  <c r="AF27" i="19"/>
  <c r="AH27" i="19"/>
  <c r="Y27" i="19"/>
  <c r="AC22" i="19"/>
  <c r="AH22" i="19"/>
  <c r="AF22" i="19"/>
  <c r="AB13" i="19"/>
  <c r="X13" i="19"/>
  <c r="Z13" i="19" s="1"/>
  <c r="X61" i="21"/>
  <c r="Y61" i="21"/>
  <c r="Z61" i="21"/>
  <c r="AA61" i="21"/>
  <c r="AD61" i="21"/>
  <c r="AI61" i="21"/>
  <c r="AK61" i="21"/>
  <c r="X62" i="21"/>
  <c r="Y62" i="21"/>
  <c r="Z62" i="21"/>
  <c r="AA62" i="21"/>
  <c r="AD62" i="21"/>
  <c r="AI62" i="21"/>
  <c r="AK62" i="21"/>
  <c r="X63" i="21"/>
  <c r="Y63" i="21"/>
  <c r="Z63" i="21"/>
  <c r="AA63" i="21"/>
  <c r="AD63" i="21"/>
  <c r="AI63" i="21"/>
  <c r="AK63" i="21"/>
  <c r="X64" i="21"/>
  <c r="Y64" i="21"/>
  <c r="Z64" i="21"/>
  <c r="AA64" i="21"/>
  <c r="AD64" i="21"/>
  <c r="AI64" i="21"/>
  <c r="AK64" i="21"/>
  <c r="X65" i="21"/>
  <c r="Y65" i="21"/>
  <c r="Z65" i="21"/>
  <c r="AA65" i="21"/>
  <c r="AD65" i="21"/>
  <c r="AI65" i="21"/>
  <c r="AK65" i="21"/>
  <c r="X66" i="21"/>
  <c r="Y66" i="21"/>
  <c r="Z66" i="21"/>
  <c r="AA66" i="21"/>
  <c r="AD66" i="21"/>
  <c r="AI66" i="21"/>
  <c r="AK66" i="21"/>
  <c r="X67" i="21"/>
  <c r="Y67" i="21"/>
  <c r="Z67" i="21"/>
  <c r="AA67" i="21"/>
  <c r="AD67" i="21"/>
  <c r="AI67" i="21"/>
  <c r="AK67" i="21"/>
  <c r="X68" i="21"/>
  <c r="Y68" i="21"/>
  <c r="Z68" i="21"/>
  <c r="AA68" i="21"/>
  <c r="AD68" i="21"/>
  <c r="AI68" i="21"/>
  <c r="AK68" i="21"/>
  <c r="X69" i="21"/>
  <c r="Y69" i="21"/>
  <c r="Z69" i="21"/>
  <c r="AA69" i="21"/>
  <c r="AD69" i="21"/>
  <c r="AI69" i="21"/>
  <c r="AK69" i="21"/>
  <c r="X70" i="21"/>
  <c r="Y70" i="21"/>
  <c r="Z70" i="21"/>
  <c r="AA70" i="21"/>
  <c r="AD70" i="21"/>
  <c r="AI70" i="21"/>
  <c r="AK70" i="21"/>
  <c r="X71" i="21"/>
  <c r="Y71" i="21"/>
  <c r="Z71" i="21"/>
  <c r="AA71" i="21"/>
  <c r="AD71" i="21"/>
  <c r="AI71" i="21"/>
  <c r="AK71" i="21"/>
  <c r="X72" i="21"/>
  <c r="Y72" i="21"/>
  <c r="Z72" i="21"/>
  <c r="AA72" i="21"/>
  <c r="AD72" i="21"/>
  <c r="AI72" i="21"/>
  <c r="AK72" i="21"/>
  <c r="X73" i="21"/>
  <c r="Y73" i="21"/>
  <c r="Z73" i="21"/>
  <c r="AA73" i="21"/>
  <c r="AD73" i="21"/>
  <c r="AI73" i="21"/>
  <c r="AK73" i="21"/>
  <c r="X74" i="21"/>
  <c r="Y74" i="21"/>
  <c r="Z74" i="21"/>
  <c r="AA74" i="21"/>
  <c r="AD74" i="21"/>
  <c r="AI74" i="21"/>
  <c r="AK74" i="21"/>
  <c r="X75" i="21"/>
  <c r="Y75" i="21"/>
  <c r="Z75" i="21"/>
  <c r="AA75" i="21"/>
  <c r="AD75" i="21"/>
  <c r="AI75" i="21"/>
  <c r="AK75" i="21"/>
  <c r="X37" i="21"/>
  <c r="Y37" i="21"/>
  <c r="Z37" i="21"/>
  <c r="AA37" i="21"/>
  <c r="AD37" i="21"/>
  <c r="AI37" i="21"/>
  <c r="AK37" i="21"/>
  <c r="X38" i="21"/>
  <c r="Y38" i="21"/>
  <c r="Z38" i="21"/>
  <c r="AA38" i="21"/>
  <c r="AD38" i="21"/>
  <c r="AI38" i="21"/>
  <c r="AK38" i="21"/>
  <c r="X39" i="21"/>
  <c r="Y39" i="21"/>
  <c r="Z39" i="21"/>
  <c r="AA39" i="21"/>
  <c r="AD39" i="21"/>
  <c r="AI39" i="21"/>
  <c r="AK39" i="21"/>
  <c r="X40" i="21"/>
  <c r="Y40" i="21"/>
  <c r="Z40" i="21"/>
  <c r="AA40" i="21"/>
  <c r="AD40" i="21"/>
  <c r="AI40" i="21"/>
  <c r="AK40" i="21"/>
  <c r="X41" i="21"/>
  <c r="Y41" i="21"/>
  <c r="Z41" i="21"/>
  <c r="AA41" i="21"/>
  <c r="AD41" i="21"/>
  <c r="AI41" i="21"/>
  <c r="AK41" i="21"/>
  <c r="X42" i="21"/>
  <c r="Y42" i="21"/>
  <c r="Z42" i="21"/>
  <c r="AA42" i="21"/>
  <c r="AD42" i="21"/>
  <c r="AI42" i="21"/>
  <c r="AK42" i="21"/>
  <c r="X43" i="21"/>
  <c r="Y43" i="21"/>
  <c r="Z43" i="21"/>
  <c r="AA43" i="21"/>
  <c r="AD43" i="21"/>
  <c r="AI43" i="21"/>
  <c r="AK43" i="21"/>
  <c r="X44" i="21"/>
  <c r="Y44" i="21"/>
  <c r="Z44" i="21"/>
  <c r="AA44" i="21"/>
  <c r="AD44" i="21"/>
  <c r="AI44" i="21"/>
  <c r="AK44" i="21"/>
  <c r="X45" i="21"/>
  <c r="Y45" i="21"/>
  <c r="Z45" i="21"/>
  <c r="AA45" i="21"/>
  <c r="AD45" i="21"/>
  <c r="AI45" i="21"/>
  <c r="AK45" i="21"/>
  <c r="X46" i="21"/>
  <c r="Y46" i="21"/>
  <c r="Z46" i="21"/>
  <c r="AA46" i="21"/>
  <c r="AD46" i="21"/>
  <c r="AI46" i="21"/>
  <c r="AK46" i="21"/>
  <c r="X47" i="21"/>
  <c r="Y47" i="21"/>
  <c r="Z47" i="21"/>
  <c r="AA47" i="21"/>
  <c r="AD47" i="21"/>
  <c r="AI47" i="21"/>
  <c r="AK47" i="21"/>
  <c r="X48" i="21"/>
  <c r="Y48" i="21"/>
  <c r="Z48" i="21"/>
  <c r="AA48" i="21"/>
  <c r="AD48" i="21"/>
  <c r="AI48" i="21"/>
  <c r="AK48" i="21"/>
  <c r="X49" i="21"/>
  <c r="Y49" i="21"/>
  <c r="Z49" i="21"/>
  <c r="AA49" i="21"/>
  <c r="AD49" i="21"/>
  <c r="AI49" i="21"/>
  <c r="AK49" i="21"/>
  <c r="X50" i="21"/>
  <c r="Y50" i="21"/>
  <c r="Z50" i="21"/>
  <c r="AA50" i="21"/>
  <c r="AD50" i="21"/>
  <c r="AI50" i="21"/>
  <c r="AK50" i="21"/>
  <c r="X51" i="21"/>
  <c r="Y51" i="21"/>
  <c r="Z51" i="21"/>
  <c r="AA51" i="21"/>
  <c r="AD51" i="21"/>
  <c r="AI51" i="21"/>
  <c r="AK51" i="21"/>
  <c r="X52" i="21"/>
  <c r="Y52" i="21"/>
  <c r="Z52" i="21"/>
  <c r="AA52" i="21"/>
  <c r="AD52" i="21"/>
  <c r="AI52" i="21"/>
  <c r="AK52" i="21"/>
  <c r="X53" i="21"/>
  <c r="Y53" i="21"/>
  <c r="Z53" i="21"/>
  <c r="AA53" i="21"/>
  <c r="AD53" i="21"/>
  <c r="AI53" i="21"/>
  <c r="AK53" i="21"/>
  <c r="X54" i="21"/>
  <c r="Y54" i="21"/>
  <c r="Z54" i="21"/>
  <c r="AA54" i="21"/>
  <c r="AD54" i="21"/>
  <c r="AI54" i="21"/>
  <c r="AK54" i="21"/>
  <c r="X55" i="21"/>
  <c r="Y55" i="21"/>
  <c r="Z55" i="21"/>
  <c r="AA55" i="21"/>
  <c r="AD55" i="21"/>
  <c r="AI55" i="21"/>
  <c r="AK55" i="21"/>
  <c r="X56" i="21"/>
  <c r="Y56" i="21"/>
  <c r="Z56" i="21"/>
  <c r="AA56" i="21"/>
  <c r="AD56" i="21"/>
  <c r="AI56" i="21"/>
  <c r="AK56" i="21"/>
  <c r="X57" i="21"/>
  <c r="Y57" i="21"/>
  <c r="Z57" i="21"/>
  <c r="AA57" i="21"/>
  <c r="AD57" i="21"/>
  <c r="AI57" i="21"/>
  <c r="AK57" i="21"/>
  <c r="X58" i="21"/>
  <c r="Y58" i="21"/>
  <c r="Z58" i="21"/>
  <c r="AA58" i="21"/>
  <c r="AD58" i="21"/>
  <c r="AI58" i="21"/>
  <c r="AK58" i="21"/>
  <c r="X59" i="21"/>
  <c r="Y59" i="21"/>
  <c r="Z59" i="21"/>
  <c r="AA59" i="21"/>
  <c r="AD59" i="21"/>
  <c r="AI59" i="21"/>
  <c r="AK59" i="21"/>
  <c r="X60" i="21"/>
  <c r="Y60" i="21"/>
  <c r="Z60" i="21"/>
  <c r="AA60" i="21"/>
  <c r="AD60" i="21"/>
  <c r="AI60" i="21"/>
  <c r="AK60" i="21"/>
  <c r="AD36" i="21"/>
  <c r="K7" i="2"/>
  <c r="AK36" i="21"/>
  <c r="AI36" i="21"/>
  <c r="X36" i="21"/>
  <c r="AA36" i="21"/>
  <c r="Z36" i="21"/>
  <c r="Y36" i="21"/>
  <c r="AH31" i="21"/>
  <c r="Y31" i="21" s="1"/>
  <c r="AF31" i="21"/>
  <c r="AD31" i="21"/>
  <c r="AH30" i="21"/>
  <c r="Z30" i="21" s="1"/>
  <c r="AF30" i="21"/>
  <c r="AD30" i="21"/>
  <c r="AH29" i="21"/>
  <c r="Z29" i="21" s="1"/>
  <c r="AF29" i="21"/>
  <c r="AD29" i="21"/>
  <c r="AH28" i="21"/>
  <c r="Z28" i="21" s="1"/>
  <c r="AF28" i="21"/>
  <c r="AD28" i="21"/>
  <c r="AH27" i="21"/>
  <c r="Z27" i="21" s="1"/>
  <c r="AF27" i="21"/>
  <c r="AD27" i="21"/>
  <c r="AH26" i="21"/>
  <c r="Y26" i="21" s="1"/>
  <c r="AF26" i="21"/>
  <c r="AD26" i="21"/>
  <c r="AH25" i="21"/>
  <c r="Z25" i="21" s="1"/>
  <c r="AF25" i="21"/>
  <c r="AD25" i="21"/>
  <c r="AH24" i="21"/>
  <c r="Z24" i="21" s="1"/>
  <c r="AF24" i="21"/>
  <c r="AD24" i="21"/>
  <c r="AH23" i="21"/>
  <c r="AB23" i="21" s="1"/>
  <c r="AF23" i="21"/>
  <c r="AD23" i="21"/>
  <c r="AH22" i="21"/>
  <c r="Z22" i="21" s="1"/>
  <c r="AF22" i="21"/>
  <c r="AD22" i="21"/>
  <c r="AB13" i="21"/>
  <c r="X13" i="21"/>
  <c r="Z13" i="21" s="1"/>
  <c r="AB30" i="22"/>
  <c r="AD30" i="22"/>
  <c r="AF30" i="22"/>
  <c r="AB31" i="22"/>
  <c r="AD31" i="22"/>
  <c r="AF31" i="22"/>
  <c r="AB32" i="22"/>
  <c r="AD32" i="22"/>
  <c r="AF32" i="22"/>
  <c r="AB33" i="22"/>
  <c r="AD33" i="22"/>
  <c r="AF33" i="22"/>
  <c r="AB34" i="22"/>
  <c r="AD34" i="22"/>
  <c r="AF34" i="22"/>
  <c r="AB35" i="22"/>
  <c r="AD35" i="22"/>
  <c r="AF35" i="22"/>
  <c r="AB36" i="22"/>
  <c r="AD36" i="22"/>
  <c r="AF36" i="22"/>
  <c r="AB37" i="22"/>
  <c r="AD37" i="22"/>
  <c r="AF37" i="22"/>
  <c r="AB38" i="22"/>
  <c r="AD38" i="22"/>
  <c r="AF38" i="22"/>
  <c r="AB39" i="22"/>
  <c r="AD39" i="22"/>
  <c r="AF39" i="22"/>
  <c r="AB40" i="22"/>
  <c r="AD40" i="22"/>
  <c r="AF40" i="22"/>
  <c r="AB41" i="22"/>
  <c r="AD41" i="22"/>
  <c r="AF41" i="22"/>
  <c r="AB42" i="22"/>
  <c r="AD42" i="22"/>
  <c r="AF42" i="22"/>
  <c r="AB43" i="22"/>
  <c r="AD43" i="22"/>
  <c r="AF43" i="22"/>
  <c r="AB44" i="22"/>
  <c r="AD44" i="22"/>
  <c r="AF44" i="22"/>
  <c r="AB45" i="22"/>
  <c r="AD45" i="22"/>
  <c r="AF45" i="22"/>
  <c r="AB46" i="22"/>
  <c r="AD46" i="22"/>
  <c r="AF46" i="22"/>
  <c r="AB47" i="22"/>
  <c r="AD47" i="22"/>
  <c r="AF47" i="22"/>
  <c r="AF29" i="22"/>
  <c r="AD29" i="22"/>
  <c r="AB29" i="22"/>
  <c r="AF28" i="22"/>
  <c r="Z18" i="22"/>
  <c r="AD28" i="22"/>
  <c r="AB28" i="22"/>
  <c r="AH28" i="22"/>
  <c r="BC9" i="41" a="1"/>
  <c r="BY9" i="41" a="1"/>
  <c r="BD9" i="41" a="1"/>
  <c r="BX9" i="41" a="1"/>
  <c r="BY9" i="41" l="1"/>
  <c r="BX9" i="41"/>
  <c r="BC9" i="41"/>
  <c r="BD9" i="41"/>
  <c r="V13" i="19"/>
  <c r="R13" i="19" s="1"/>
  <c r="Q13" i="19" s="1"/>
  <c r="V13" i="21"/>
  <c r="R13" i="21" s="1"/>
  <c r="Q13" i="21" s="1"/>
  <c r="R15" i="14"/>
  <c r="T15" i="14"/>
  <c r="X30" i="22"/>
  <c r="Z28" i="22"/>
  <c r="S15" i="14"/>
  <c r="P5" i="14"/>
  <c r="L5" i="14" s="1"/>
  <c r="K5" i="14" s="1"/>
  <c r="P6" i="14"/>
  <c r="L6" i="14" s="1"/>
  <c r="K6" i="14" s="1"/>
  <c r="I17" i="34"/>
  <c r="H17" i="34" s="1"/>
  <c r="H30" i="34"/>
  <c r="W8" i="14"/>
  <c r="P8" i="14" s="1"/>
  <c r="W10" i="14"/>
  <c r="P10" i="14" s="1"/>
  <c r="W9" i="14"/>
  <c r="P9" i="14" s="1"/>
  <c r="AD22" i="19"/>
  <c r="AC31" i="19"/>
  <c r="X31" i="19"/>
  <c r="X30" i="19"/>
  <c r="X29" i="19"/>
  <c r="X28" i="19"/>
  <c r="AC30" i="19"/>
  <c r="AC29" i="19"/>
  <c r="AC28" i="19"/>
  <c r="AD31" i="19"/>
  <c r="AD30" i="19"/>
  <c r="AD29" i="19"/>
  <c r="AD28" i="19"/>
  <c r="AC27" i="19"/>
  <c r="X25" i="19"/>
  <c r="X24" i="19"/>
  <c r="X23" i="19"/>
  <c r="AC26" i="19"/>
  <c r="AC25" i="19"/>
  <c r="AC24" i="19"/>
  <c r="AC23" i="19"/>
  <c r="X26" i="19"/>
  <c r="X27" i="19"/>
  <c r="AD27" i="19"/>
  <c r="AD26" i="19"/>
  <c r="AD25" i="19"/>
  <c r="AD24" i="19"/>
  <c r="AD23" i="19"/>
  <c r="X22" i="19"/>
  <c r="Z31" i="21"/>
  <c r="Z26" i="21"/>
  <c r="Y27" i="21"/>
  <c r="AA31" i="21"/>
  <c r="W28" i="22"/>
  <c r="Y29" i="22"/>
  <c r="U29" i="22"/>
  <c r="Z47" i="22"/>
  <c r="V47" i="22"/>
  <c r="W46" i="22"/>
  <c r="X45" i="22"/>
  <c r="U44" i="22"/>
  <c r="V43" i="22"/>
  <c r="Y47" i="22"/>
  <c r="U47" i="22"/>
  <c r="Z46" i="22"/>
  <c r="V46" i="22"/>
  <c r="W45" i="22"/>
  <c r="X44" i="22"/>
  <c r="Y39" i="22"/>
  <c r="U39" i="22"/>
  <c r="Z38" i="22"/>
  <c r="V38" i="22"/>
  <c r="W37" i="22"/>
  <c r="X36" i="22"/>
  <c r="Y31" i="22"/>
  <c r="U31" i="22"/>
  <c r="Z30" i="22"/>
  <c r="V30" i="22"/>
  <c r="Y44" i="22"/>
  <c r="Z43" i="22"/>
  <c r="W42" i="22"/>
  <c r="X41" i="22"/>
  <c r="Y36" i="22"/>
  <c r="U36" i="22"/>
  <c r="Z35" i="22"/>
  <c r="V35" i="22"/>
  <c r="W34" i="22"/>
  <c r="X33" i="22"/>
  <c r="Y32" i="22"/>
  <c r="U32" i="22"/>
  <c r="Z31" i="22"/>
  <c r="V31" i="22"/>
  <c r="W30" i="22"/>
  <c r="X28" i="22"/>
  <c r="U28" i="22"/>
  <c r="X29" i="22"/>
  <c r="Y43" i="22"/>
  <c r="U43" i="22"/>
  <c r="Z42" i="22"/>
  <c r="V42" i="22"/>
  <c r="W41" i="22"/>
  <c r="X40" i="22"/>
  <c r="Y35" i="22"/>
  <c r="U35" i="22"/>
  <c r="Z34" i="22"/>
  <c r="V34" i="22"/>
  <c r="W33" i="22"/>
  <c r="X32" i="22"/>
  <c r="Y28" i="22"/>
  <c r="V28" i="22"/>
  <c r="W29" i="22"/>
  <c r="X47" i="22"/>
  <c r="Y46" i="22"/>
  <c r="U46" i="22"/>
  <c r="Z45" i="22"/>
  <c r="V45" i="22"/>
  <c r="W44" i="22"/>
  <c r="X43" i="22"/>
  <c r="Y42" i="22"/>
  <c r="U42" i="22"/>
  <c r="Z41" i="22"/>
  <c r="V41" i="22"/>
  <c r="W40" i="22"/>
  <c r="X39" i="22"/>
  <c r="Y38" i="22"/>
  <c r="U38" i="22"/>
  <c r="Z37" i="22"/>
  <c r="V37" i="22"/>
  <c r="W36" i="22"/>
  <c r="X35" i="22"/>
  <c r="Y34" i="22"/>
  <c r="U34" i="22"/>
  <c r="Z33" i="22"/>
  <c r="V33" i="22"/>
  <c r="W32" i="22"/>
  <c r="X31" i="22"/>
  <c r="Y30" i="22"/>
  <c r="U30" i="22"/>
  <c r="Y40" i="22"/>
  <c r="U40" i="22"/>
  <c r="Z39" i="22"/>
  <c r="V39" i="22"/>
  <c r="W38" i="22"/>
  <c r="X37" i="22"/>
  <c r="Z29" i="22"/>
  <c r="V29" i="22"/>
  <c r="W47" i="22"/>
  <c r="X46" i="22"/>
  <c r="Y45" i="22"/>
  <c r="U45" i="22"/>
  <c r="Z44" i="22"/>
  <c r="V44" i="22"/>
  <c r="W43" i="22"/>
  <c r="X42" i="22"/>
  <c r="Y41" i="22"/>
  <c r="U41" i="22"/>
  <c r="Z40" i="22"/>
  <c r="V40" i="22"/>
  <c r="W39" i="22"/>
  <c r="X38" i="22"/>
  <c r="Y37" i="22"/>
  <c r="U37" i="22"/>
  <c r="Z36" i="22"/>
  <c r="V36" i="22"/>
  <c r="W35" i="22"/>
  <c r="X34" i="22"/>
  <c r="Y33" i="22"/>
  <c r="U33" i="22"/>
  <c r="Z32" i="22"/>
  <c r="V32" i="22"/>
  <c r="W31" i="22"/>
  <c r="Z23" i="21"/>
  <c r="AA27" i="21"/>
  <c r="AB27" i="21"/>
  <c r="X28" i="21"/>
  <c r="X27" i="21"/>
  <c r="AA23" i="21"/>
  <c r="X31" i="21"/>
  <c r="AB31" i="21"/>
  <c r="X24" i="21"/>
  <c r="AA26" i="21"/>
  <c r="Y23" i="21"/>
  <c r="AA29" i="21"/>
  <c r="AB29" i="21"/>
  <c r="X29" i="21"/>
  <c r="Y29" i="21"/>
  <c r="AB28" i="21"/>
  <c r="AA28" i="21"/>
  <c r="X26" i="21"/>
  <c r="AB26" i="21"/>
  <c r="AA25" i="21"/>
  <c r="AA24" i="21"/>
  <c r="X23" i="21"/>
  <c r="AB30" i="21"/>
  <c r="Y30" i="21"/>
  <c r="AA30" i="21"/>
  <c r="X30" i="21"/>
  <c r="Y28" i="21"/>
  <c r="X25" i="21"/>
  <c r="Y25" i="21"/>
  <c r="AB25" i="21"/>
  <c r="AB24" i="21"/>
  <c r="Y24" i="21"/>
  <c r="AA22" i="21"/>
  <c r="AB22" i="21"/>
  <c r="Y22" i="21"/>
  <c r="X22" i="21"/>
  <c r="V22" i="19" l="1"/>
  <c r="R22" i="19" s="1"/>
  <c r="Q22" i="19" s="1"/>
  <c r="V26" i="19"/>
  <c r="R26" i="19" s="1"/>
  <c r="Q26" i="19" s="1"/>
  <c r="V28" i="19"/>
  <c r="R28" i="19" s="1"/>
  <c r="Q28" i="19" s="1"/>
  <c r="V29" i="19"/>
  <c r="R29" i="19" s="1"/>
  <c r="Q29" i="19" s="1"/>
  <c r="V27" i="19"/>
  <c r="R27" i="19" s="1"/>
  <c r="Q27" i="19" s="1"/>
  <c r="V25" i="19"/>
  <c r="R25" i="19" s="1"/>
  <c r="Q25" i="19" s="1"/>
  <c r="V31" i="19"/>
  <c r="R31" i="19" s="1"/>
  <c r="Q31" i="19" s="1"/>
  <c r="V28" i="21"/>
  <c r="R28" i="21" s="1"/>
  <c r="Q28" i="21" s="1"/>
  <c r="V31" i="21"/>
  <c r="R31" i="21" s="1"/>
  <c r="Q31" i="21" s="1"/>
  <c r="V27" i="21"/>
  <c r="R27" i="21" s="1"/>
  <c r="Q27" i="21" s="1"/>
  <c r="V30" i="21"/>
  <c r="R30" i="21" s="1"/>
  <c r="Q30" i="21" s="1"/>
  <c r="V26" i="21"/>
  <c r="R26" i="21" s="1"/>
  <c r="Q26" i="21" s="1"/>
  <c r="V29" i="21"/>
  <c r="R29" i="21" s="1"/>
  <c r="Q29" i="21" s="1"/>
  <c r="V30" i="19"/>
  <c r="R30" i="19" s="1"/>
  <c r="Q30" i="19" s="1"/>
  <c r="V24" i="19"/>
  <c r="R24" i="19" s="1"/>
  <c r="Q24" i="19" s="1"/>
  <c r="V23" i="19"/>
  <c r="R23" i="19" s="1"/>
  <c r="Q23" i="19" s="1"/>
  <c r="V25" i="21"/>
  <c r="R25" i="21" s="1"/>
  <c r="Q25" i="21" s="1"/>
  <c r="V23" i="21"/>
  <c r="R23" i="21" s="1"/>
  <c r="Q23" i="21" s="1"/>
  <c r="P15" i="14"/>
  <c r="L15" i="14" s="1"/>
  <c r="K15" i="14" s="1"/>
  <c r="I7" i="34"/>
  <c r="H7" i="34" s="1"/>
  <c r="V24" i="21"/>
  <c r="R24" i="21" s="1"/>
  <c r="Q24" i="21" s="1"/>
  <c r="V22" i="21"/>
  <c r="R22" i="21" s="1"/>
  <c r="Q22" i="21" s="1"/>
  <c r="S28" i="22"/>
  <c r="O28" i="22" s="1"/>
  <c r="N28" i="22" s="1"/>
  <c r="S37" i="22"/>
  <c r="O37" i="22" s="1"/>
  <c r="N37" i="22" s="1"/>
  <c r="S45" i="22"/>
  <c r="O45" i="22" s="1"/>
  <c r="N45" i="22" s="1"/>
  <c r="S30" i="22"/>
  <c r="O30" i="22" s="1"/>
  <c r="N30" i="22" s="1"/>
  <c r="S38" i="22"/>
  <c r="O38" i="22" s="1"/>
  <c r="N38" i="22" s="1"/>
  <c r="S46" i="22"/>
  <c r="O46" i="22" s="1"/>
  <c r="N46" i="22" s="1"/>
  <c r="S43" i="22"/>
  <c r="O43" i="22" s="1"/>
  <c r="N43" i="22" s="1"/>
  <c r="S32" i="22"/>
  <c r="O32" i="22" s="1"/>
  <c r="N32" i="22" s="1"/>
  <c r="S39" i="22"/>
  <c r="O39" i="22" s="1"/>
  <c r="N39" i="22" s="1"/>
  <c r="S33" i="22"/>
  <c r="O33" i="22" s="1"/>
  <c r="N33" i="22" s="1"/>
  <c r="S41" i="22"/>
  <c r="O41" i="22" s="1"/>
  <c r="N41" i="22" s="1"/>
  <c r="S44" i="22"/>
  <c r="O44" i="22" s="1"/>
  <c r="N44" i="22" s="1"/>
  <c r="S40" i="22"/>
  <c r="O40" i="22" s="1"/>
  <c r="N40" i="22" s="1"/>
  <c r="S34" i="22"/>
  <c r="O34" i="22" s="1"/>
  <c r="N34" i="22" s="1"/>
  <c r="S42" i="22"/>
  <c r="O42" i="22" s="1"/>
  <c r="N42" i="22" s="1"/>
  <c r="S35" i="22"/>
  <c r="O35" i="22" s="1"/>
  <c r="N35" i="22" s="1"/>
  <c r="S36" i="22"/>
  <c r="O36" i="22" s="1"/>
  <c r="N36" i="22" s="1"/>
  <c r="S31" i="22"/>
  <c r="O31" i="22" s="1"/>
  <c r="N31" i="22" s="1"/>
  <c r="S47" i="22"/>
  <c r="O47" i="22" s="1"/>
  <c r="N47" i="22" s="1"/>
  <c r="S29" i="22"/>
  <c r="O29" i="22" s="1"/>
  <c r="N29" i="22" s="1"/>
  <c r="L10" i="14"/>
  <c r="K10" i="14" s="1"/>
  <c r="L9" i="14"/>
  <c r="K9" i="14" s="1"/>
  <c r="L8" i="14"/>
  <c r="K8" i="14" s="1"/>
  <c r="V22" i="22" l="1"/>
  <c r="Z22" i="22"/>
  <c r="X22" i="22"/>
  <c r="Z21" i="22"/>
  <c r="X21" i="22"/>
  <c r="V21" i="22"/>
  <c r="U21" i="22"/>
  <c r="Z20" i="22"/>
  <c r="X20" i="22"/>
  <c r="V20" i="22"/>
  <c r="U20" i="22"/>
  <c r="U19" i="22"/>
  <c r="X18" i="22"/>
  <c r="V18" i="22"/>
  <c r="U18" i="22"/>
  <c r="W17" i="22"/>
  <c r="U17" i="22"/>
  <c r="Y13" i="22"/>
  <c r="S22" i="22" l="1"/>
  <c r="O22" i="22" s="1"/>
  <c r="N22" i="22" s="1"/>
  <c r="S20" i="22"/>
  <c r="O20" i="22" s="1"/>
  <c r="N20" i="22" s="1"/>
  <c r="S21" i="22"/>
  <c r="O21" i="22" s="1"/>
  <c r="N21" i="22" s="1"/>
  <c r="S18" i="22"/>
  <c r="O18" i="22" s="1"/>
  <c r="N18" i="22" s="1"/>
  <c r="S19" i="22"/>
  <c r="O19" i="22" s="1"/>
  <c r="N19" i="22" s="1"/>
  <c r="S17" i="22"/>
  <c r="O17" i="22" s="1"/>
  <c r="N17" i="22" s="1"/>
  <c r="U13" i="22"/>
  <c r="W13" i="22" s="1"/>
  <c r="J10" i="22"/>
  <c r="J9" i="22"/>
  <c r="J8" i="22"/>
  <c r="E10" i="22"/>
  <c r="E9" i="22"/>
  <c r="E8" i="22"/>
  <c r="C10" i="22"/>
  <c r="C9" i="22"/>
  <c r="C8" i="22"/>
  <c r="C7" i="22"/>
  <c r="C6" i="22"/>
  <c r="C5" i="22"/>
  <c r="C4" i="22"/>
  <c r="C23" i="22" s="1"/>
  <c r="W15" i="2"/>
  <c r="Y15" i="2" s="1"/>
  <c r="W16" i="2"/>
  <c r="W17" i="2"/>
  <c r="W18" i="2"/>
  <c r="W19" i="2"/>
  <c r="W20" i="2"/>
  <c r="W21" i="2"/>
  <c r="W22" i="2"/>
  <c r="W23" i="2"/>
  <c r="W24" i="2"/>
  <c r="W25" i="2"/>
  <c r="W26" i="2"/>
  <c r="W27" i="2"/>
  <c r="W28" i="2"/>
  <c r="W29" i="2"/>
  <c r="W30" i="2"/>
  <c r="W31" i="2"/>
  <c r="W32" i="2"/>
  <c r="W33" i="2"/>
  <c r="T33" i="2" s="1"/>
  <c r="W34" i="2"/>
  <c r="W35" i="2"/>
  <c r="W36" i="2"/>
  <c r="W37" i="2"/>
  <c r="W38" i="2"/>
  <c r="W39" i="2"/>
  <c r="W40" i="2"/>
  <c r="W41" i="2"/>
  <c r="U41" i="2" s="1"/>
  <c r="W42" i="2"/>
  <c r="W43" i="2"/>
  <c r="W44" i="2"/>
  <c r="W45" i="2"/>
  <c r="W46" i="2"/>
  <c r="W47" i="2"/>
  <c r="W48" i="2"/>
  <c r="W49" i="2"/>
  <c r="W50" i="2"/>
  <c r="W51" i="2"/>
  <c r="W52" i="2"/>
  <c r="U52" i="2" s="1"/>
  <c r="W53" i="2"/>
  <c r="W54" i="2"/>
  <c r="W55" i="2"/>
  <c r="W56" i="2"/>
  <c r="W57" i="2"/>
  <c r="U57" i="2" s="1"/>
  <c r="W58" i="2"/>
  <c r="W59" i="2"/>
  <c r="W60" i="2"/>
  <c r="W61" i="2"/>
  <c r="W62" i="2"/>
  <c r="W63" i="2"/>
  <c r="W64" i="2"/>
  <c r="W65" i="2"/>
  <c r="W66" i="2"/>
  <c r="W67" i="2"/>
  <c r="W68" i="2"/>
  <c r="W69" i="2"/>
  <c r="W70" i="2"/>
  <c r="W71" i="2"/>
  <c r="W72" i="2"/>
  <c r="W73" i="2"/>
  <c r="W74" i="2"/>
  <c r="W75" i="2"/>
  <c r="W76" i="2"/>
  <c r="W77" i="2"/>
  <c r="U77" i="2" s="1"/>
  <c r="W78" i="2"/>
  <c r="W79" i="2"/>
  <c r="W80" i="2"/>
  <c r="W81" i="2"/>
  <c r="W82" i="2"/>
  <c r="W83" i="2"/>
  <c r="W84" i="2"/>
  <c r="W85" i="2"/>
  <c r="U85" i="2" s="1"/>
  <c r="W86" i="2"/>
  <c r="W87" i="2"/>
  <c r="W88" i="2"/>
  <c r="W89" i="2"/>
  <c r="W90" i="2"/>
  <c r="W91" i="2"/>
  <c r="S91" i="2" s="1"/>
  <c r="W92" i="2"/>
  <c r="W93" i="2"/>
  <c r="S93" i="2" s="1"/>
  <c r="W94" i="2"/>
  <c r="W95" i="2"/>
  <c r="S95" i="2" s="1"/>
  <c r="W96" i="2"/>
  <c r="W97" i="2"/>
  <c r="W98" i="2"/>
  <c r="W99" i="2"/>
  <c r="W100" i="2"/>
  <c r="W101" i="2"/>
  <c r="W102" i="2"/>
  <c r="W103" i="2"/>
  <c r="T103" i="2" s="1"/>
  <c r="W104" i="2"/>
  <c r="W105" i="2"/>
  <c r="W106" i="2"/>
  <c r="W107" i="2"/>
  <c r="W108" i="2"/>
  <c r="W109" i="2"/>
  <c r="W110" i="2"/>
  <c r="S110" i="2" s="1"/>
  <c r="W111" i="2"/>
  <c r="W112" i="2"/>
  <c r="W113" i="2"/>
  <c r="X10" i="2"/>
  <c r="X9" i="2"/>
  <c r="AA10" i="2"/>
  <c r="AC10" i="2" s="1"/>
  <c r="Z10" i="2"/>
  <c r="AB10" i="2" s="1"/>
  <c r="AA9" i="2"/>
  <c r="AC9" i="2" s="1"/>
  <c r="Z9" i="2"/>
  <c r="AB9" i="2" s="1"/>
  <c r="AA8" i="2"/>
  <c r="AC8" i="2" s="1"/>
  <c r="AB8" i="2"/>
  <c r="U10" i="2"/>
  <c r="T10" i="2"/>
  <c r="U9" i="2"/>
  <c r="T9" i="2"/>
  <c r="AO9" i="41" a="1"/>
  <c r="AO9" i="41" l="1"/>
  <c r="S13" i="22"/>
  <c r="O13" i="22" s="1"/>
  <c r="N13" i="22" s="1"/>
  <c r="R102" i="2"/>
  <c r="Y102" i="2"/>
  <c r="R71" i="2"/>
  <c r="Y71" i="2"/>
  <c r="R44" i="2"/>
  <c r="Y44" i="2"/>
  <c r="R31" i="2"/>
  <c r="Y31" i="2"/>
  <c r="R101" i="2"/>
  <c r="Y101" i="2"/>
  <c r="R84" i="2"/>
  <c r="Y84" i="2"/>
  <c r="Y70" i="2"/>
  <c r="R49" i="2"/>
  <c r="Y49" i="2"/>
  <c r="U44" i="2"/>
  <c r="R23" i="2"/>
  <c r="Y23" i="2"/>
  <c r="U113" i="2"/>
  <c r="Y113" i="2"/>
  <c r="R106" i="2"/>
  <c r="Y106" i="2"/>
  <c r="Y100" i="2"/>
  <c r="R89" i="2"/>
  <c r="Y89" i="2"/>
  <c r="Y83" i="2"/>
  <c r="R76" i="2"/>
  <c r="Y76" i="2"/>
  <c r="R69" i="2"/>
  <c r="Y69" i="2"/>
  <c r="Y62" i="2"/>
  <c r="R55" i="2"/>
  <c r="Y55" i="2"/>
  <c r="U49" i="2"/>
  <c r="R43" i="2"/>
  <c r="Y43" i="2"/>
  <c r="R36" i="2"/>
  <c r="Y36" i="2"/>
  <c r="R29" i="2"/>
  <c r="Y29" i="2"/>
  <c r="Y22" i="2"/>
  <c r="R112" i="2"/>
  <c r="Y112" i="2"/>
  <c r="Y105" i="2"/>
  <c r="T99" i="2"/>
  <c r="Y99" i="2"/>
  <c r="U94" i="2"/>
  <c r="Y94" i="2"/>
  <c r="S88" i="2"/>
  <c r="Y88" i="2"/>
  <c r="Y82" i="2"/>
  <c r="R75" i="2"/>
  <c r="Y75" i="2"/>
  <c r="U69" i="2"/>
  <c r="R61" i="2"/>
  <c r="Y61" i="2"/>
  <c r="Y54" i="2"/>
  <c r="T49" i="2"/>
  <c r="R42" i="2"/>
  <c r="Y42" i="2"/>
  <c r="R35" i="2"/>
  <c r="Y35" i="2"/>
  <c r="U29" i="2"/>
  <c r="R21" i="2"/>
  <c r="Y21" i="2"/>
  <c r="R108" i="2"/>
  <c r="Y108" i="2"/>
  <c r="U107" i="2"/>
  <c r="Y107" i="2"/>
  <c r="U90" i="2"/>
  <c r="Y90" i="2"/>
  <c r="R56" i="2"/>
  <c r="Y56" i="2"/>
  <c r="R37" i="2"/>
  <c r="Y37" i="2"/>
  <c r="Y30" i="2"/>
  <c r="U111" i="2"/>
  <c r="Y111" i="2"/>
  <c r="Y104" i="2"/>
  <c r="S99" i="2"/>
  <c r="R93" i="2"/>
  <c r="Y93" i="2"/>
  <c r="T88" i="2"/>
  <c r="R81" i="2"/>
  <c r="Y81" i="2"/>
  <c r="U75" i="2"/>
  <c r="R68" i="2"/>
  <c r="Y68" i="2"/>
  <c r="R60" i="2"/>
  <c r="Y60" i="2"/>
  <c r="R53" i="2"/>
  <c r="Y53" i="2"/>
  <c r="R48" i="2"/>
  <c r="Y48" i="2"/>
  <c r="R41" i="2"/>
  <c r="Y41" i="2"/>
  <c r="Y34" i="2"/>
  <c r="R28" i="2"/>
  <c r="Y28" i="2"/>
  <c r="R20" i="2"/>
  <c r="Y20" i="2"/>
  <c r="T95" i="2"/>
  <c r="Y95" i="2"/>
  <c r="R63" i="2"/>
  <c r="Y63" i="2"/>
  <c r="R110" i="2"/>
  <c r="Y110" i="2"/>
  <c r="U103" i="2"/>
  <c r="Y103" i="2"/>
  <c r="U98" i="2"/>
  <c r="Y98" i="2"/>
  <c r="T87" i="2"/>
  <c r="Y87" i="2"/>
  <c r="R80" i="2"/>
  <c r="Y80" i="2"/>
  <c r="R74" i="2"/>
  <c r="Y74" i="2"/>
  <c r="R67" i="2"/>
  <c r="Y67" i="2"/>
  <c r="R59" i="2"/>
  <c r="Y59" i="2"/>
  <c r="R52" i="2"/>
  <c r="Y52" i="2"/>
  <c r="R47" i="2"/>
  <c r="Y47" i="2"/>
  <c r="R33" i="2"/>
  <c r="Y33" i="2"/>
  <c r="R27" i="2"/>
  <c r="Y27" i="2"/>
  <c r="R19" i="2"/>
  <c r="Y19" i="2"/>
  <c r="R64" i="2"/>
  <c r="Y64" i="2"/>
  <c r="R24" i="2"/>
  <c r="Y24" i="2"/>
  <c r="S92" i="2"/>
  <c r="Y92" i="2"/>
  <c r="R73" i="2"/>
  <c r="Y73" i="2"/>
  <c r="R58" i="2"/>
  <c r="Y58" i="2"/>
  <c r="Y46" i="2"/>
  <c r="R40" i="2"/>
  <c r="Y40" i="2"/>
  <c r="R26" i="2"/>
  <c r="Y26" i="2"/>
  <c r="Y18" i="2"/>
  <c r="S96" i="2"/>
  <c r="Y96" i="2"/>
  <c r="R77" i="2"/>
  <c r="Y77" i="2"/>
  <c r="Y50" i="2"/>
  <c r="Y38" i="2"/>
  <c r="R16" i="2"/>
  <c r="Y16" i="2"/>
  <c r="R97" i="2"/>
  <c r="Y97" i="2"/>
  <c r="U86" i="2"/>
  <c r="Y86" i="2"/>
  <c r="R79" i="2"/>
  <c r="Y79" i="2"/>
  <c r="Y66" i="2"/>
  <c r="Y109" i="2"/>
  <c r="S103" i="2"/>
  <c r="S97" i="2"/>
  <c r="T91" i="2"/>
  <c r="Y91" i="2"/>
  <c r="R85" i="2"/>
  <c r="Y85" i="2"/>
  <c r="Y78" i="2"/>
  <c r="R72" i="2"/>
  <c r="Y72" i="2"/>
  <c r="R65" i="2"/>
  <c r="Y65" i="2"/>
  <c r="R57" i="2"/>
  <c r="Y57" i="2"/>
  <c r="R51" i="2"/>
  <c r="Y51" i="2"/>
  <c r="R45" i="2"/>
  <c r="Y45" i="2"/>
  <c r="R39" i="2"/>
  <c r="Y39" i="2"/>
  <c r="R32" i="2"/>
  <c r="Y32" i="2"/>
  <c r="R25" i="2"/>
  <c r="Y25" i="2"/>
  <c r="R17" i="2"/>
  <c r="Y17" i="2"/>
  <c r="R15" i="2"/>
  <c r="T20" i="2"/>
  <c r="S17" i="2"/>
  <c r="R113" i="2"/>
  <c r="U110" i="2"/>
  <c r="T106" i="2"/>
  <c r="T102" i="2"/>
  <c r="U97" i="2"/>
  <c r="U93" i="2"/>
  <c r="R86" i="2"/>
  <c r="T84" i="2"/>
  <c r="T81" i="2"/>
  <c r="T73" i="2"/>
  <c r="T68" i="2"/>
  <c r="S61" i="2"/>
  <c r="T56" i="2"/>
  <c r="T48" i="2"/>
  <c r="T40" i="2"/>
  <c r="T28" i="2"/>
  <c r="T25" i="2"/>
  <c r="T110" i="2"/>
  <c r="S108" i="2"/>
  <c r="S106" i="2"/>
  <c r="S102" i="2"/>
  <c r="T97" i="2"/>
  <c r="T93" i="2"/>
  <c r="S81" i="2"/>
  <c r="S73" i="2"/>
  <c r="U36" i="2"/>
  <c r="U21" i="2"/>
  <c r="S25" i="2"/>
  <c r="U15" i="2"/>
  <c r="T111" i="2"/>
  <c r="S111" i="2"/>
  <c r="T107" i="2"/>
  <c r="S107" i="2"/>
  <c r="U106" i="2"/>
  <c r="U102" i="2"/>
  <c r="R99" i="2"/>
  <c r="S98" i="2"/>
  <c r="R98" i="2"/>
  <c r="T96" i="2"/>
  <c r="R96" i="2"/>
  <c r="R95" i="2"/>
  <c r="S94" i="2"/>
  <c r="R94" i="2"/>
  <c r="T92" i="2"/>
  <c r="R92" i="2"/>
  <c r="R91" i="2"/>
  <c r="S90" i="2"/>
  <c r="R90" i="2"/>
  <c r="U89" i="2"/>
  <c r="T89" i="2"/>
  <c r="S89" i="2"/>
  <c r="R88" i="2"/>
  <c r="S87" i="2"/>
  <c r="R87" i="2"/>
  <c r="S86" i="2"/>
  <c r="T85" i="2"/>
  <c r="S85" i="2"/>
  <c r="U84" i="2"/>
  <c r="U81" i="2"/>
  <c r="U80" i="2"/>
  <c r="T80" i="2"/>
  <c r="T77" i="2"/>
  <c r="S77" i="2"/>
  <c r="U76" i="2"/>
  <c r="T76" i="2"/>
  <c r="U73" i="2"/>
  <c r="U72" i="2"/>
  <c r="T72" i="2"/>
  <c r="U71" i="2"/>
  <c r="T69" i="2"/>
  <c r="S69" i="2"/>
  <c r="U68" i="2"/>
  <c r="U67" i="2"/>
  <c r="U63" i="2"/>
  <c r="T61" i="2"/>
  <c r="T60" i="2"/>
  <c r="U65" i="2"/>
  <c r="U64" i="2"/>
  <c r="T65" i="2"/>
  <c r="T64" i="2"/>
  <c r="U59" i="2"/>
  <c r="S65" i="2"/>
  <c r="U61" i="2"/>
  <c r="U60" i="2"/>
  <c r="T57" i="2"/>
  <c r="S57" i="2"/>
  <c r="U56" i="2"/>
  <c r="U55" i="2"/>
  <c r="T53" i="2"/>
  <c r="U53" i="2"/>
  <c r="S53" i="2"/>
  <c r="T52" i="2"/>
  <c r="U51" i="2"/>
  <c r="S49" i="2"/>
  <c r="U48" i="2"/>
  <c r="U47" i="2"/>
  <c r="T45" i="2"/>
  <c r="U45" i="2"/>
  <c r="S45" i="2"/>
  <c r="T44" i="2"/>
  <c r="U43" i="2"/>
  <c r="T41" i="2"/>
  <c r="S41" i="2"/>
  <c r="U40" i="2"/>
  <c r="U39" i="2"/>
  <c r="U37" i="2"/>
  <c r="T37" i="2"/>
  <c r="S37" i="2"/>
  <c r="T36" i="2"/>
  <c r="U35" i="2"/>
  <c r="S33" i="2"/>
  <c r="U33" i="2"/>
  <c r="U32" i="2"/>
  <c r="T32" i="2"/>
  <c r="U31" i="2"/>
  <c r="T29" i="2"/>
  <c r="S29" i="2"/>
  <c r="U28" i="2"/>
  <c r="U27" i="2"/>
  <c r="U25" i="2"/>
  <c r="U24" i="2"/>
  <c r="T24" i="2"/>
  <c r="U23" i="2"/>
  <c r="T21" i="2"/>
  <c r="S21" i="2"/>
  <c r="U20" i="2"/>
  <c r="U19" i="2"/>
  <c r="U17" i="2"/>
  <c r="T17" i="2"/>
  <c r="U16" i="2"/>
  <c r="T16" i="2"/>
  <c r="S109" i="2"/>
  <c r="T109" i="2"/>
  <c r="T104" i="2"/>
  <c r="U104" i="2"/>
  <c r="S83" i="2"/>
  <c r="T83" i="2"/>
  <c r="R83" i="2"/>
  <c r="U83" i="2"/>
  <c r="T78" i="2"/>
  <c r="U78" i="2"/>
  <c r="R78" i="2"/>
  <c r="S78" i="2"/>
  <c r="S66" i="2"/>
  <c r="T66" i="2"/>
  <c r="U66" i="2"/>
  <c r="R66" i="2"/>
  <c r="S46" i="2"/>
  <c r="T46" i="2"/>
  <c r="U46" i="2"/>
  <c r="S34" i="2"/>
  <c r="T34" i="2"/>
  <c r="U34" i="2"/>
  <c r="R34" i="2"/>
  <c r="U109" i="2"/>
  <c r="S105" i="2"/>
  <c r="T105" i="2"/>
  <c r="S104" i="2"/>
  <c r="T100" i="2"/>
  <c r="U100" i="2"/>
  <c r="T82" i="2"/>
  <c r="U82" i="2"/>
  <c r="R82" i="2"/>
  <c r="R46" i="2"/>
  <c r="T112" i="2"/>
  <c r="U112" i="2"/>
  <c r="R109" i="2"/>
  <c r="U105" i="2"/>
  <c r="R104" i="2"/>
  <c r="S101" i="2"/>
  <c r="T101" i="2"/>
  <c r="S100" i="2"/>
  <c r="S82" i="2"/>
  <c r="S62" i="2"/>
  <c r="T62" i="2"/>
  <c r="U62" i="2"/>
  <c r="S50" i="2"/>
  <c r="T50" i="2"/>
  <c r="U50" i="2"/>
  <c r="R50" i="2"/>
  <c r="S30" i="2"/>
  <c r="T30" i="2"/>
  <c r="U30" i="2"/>
  <c r="S18" i="2"/>
  <c r="T18" i="2"/>
  <c r="U18" i="2"/>
  <c r="R18" i="2"/>
  <c r="S113" i="2"/>
  <c r="T113" i="2"/>
  <c r="S112" i="2"/>
  <c r="T108" i="2"/>
  <c r="U108" i="2"/>
  <c r="R105" i="2"/>
  <c r="U101" i="2"/>
  <c r="R100" i="2"/>
  <c r="R62" i="2"/>
  <c r="R30" i="2"/>
  <c r="R111" i="2"/>
  <c r="R107" i="2"/>
  <c r="R103" i="2"/>
  <c r="S79" i="2"/>
  <c r="T79" i="2"/>
  <c r="T74" i="2"/>
  <c r="U74" i="2"/>
  <c r="S70" i="2"/>
  <c r="T70" i="2"/>
  <c r="U70" i="2"/>
  <c r="S54" i="2"/>
  <c r="T54" i="2"/>
  <c r="U54" i="2"/>
  <c r="S38" i="2"/>
  <c r="T38" i="2"/>
  <c r="U38" i="2"/>
  <c r="S22" i="2"/>
  <c r="T22" i="2"/>
  <c r="U22" i="2"/>
  <c r="U99" i="2"/>
  <c r="T98" i="2"/>
  <c r="U96" i="2"/>
  <c r="U95" i="2"/>
  <c r="T94" i="2"/>
  <c r="U92" i="2"/>
  <c r="U91" i="2"/>
  <c r="T90" i="2"/>
  <c r="U88" i="2"/>
  <c r="U87" i="2"/>
  <c r="T86" i="2"/>
  <c r="U79" i="2"/>
  <c r="S75" i="2"/>
  <c r="T75" i="2"/>
  <c r="S74" i="2"/>
  <c r="R70" i="2"/>
  <c r="S58" i="2"/>
  <c r="T58" i="2"/>
  <c r="U58" i="2"/>
  <c r="R54" i="2"/>
  <c r="S42" i="2"/>
  <c r="T42" i="2"/>
  <c r="U42" i="2"/>
  <c r="R38" i="2"/>
  <c r="S26" i="2"/>
  <c r="T26" i="2"/>
  <c r="U26" i="2"/>
  <c r="R22" i="2"/>
  <c r="S84" i="2"/>
  <c r="S80" i="2"/>
  <c r="S76" i="2"/>
  <c r="S72" i="2"/>
  <c r="T71" i="2"/>
  <c r="S68" i="2"/>
  <c r="T67" i="2"/>
  <c r="S64" i="2"/>
  <c r="T63" i="2"/>
  <c r="S60" i="2"/>
  <c r="T59" i="2"/>
  <c r="S56" i="2"/>
  <c r="T55" i="2"/>
  <c r="S52" i="2"/>
  <c r="T51" i="2"/>
  <c r="S48" i="2"/>
  <c r="T47" i="2"/>
  <c r="S44" i="2"/>
  <c r="T43" i="2"/>
  <c r="S40" i="2"/>
  <c r="T39" i="2"/>
  <c r="S36" i="2"/>
  <c r="T35" i="2"/>
  <c r="S32" i="2"/>
  <c r="T31" i="2"/>
  <c r="S28" i="2"/>
  <c r="T27" i="2"/>
  <c r="S24" i="2"/>
  <c r="T23" i="2"/>
  <c r="S20" i="2"/>
  <c r="T19" i="2"/>
  <c r="S16" i="2"/>
  <c r="T15" i="2"/>
  <c r="S71" i="2"/>
  <c r="S67" i="2"/>
  <c r="S63" i="2"/>
  <c r="S59" i="2"/>
  <c r="S55" i="2"/>
  <c r="S51" i="2"/>
  <c r="S47" i="2"/>
  <c r="S43" i="2"/>
  <c r="S39" i="2"/>
  <c r="S35" i="2"/>
  <c r="S31" i="2"/>
  <c r="S27" i="2"/>
  <c r="S23" i="2"/>
  <c r="S19" i="2"/>
  <c r="S15" i="2"/>
  <c r="W10" i="2"/>
  <c r="P10" i="2" s="1"/>
  <c r="W9" i="2"/>
  <c r="P9" i="2" s="1"/>
  <c r="W8" i="2"/>
  <c r="P8" i="2" s="1"/>
  <c r="P89" i="2" l="1"/>
  <c r="L89" i="2" s="1"/>
  <c r="K89" i="2" s="1"/>
  <c r="P32" i="2"/>
  <c r="L32" i="2" s="1"/>
  <c r="K32" i="2" s="1"/>
  <c r="P43" i="2"/>
  <c r="L43" i="2" s="1"/>
  <c r="K43" i="2" s="1"/>
  <c r="P33" i="2"/>
  <c r="L33" i="2" s="1"/>
  <c r="K33" i="2" s="1"/>
  <c r="P62" i="2"/>
  <c r="L62" i="2" s="1"/>
  <c r="K62" i="2" s="1"/>
  <c r="P49" i="2"/>
  <c r="L49" i="2" s="1"/>
  <c r="K49" i="2" s="1"/>
  <c r="P23" i="2"/>
  <c r="L23" i="2" s="1"/>
  <c r="K23" i="2" s="1"/>
  <c r="P83" i="2"/>
  <c r="L83" i="2" s="1"/>
  <c r="K83" i="2" s="1"/>
  <c r="P51" i="2"/>
  <c r="L51" i="2" s="1"/>
  <c r="K51" i="2" s="1"/>
  <c r="P46" i="2"/>
  <c r="L46" i="2" s="1"/>
  <c r="K46" i="2" s="1"/>
  <c r="P60" i="2"/>
  <c r="L60" i="2" s="1"/>
  <c r="K60" i="2" s="1"/>
  <c r="P35" i="2"/>
  <c r="L35" i="2" s="1"/>
  <c r="K35" i="2" s="1"/>
  <c r="P56" i="2"/>
  <c r="L56" i="2" s="1"/>
  <c r="K56" i="2" s="1"/>
  <c r="P22" i="2"/>
  <c r="L22" i="2" s="1"/>
  <c r="K22" i="2" s="1"/>
  <c r="P27" i="2"/>
  <c r="L27" i="2" s="1"/>
  <c r="K27" i="2" s="1"/>
  <c r="P50" i="2"/>
  <c r="L50" i="2" s="1"/>
  <c r="K50" i="2" s="1"/>
  <c r="P68" i="2"/>
  <c r="L68" i="2" s="1"/>
  <c r="K68" i="2" s="1"/>
  <c r="P29" i="2"/>
  <c r="L29" i="2" s="1"/>
  <c r="K29" i="2" s="1"/>
  <c r="P94" i="2"/>
  <c r="L94" i="2" s="1"/>
  <c r="K94" i="2" s="1"/>
  <c r="P61" i="2"/>
  <c r="L61" i="2" s="1"/>
  <c r="K61" i="2" s="1"/>
  <c r="P55" i="2"/>
  <c r="L55" i="2" s="1"/>
  <c r="K55" i="2" s="1"/>
  <c r="P54" i="2"/>
  <c r="L54" i="2" s="1"/>
  <c r="K54" i="2" s="1"/>
  <c r="P101" i="2"/>
  <c r="L101" i="2" s="1"/>
  <c r="K101" i="2" s="1"/>
  <c r="P88" i="2"/>
  <c r="L88" i="2" s="1"/>
  <c r="K88" i="2" s="1"/>
  <c r="P26" i="2"/>
  <c r="L26" i="2" s="1"/>
  <c r="K26" i="2" s="1"/>
  <c r="P66" i="2"/>
  <c r="L66" i="2" s="1"/>
  <c r="K66" i="2" s="1"/>
  <c r="P111" i="2"/>
  <c r="L111" i="2" s="1"/>
  <c r="K111" i="2" s="1"/>
  <c r="P70" i="2"/>
  <c r="L70" i="2" s="1"/>
  <c r="K70" i="2" s="1"/>
  <c r="P113" i="2"/>
  <c r="L113" i="2" s="1"/>
  <c r="K113" i="2" s="1"/>
  <c r="P104" i="2"/>
  <c r="L104" i="2" s="1"/>
  <c r="K104" i="2" s="1"/>
  <c r="P90" i="2"/>
  <c r="L90" i="2" s="1"/>
  <c r="K90" i="2" s="1"/>
  <c r="P92" i="2"/>
  <c r="L92" i="2" s="1"/>
  <c r="K92" i="2" s="1"/>
  <c r="P65" i="2"/>
  <c r="L65" i="2" s="1"/>
  <c r="K65" i="2" s="1"/>
  <c r="P99" i="2"/>
  <c r="L99" i="2" s="1"/>
  <c r="K99" i="2" s="1"/>
  <c r="P48" i="2"/>
  <c r="L48" i="2" s="1"/>
  <c r="K48" i="2" s="1"/>
  <c r="P75" i="2"/>
  <c r="L75" i="2" s="1"/>
  <c r="K75" i="2" s="1"/>
  <c r="P69" i="2"/>
  <c r="L69" i="2" s="1"/>
  <c r="K69" i="2" s="1"/>
  <c r="P30" i="2"/>
  <c r="L30" i="2" s="1"/>
  <c r="K30" i="2" s="1"/>
  <c r="P79" i="2"/>
  <c r="L79" i="2" s="1"/>
  <c r="K79" i="2" s="1"/>
  <c r="P82" i="2"/>
  <c r="L82" i="2" s="1"/>
  <c r="K82" i="2" s="1"/>
  <c r="P72" i="2"/>
  <c r="L72" i="2" s="1"/>
  <c r="K72" i="2" s="1"/>
  <c r="P76" i="2"/>
  <c r="L76" i="2" s="1"/>
  <c r="K76" i="2" s="1"/>
  <c r="P19" i="2"/>
  <c r="L19" i="2" s="1"/>
  <c r="K19" i="2" s="1"/>
  <c r="P100" i="2"/>
  <c r="L100" i="2" s="1"/>
  <c r="K100" i="2" s="1"/>
  <c r="P64" i="2"/>
  <c r="L64" i="2" s="1"/>
  <c r="K64" i="2" s="1"/>
  <c r="P20" i="2"/>
  <c r="L20" i="2" s="1"/>
  <c r="K20" i="2" s="1"/>
  <c r="P81" i="2"/>
  <c r="L81" i="2" s="1"/>
  <c r="K81" i="2" s="1"/>
  <c r="P36" i="2"/>
  <c r="L36" i="2" s="1"/>
  <c r="K36" i="2" s="1"/>
  <c r="P37" i="2"/>
  <c r="L37" i="2" s="1"/>
  <c r="K37" i="2" s="1"/>
  <c r="P58" i="2"/>
  <c r="L58" i="2" s="1"/>
  <c r="K58" i="2" s="1"/>
  <c r="P103" i="2"/>
  <c r="L103" i="2" s="1"/>
  <c r="K103" i="2" s="1"/>
  <c r="P109" i="2"/>
  <c r="L109" i="2" s="1"/>
  <c r="K109" i="2" s="1"/>
  <c r="P84" i="2"/>
  <c r="L84" i="2" s="1"/>
  <c r="K84" i="2" s="1"/>
  <c r="P71" i="2"/>
  <c r="L71" i="2" s="1"/>
  <c r="K71" i="2" s="1"/>
  <c r="P18" i="2"/>
  <c r="L18" i="2" s="1"/>
  <c r="K18" i="2" s="1"/>
  <c r="P25" i="2"/>
  <c r="L25" i="2" s="1"/>
  <c r="K25" i="2" s="1"/>
  <c r="P40" i="2"/>
  <c r="L40" i="2" s="1"/>
  <c r="K40" i="2" s="1"/>
  <c r="P105" i="2"/>
  <c r="L105" i="2" s="1"/>
  <c r="K105" i="2" s="1"/>
  <c r="P17" i="2"/>
  <c r="L17" i="2" s="1"/>
  <c r="K17" i="2" s="1"/>
  <c r="P57" i="2"/>
  <c r="L57" i="2" s="1"/>
  <c r="K57" i="2" s="1"/>
  <c r="P98" i="2"/>
  <c r="L98" i="2" s="1"/>
  <c r="K98" i="2" s="1"/>
  <c r="P97" i="2"/>
  <c r="L97" i="2" s="1"/>
  <c r="K97" i="2" s="1"/>
  <c r="P24" i="2"/>
  <c r="L24" i="2" s="1"/>
  <c r="K24" i="2" s="1"/>
  <c r="P47" i="2"/>
  <c r="L47" i="2" s="1"/>
  <c r="K47" i="2" s="1"/>
  <c r="P42" i="2"/>
  <c r="L42" i="2" s="1"/>
  <c r="K42" i="2" s="1"/>
  <c r="P31" i="2"/>
  <c r="L31" i="2" s="1"/>
  <c r="K31" i="2" s="1"/>
  <c r="P41" i="2"/>
  <c r="L41" i="2" s="1"/>
  <c r="K41" i="2" s="1"/>
  <c r="P112" i="2"/>
  <c r="L112" i="2" s="1"/>
  <c r="K112" i="2" s="1"/>
  <c r="P106" i="2"/>
  <c r="L106" i="2" s="1"/>
  <c r="K106" i="2" s="1"/>
  <c r="P34" i="2"/>
  <c r="L34" i="2" s="1"/>
  <c r="K34" i="2" s="1"/>
  <c r="P63" i="2"/>
  <c r="L63" i="2" s="1"/>
  <c r="K63" i="2" s="1"/>
  <c r="P108" i="2"/>
  <c r="L108" i="2" s="1"/>
  <c r="K108" i="2" s="1"/>
  <c r="P45" i="2"/>
  <c r="L45" i="2" s="1"/>
  <c r="K45" i="2" s="1"/>
  <c r="P96" i="2"/>
  <c r="L96" i="2" s="1"/>
  <c r="K96" i="2" s="1"/>
  <c r="P67" i="2"/>
  <c r="L67" i="2" s="1"/>
  <c r="K67" i="2" s="1"/>
  <c r="P21" i="2"/>
  <c r="L21" i="2" s="1"/>
  <c r="K21" i="2" s="1"/>
  <c r="P44" i="2"/>
  <c r="L44" i="2" s="1"/>
  <c r="K44" i="2" s="1"/>
  <c r="P59" i="2"/>
  <c r="L59" i="2" s="1"/>
  <c r="K59" i="2" s="1"/>
  <c r="P16" i="2"/>
  <c r="L16" i="2" s="1"/>
  <c r="K16" i="2" s="1"/>
  <c r="P74" i="2"/>
  <c r="L74" i="2" s="1"/>
  <c r="K74" i="2" s="1"/>
  <c r="P73" i="2"/>
  <c r="L73" i="2" s="1"/>
  <c r="K73" i="2" s="1"/>
  <c r="P38" i="2"/>
  <c r="L38" i="2" s="1"/>
  <c r="K38" i="2" s="1"/>
  <c r="P77" i="2"/>
  <c r="L77" i="2" s="1"/>
  <c r="K77" i="2" s="1"/>
  <c r="P39" i="2"/>
  <c r="L39" i="2" s="1"/>
  <c r="K39" i="2" s="1"/>
  <c r="P28" i="2"/>
  <c r="L28" i="2" s="1"/>
  <c r="K28" i="2" s="1"/>
  <c r="P80" i="2"/>
  <c r="L80" i="2" s="1"/>
  <c r="K80" i="2" s="1"/>
  <c r="P78" i="2"/>
  <c r="L78" i="2" s="1"/>
  <c r="K78" i="2" s="1"/>
  <c r="P87" i="2"/>
  <c r="L87" i="2" s="1"/>
  <c r="K87" i="2" s="1"/>
  <c r="P91" i="2"/>
  <c r="L91" i="2" s="1"/>
  <c r="K91" i="2" s="1"/>
  <c r="P93" i="2"/>
  <c r="L93" i="2" s="1"/>
  <c r="K93" i="2" s="1"/>
  <c r="P86" i="2"/>
  <c r="L86" i="2" s="1"/>
  <c r="K86" i="2" s="1"/>
  <c r="P85" i="2"/>
  <c r="L85" i="2" s="1"/>
  <c r="K85" i="2" s="1"/>
  <c r="P52" i="2"/>
  <c r="L52" i="2" s="1"/>
  <c r="K52" i="2" s="1"/>
  <c r="P110" i="2"/>
  <c r="L110" i="2" s="1"/>
  <c r="K110" i="2" s="1"/>
  <c r="P102" i="2"/>
  <c r="L102" i="2" s="1"/>
  <c r="K102" i="2" s="1"/>
  <c r="P95" i="2"/>
  <c r="L95" i="2" s="1"/>
  <c r="K95" i="2" s="1"/>
  <c r="P53" i="2"/>
  <c r="L53" i="2" s="1"/>
  <c r="K53" i="2" s="1"/>
  <c r="P107" i="2"/>
  <c r="L107" i="2" s="1"/>
  <c r="K107" i="2" s="1"/>
  <c r="P15" i="2"/>
  <c r="L15" i="2" s="1"/>
  <c r="K15" i="2" s="1"/>
  <c r="L14" i="2"/>
  <c r="L10" i="2"/>
  <c r="K10" i="2" s="1"/>
  <c r="L9" i="2"/>
  <c r="K9" i="2" s="1"/>
  <c r="L8" i="2"/>
  <c r="K8" i="2" s="1"/>
  <c r="K14" i="2" l="1"/>
  <c r="R6" i="2"/>
  <c r="P6" i="2" s="1"/>
  <c r="R5" i="2"/>
  <c r="R4" i="2"/>
  <c r="L6" i="2" l="1"/>
  <c r="K6" i="2" s="1"/>
  <c r="P5" i="2"/>
  <c r="L5" i="2" s="1"/>
  <c r="K5" i="2" s="1"/>
  <c r="P4" i="2"/>
  <c r="L4" i="2" s="1"/>
  <c r="K4" i="2" s="1"/>
  <c r="H47" i="22"/>
  <c r="H46" i="22"/>
  <c r="H45" i="22"/>
  <c r="H44" i="22"/>
  <c r="H43" i="22"/>
  <c r="H42" i="22"/>
  <c r="H41" i="22"/>
  <c r="H40" i="22"/>
  <c r="H39" i="22"/>
  <c r="H38" i="22"/>
  <c r="H37" i="22"/>
  <c r="H36" i="22"/>
  <c r="H35" i="22"/>
  <c r="H34" i="22"/>
  <c r="H33" i="22"/>
  <c r="H32" i="22"/>
  <c r="H31" i="22"/>
  <c r="H30" i="22"/>
  <c r="H29" i="22"/>
  <c r="H28" i="22"/>
  <c r="AW9" i="41" a="1"/>
  <c r="AW9" i="41" l="1"/>
  <c r="C15" i="19"/>
  <c r="C15" i="21"/>
  <c r="K10" i="22"/>
  <c r="K9" i="22"/>
  <c r="K8" i="22"/>
  <c r="L10" i="21"/>
  <c r="L9" i="21"/>
  <c r="L8" i="21"/>
  <c r="AF75" i="19"/>
  <c r="AF37" i="19"/>
  <c r="AF75" i="21"/>
  <c r="AF74" i="21"/>
  <c r="AF73" i="21"/>
  <c r="AF72" i="21"/>
  <c r="AF71" i="21"/>
  <c r="AF70" i="21"/>
  <c r="AF69" i="21"/>
  <c r="AF68" i="21"/>
  <c r="AF67" i="21"/>
  <c r="AF66" i="21"/>
  <c r="AF65" i="21"/>
  <c r="AF64" i="21"/>
  <c r="AF63" i="21"/>
  <c r="AF62" i="21"/>
  <c r="AF61" i="21"/>
  <c r="AF60" i="21"/>
  <c r="AF59" i="21"/>
  <c r="AF58" i="21"/>
  <c r="AF57" i="21"/>
  <c r="AF56" i="21"/>
  <c r="AF55" i="21"/>
  <c r="AF54" i="21"/>
  <c r="AF53" i="21"/>
  <c r="AF52" i="21"/>
  <c r="AF51" i="21"/>
  <c r="AF50" i="21"/>
  <c r="AF49" i="21"/>
  <c r="AF48" i="21"/>
  <c r="AF47" i="21"/>
  <c r="AF46" i="21"/>
  <c r="AF45" i="21"/>
  <c r="AF44" i="21"/>
  <c r="AF43" i="21"/>
  <c r="AF42" i="21"/>
  <c r="AF41" i="21"/>
  <c r="AF40" i="21"/>
  <c r="AF39" i="21"/>
  <c r="AF38" i="21"/>
  <c r="AF37" i="21"/>
  <c r="AF36" i="21"/>
  <c r="AF36" i="19"/>
  <c r="D40" i="19"/>
  <c r="P36" i="21"/>
  <c r="AG75" i="19" l="1"/>
  <c r="AG37" i="19"/>
  <c r="AG36" i="19"/>
  <c r="AG75" i="21"/>
  <c r="AG74" i="21"/>
  <c r="AG73" i="21"/>
  <c r="AG72" i="21"/>
  <c r="AG71" i="21"/>
  <c r="AG70" i="21"/>
  <c r="AG69" i="21"/>
  <c r="AG68" i="21"/>
  <c r="AG67" i="21"/>
  <c r="AG66" i="21"/>
  <c r="AG65" i="21"/>
  <c r="AG64" i="21"/>
  <c r="AG63" i="21"/>
  <c r="AG62" i="21"/>
  <c r="AG61" i="21"/>
  <c r="AG60" i="21"/>
  <c r="AG59" i="21"/>
  <c r="AG58" i="21"/>
  <c r="AG57" i="21"/>
  <c r="AG56" i="21"/>
  <c r="AG55" i="21"/>
  <c r="AG54" i="21"/>
  <c r="AG53" i="21"/>
  <c r="AG52" i="21"/>
  <c r="AG51" i="21"/>
  <c r="AG50" i="21"/>
  <c r="AG49" i="21"/>
  <c r="AG48" i="21"/>
  <c r="AG47" i="21"/>
  <c r="AG46" i="21"/>
  <c r="AG45" i="21"/>
  <c r="AG44" i="21"/>
  <c r="AG43" i="21"/>
  <c r="AG42" i="21"/>
  <c r="AG41" i="21"/>
  <c r="AG40" i="21"/>
  <c r="AG39" i="21"/>
  <c r="AG38" i="21"/>
  <c r="AG37" i="21"/>
  <c r="AG36" i="21"/>
  <c r="AC36" i="21"/>
  <c r="AF72" i="19"/>
  <c r="AF73" i="19"/>
  <c r="AF74" i="19"/>
  <c r="AF60" i="19"/>
  <c r="AF63" i="19"/>
  <c r="AF59" i="19"/>
  <c r="AF68" i="19"/>
  <c r="AF53" i="19"/>
  <c r="AF71" i="19"/>
  <c r="AF61" i="19"/>
  <c r="AF56" i="19"/>
  <c r="AF69" i="19"/>
  <c r="AF64" i="19"/>
  <c r="AF54" i="19"/>
  <c r="AF57" i="19"/>
  <c r="AF67" i="19"/>
  <c r="AF62" i="19"/>
  <c r="AF65" i="19"/>
  <c r="AF52" i="19"/>
  <c r="AF70" i="19"/>
  <c r="AF58" i="19"/>
  <c r="AF55" i="19"/>
  <c r="AF66" i="19"/>
  <c r="AF51" i="19"/>
  <c r="AF49" i="19"/>
  <c r="AF50" i="19"/>
  <c r="AF46" i="19"/>
  <c r="AF39" i="19"/>
  <c r="AF47" i="19"/>
  <c r="AF40" i="19"/>
  <c r="AF48" i="19"/>
  <c r="AF41" i="19"/>
  <c r="AF42" i="19"/>
  <c r="AF38" i="19"/>
  <c r="AF43" i="19"/>
  <c r="AF44" i="19"/>
  <c r="AF45" i="19"/>
  <c r="P61" i="21"/>
  <c r="P59" i="21"/>
  <c r="O52" i="21"/>
  <c r="P68" i="21"/>
  <c r="D40" i="21"/>
  <c r="O46" i="21"/>
  <c r="O38" i="21"/>
  <c r="O50" i="21"/>
  <c r="O66" i="21"/>
  <c r="P54" i="21"/>
  <c r="P75" i="21"/>
  <c r="P74" i="21"/>
  <c r="P44" i="21"/>
  <c r="P37" i="21"/>
  <c r="P55" i="21"/>
  <c r="O60" i="21"/>
  <c r="O68" i="21"/>
  <c r="P43" i="21"/>
  <c r="O55" i="21"/>
  <c r="P50" i="21"/>
  <c r="P46" i="21"/>
  <c r="O42" i="21"/>
  <c r="P58" i="21"/>
  <c r="P64" i="21"/>
  <c r="O58" i="21"/>
  <c r="P62" i="21"/>
  <c r="P69" i="21"/>
  <c r="P65" i="21"/>
  <c r="O44" i="21"/>
  <c r="O54" i="21"/>
  <c r="BN13" i="41" a="1"/>
  <c r="O43" i="21"/>
  <c r="O71" i="21"/>
  <c r="O51" i="21"/>
  <c r="P57" i="21"/>
  <c r="O59" i="21"/>
  <c r="O53" i="21"/>
  <c r="P73" i="21"/>
  <c r="P66" i="21"/>
  <c r="O67" i="21"/>
  <c r="P48" i="21"/>
  <c r="O57" i="21"/>
  <c r="O65" i="21"/>
  <c r="O63" i="21"/>
  <c r="P49" i="21"/>
  <c r="P52" i="21"/>
  <c r="P56" i="21"/>
  <c r="P47" i="21"/>
  <c r="P53" i="21"/>
  <c r="O47" i="21"/>
  <c r="O45" i="21"/>
  <c r="P63" i="21"/>
  <c r="O70" i="21"/>
  <c r="O48" i="21"/>
  <c r="P72" i="21"/>
  <c r="P45" i="21"/>
  <c r="O69" i="21"/>
  <c r="O74" i="21"/>
  <c r="O37" i="21"/>
  <c r="P70" i="21"/>
  <c r="O40" i="21"/>
  <c r="P71" i="21"/>
  <c r="O64" i="21"/>
  <c r="O72" i="21"/>
  <c r="O39" i="21"/>
  <c r="O41" i="21"/>
  <c r="P40" i="21"/>
  <c r="P39" i="21"/>
  <c r="P60" i="21"/>
  <c r="O49" i="21"/>
  <c r="P51" i="21"/>
  <c r="O36" i="21"/>
  <c r="P67" i="21"/>
  <c r="P38" i="21"/>
  <c r="CL13" i="41" a="1"/>
  <c r="P41" i="21"/>
  <c r="P42" i="21"/>
  <c r="O75" i="21"/>
  <c r="O61" i="21"/>
  <c r="O62" i="21"/>
  <c r="O73" i="21"/>
  <c r="O56" i="21"/>
  <c r="CL13" i="41" l="1"/>
  <c r="AG74" i="19"/>
  <c r="AG73" i="19"/>
  <c r="AG72" i="19"/>
  <c r="AG66" i="19"/>
  <c r="AG55" i="19"/>
  <c r="AG58" i="19"/>
  <c r="AG70" i="19"/>
  <c r="AG52" i="19"/>
  <c r="AG65" i="19"/>
  <c r="AG62" i="19"/>
  <c r="AG67" i="19"/>
  <c r="AG57" i="19"/>
  <c r="AG54" i="19"/>
  <c r="AG64" i="19"/>
  <c r="AG69" i="19"/>
  <c r="AG56" i="19"/>
  <c r="AG61" i="19"/>
  <c r="AG71" i="19"/>
  <c r="AG53" i="19"/>
  <c r="AG68" i="19"/>
  <c r="AG59" i="19"/>
  <c r="AG63" i="19"/>
  <c r="AG60" i="19"/>
  <c r="AG50" i="19"/>
  <c r="AG49" i="19"/>
  <c r="AG51" i="19"/>
  <c r="AG45" i="19"/>
  <c r="AG44" i="19"/>
  <c r="AG43" i="19"/>
  <c r="AG38" i="19"/>
  <c r="AG42" i="19"/>
  <c r="AG41" i="19"/>
  <c r="AG48" i="19"/>
  <c r="AG40" i="19"/>
  <c r="AG47" i="19"/>
  <c r="AG39" i="19"/>
  <c r="AG46" i="19"/>
  <c r="BN13" i="41"/>
  <c r="AB36" i="21"/>
  <c r="AO36" i="21"/>
  <c r="AM36" i="21" s="1"/>
  <c r="AB40" i="21"/>
  <c r="AO40" i="21"/>
  <c r="AM40" i="21" s="1"/>
  <c r="AC40" i="21"/>
  <c r="AO73" i="21"/>
  <c r="AM73" i="21" s="1"/>
  <c r="AO74" i="21"/>
  <c r="AM74" i="21" s="1"/>
  <c r="AO75" i="21"/>
  <c r="AM75" i="21" s="1"/>
  <c r="AO60" i="21"/>
  <c r="AM60" i="21" s="1"/>
  <c r="AO46" i="21"/>
  <c r="AM46" i="21" s="1"/>
  <c r="AO62" i="21"/>
  <c r="AM62" i="21" s="1"/>
  <c r="AO45" i="21"/>
  <c r="AM45" i="21" s="1"/>
  <c r="AO61" i="21"/>
  <c r="AM61" i="21" s="1"/>
  <c r="AO69" i="21"/>
  <c r="AM69" i="21" s="1"/>
  <c r="AO48" i="21"/>
  <c r="AM48" i="21" s="1"/>
  <c r="AO50" i="21"/>
  <c r="AM50" i="21" s="1"/>
  <c r="AO39" i="21"/>
  <c r="AM39" i="21" s="1"/>
  <c r="AO55" i="21"/>
  <c r="AM55" i="21" s="1"/>
  <c r="AO71" i="21"/>
  <c r="AM71" i="21" s="1"/>
  <c r="AO52" i="21"/>
  <c r="AM52" i="21" s="1"/>
  <c r="AO68" i="21"/>
  <c r="AM68" i="21" s="1"/>
  <c r="AO38" i="21"/>
  <c r="AM38" i="21" s="1"/>
  <c r="AO54" i="21"/>
  <c r="AM54" i="21" s="1"/>
  <c r="AO70" i="21"/>
  <c r="AM70" i="21" s="1"/>
  <c r="AO41" i="21"/>
  <c r="AM41" i="21" s="1"/>
  <c r="AO49" i="21"/>
  <c r="AM49" i="21" s="1"/>
  <c r="AO57" i="21"/>
  <c r="AM57" i="21" s="1"/>
  <c r="AO65" i="21"/>
  <c r="AM65" i="21" s="1"/>
  <c r="AO44" i="21"/>
  <c r="AM44" i="21" s="1"/>
  <c r="AO37" i="21"/>
  <c r="AM37" i="21" s="1"/>
  <c r="AO53" i="21"/>
  <c r="AM53" i="21" s="1"/>
  <c r="AO64" i="21"/>
  <c r="AM64" i="21" s="1"/>
  <c r="AO66" i="21"/>
  <c r="AM66" i="21" s="1"/>
  <c r="AO47" i="21"/>
  <c r="AM47" i="21" s="1"/>
  <c r="AO63" i="21"/>
  <c r="AM63" i="21" s="1"/>
  <c r="AO56" i="21"/>
  <c r="AM56" i="21" s="1"/>
  <c r="AO72" i="21"/>
  <c r="AM72" i="21" s="1"/>
  <c r="AO42" i="21"/>
  <c r="AM42" i="21" s="1"/>
  <c r="AO58" i="21"/>
  <c r="AM58" i="21" s="1"/>
  <c r="AO43" i="21"/>
  <c r="AM43" i="21" s="1"/>
  <c r="AO51" i="21"/>
  <c r="AM51" i="21" s="1"/>
  <c r="AO59" i="21"/>
  <c r="AM59" i="21" s="1"/>
  <c r="AO67" i="21"/>
  <c r="AM67" i="21" s="1"/>
  <c r="AC63" i="21"/>
  <c r="AC71" i="21"/>
  <c r="AB60" i="21"/>
  <c r="AC48" i="21"/>
  <c r="AC64" i="21"/>
  <c r="AB46" i="21"/>
  <c r="AB62" i="21"/>
  <c r="AB45" i="21"/>
  <c r="AB61" i="21"/>
  <c r="AB69" i="21"/>
  <c r="AC37" i="21"/>
  <c r="AC53" i="21"/>
  <c r="AC61" i="21"/>
  <c r="AC69" i="21"/>
  <c r="AB48" i="21"/>
  <c r="AC42" i="21"/>
  <c r="AC58" i="21"/>
  <c r="AC74" i="21"/>
  <c r="AB50" i="21"/>
  <c r="AB39" i="21"/>
  <c r="AB55" i="21"/>
  <c r="AB71" i="21"/>
  <c r="AC39" i="21"/>
  <c r="AC55" i="21"/>
  <c r="AB52" i="21"/>
  <c r="AB68" i="21"/>
  <c r="AC44" i="21"/>
  <c r="AC52" i="21"/>
  <c r="AC60" i="21"/>
  <c r="AC68" i="21"/>
  <c r="AB38" i="21"/>
  <c r="AB54" i="21"/>
  <c r="AB70" i="21"/>
  <c r="AB41" i="21"/>
  <c r="AB49" i="21"/>
  <c r="AB57" i="21"/>
  <c r="AB65" i="21"/>
  <c r="AB73" i="21"/>
  <c r="AC41" i="21"/>
  <c r="AC49" i="21"/>
  <c r="AC57" i="21"/>
  <c r="AC65" i="21"/>
  <c r="AC73" i="21"/>
  <c r="AB44" i="21"/>
  <c r="AC38" i="21"/>
  <c r="AC56" i="21"/>
  <c r="AC72" i="21"/>
  <c r="AB37" i="21"/>
  <c r="AB53" i="21"/>
  <c r="AC45" i="21"/>
  <c r="AB64" i="21"/>
  <c r="AC50" i="21"/>
  <c r="AC66" i="21"/>
  <c r="AB66" i="21"/>
  <c r="AB47" i="21"/>
  <c r="AB63" i="21"/>
  <c r="AC47" i="21"/>
  <c r="AB56" i="21"/>
  <c r="AB72" i="21"/>
  <c r="AC46" i="21"/>
  <c r="AC54" i="21"/>
  <c r="AC62" i="21"/>
  <c r="AC70" i="21"/>
  <c r="AB42" i="21"/>
  <c r="AB58" i="21"/>
  <c r="AB74" i="21"/>
  <c r="AB43" i="21"/>
  <c r="AB51" i="21"/>
  <c r="AB59" i="21"/>
  <c r="AB67" i="21"/>
  <c r="AB75" i="21"/>
  <c r="AC43" i="21"/>
  <c r="AC51" i="21"/>
  <c r="AC59" i="21"/>
  <c r="AC67" i="21"/>
  <c r="AC75" i="21"/>
  <c r="L10" i="19"/>
  <c r="L9" i="19"/>
  <c r="L8" i="19"/>
  <c r="V36" i="21" l="1"/>
  <c r="R36" i="21" s="1"/>
  <c r="Q36" i="21" s="1"/>
  <c r="V40" i="21"/>
  <c r="R40" i="21" s="1"/>
  <c r="Q40" i="21" s="1"/>
  <c r="V74" i="21"/>
  <c r="R74" i="21" s="1"/>
  <c r="Q74" i="21" s="1"/>
  <c r="V71" i="21"/>
  <c r="R71" i="21" s="1"/>
  <c r="Q71" i="21" s="1"/>
  <c r="V42" i="21"/>
  <c r="R42" i="21" s="1"/>
  <c r="Q42" i="21" s="1"/>
  <c r="V59" i="21"/>
  <c r="R59" i="21" s="1"/>
  <c r="Q59" i="21" s="1"/>
  <c r="V58" i="21"/>
  <c r="R58" i="21" s="1"/>
  <c r="Q58" i="21" s="1"/>
  <c r="V53" i="21"/>
  <c r="R53" i="21" s="1"/>
  <c r="Q53" i="21" s="1"/>
  <c r="V65" i="21"/>
  <c r="R65" i="21" s="1"/>
  <c r="Q65" i="21" s="1"/>
  <c r="V70" i="21"/>
  <c r="R70" i="21" s="1"/>
  <c r="Q70" i="21" s="1"/>
  <c r="V52" i="21"/>
  <c r="R52" i="21" s="1"/>
  <c r="Q52" i="21" s="1"/>
  <c r="V55" i="21"/>
  <c r="R55" i="21" s="1"/>
  <c r="Q55" i="21" s="1"/>
  <c r="V75" i="21"/>
  <c r="R75" i="21" s="1"/>
  <c r="Q75" i="21" s="1"/>
  <c r="V72" i="21"/>
  <c r="R72" i="21" s="1"/>
  <c r="Q72" i="21" s="1"/>
  <c r="V49" i="21"/>
  <c r="R49" i="21" s="1"/>
  <c r="Q49" i="21" s="1"/>
  <c r="V48" i="21"/>
  <c r="R48" i="21" s="1"/>
  <c r="Q48" i="21" s="1"/>
  <c r="V61" i="21"/>
  <c r="R61" i="21" s="1"/>
  <c r="Q61" i="21" s="1"/>
  <c r="V67" i="21"/>
  <c r="R67" i="21" s="1"/>
  <c r="Q67" i="21" s="1"/>
  <c r="V56" i="21"/>
  <c r="R56" i="21" s="1"/>
  <c r="Q56" i="21" s="1"/>
  <c r="V73" i="21"/>
  <c r="R73" i="21" s="1"/>
  <c r="Q73" i="21" s="1"/>
  <c r="V41" i="21"/>
  <c r="R41" i="21" s="1"/>
  <c r="Q41" i="21" s="1"/>
  <c r="V46" i="21"/>
  <c r="R46" i="21" s="1"/>
  <c r="Q46" i="21" s="1"/>
  <c r="V51" i="21"/>
  <c r="R51" i="21" s="1"/>
  <c r="Q51" i="21" s="1"/>
  <c r="V63" i="21"/>
  <c r="R63" i="21" s="1"/>
  <c r="Q63" i="21" s="1"/>
  <c r="V37" i="21"/>
  <c r="R37" i="21" s="1"/>
  <c r="Q37" i="21" s="1"/>
  <c r="V44" i="21"/>
  <c r="R44" i="21" s="1"/>
  <c r="Q44" i="21" s="1"/>
  <c r="V57" i="21"/>
  <c r="R57" i="21" s="1"/>
  <c r="Q57" i="21" s="1"/>
  <c r="V54" i="21"/>
  <c r="R54" i="21" s="1"/>
  <c r="Q54" i="21" s="1"/>
  <c r="V39" i="21"/>
  <c r="R39" i="21" s="1"/>
  <c r="Q39" i="21" s="1"/>
  <c r="V45" i="21"/>
  <c r="R45" i="21" s="1"/>
  <c r="Q45" i="21" s="1"/>
  <c r="V43" i="21"/>
  <c r="R43" i="21" s="1"/>
  <c r="Q43" i="21" s="1"/>
  <c r="V47" i="21"/>
  <c r="R47" i="21" s="1"/>
  <c r="Q47" i="21" s="1"/>
  <c r="V64" i="21"/>
  <c r="R64" i="21" s="1"/>
  <c r="Q64" i="21" s="1"/>
  <c r="V38" i="21"/>
  <c r="R38" i="21" s="1"/>
  <c r="Q38" i="21" s="1"/>
  <c r="V50" i="21"/>
  <c r="R50" i="21" s="1"/>
  <c r="Q50" i="21" s="1"/>
  <c r="V62" i="21"/>
  <c r="R62" i="21" s="1"/>
  <c r="Q62" i="21" s="1"/>
  <c r="V60" i="21"/>
  <c r="R60" i="21" s="1"/>
  <c r="Q60" i="21" s="1"/>
  <c r="V66" i="21"/>
  <c r="R66" i="21" s="1"/>
  <c r="Q66" i="21" s="1"/>
  <c r="V68" i="21"/>
  <c r="R68" i="21" s="1"/>
  <c r="Q68" i="21" s="1"/>
  <c r="V69" i="21"/>
  <c r="R69" i="21" s="1"/>
  <c r="Q69" i="21" s="1"/>
  <c r="S14" i="14" l="1"/>
  <c r="T14" i="14"/>
  <c r="R14" i="14"/>
  <c r="BN48" i="41" a="1"/>
  <c r="CL14" i="41" a="1"/>
  <c r="O42" i="19"/>
  <c r="BN39" i="41" a="1"/>
  <c r="BN25" i="41" a="1"/>
  <c r="CL20" i="41" a="1"/>
  <c r="BN47" i="41" a="1"/>
  <c r="BN20" i="41" a="1"/>
  <c r="D57" i="21"/>
  <c r="O65" i="19"/>
  <c r="O38" i="19"/>
  <c r="BN30" i="41" a="1"/>
  <c r="D73" i="21"/>
  <c r="D53" i="19"/>
  <c r="O63" i="19"/>
  <c r="D55" i="19"/>
  <c r="BN35" i="41" a="1"/>
  <c r="D65" i="21"/>
  <c r="D62" i="19"/>
  <c r="P46" i="19"/>
  <c r="D60" i="19"/>
  <c r="O53" i="19"/>
  <c r="O41" i="19"/>
  <c r="BN10" i="41" a="1"/>
  <c r="BN17" i="41" a="1"/>
  <c r="CL25" i="41" a="1"/>
  <c r="D68" i="19"/>
  <c r="D42" i="21"/>
  <c r="D51" i="19"/>
  <c r="O47" i="19"/>
  <c r="O72" i="19"/>
  <c r="O75" i="19"/>
  <c r="BN43" i="41" a="1"/>
  <c r="BN34" i="41" a="1"/>
  <c r="P65" i="19"/>
  <c r="P73" i="19"/>
  <c r="O58" i="19"/>
  <c r="D45" i="19"/>
  <c r="D64" i="19"/>
  <c r="D75" i="21"/>
  <c r="D50" i="19"/>
  <c r="O43" i="19"/>
  <c r="P41" i="19"/>
  <c r="D67" i="21"/>
  <c r="D41" i="19"/>
  <c r="D61" i="21"/>
  <c r="P74" i="19"/>
  <c r="D56" i="19"/>
  <c r="O49" i="19"/>
  <c r="P61" i="19"/>
  <c r="CL21" i="41" a="1"/>
  <c r="D57" i="19"/>
  <c r="P53" i="19"/>
  <c r="D63" i="19"/>
  <c r="D64" i="21"/>
  <c r="CL11" i="41" a="1"/>
  <c r="O54" i="19"/>
  <c r="D58" i="21"/>
  <c r="P45" i="19"/>
  <c r="D70" i="19"/>
  <c r="D48" i="21"/>
  <c r="P52" i="19"/>
  <c r="BN23" i="41" a="1"/>
  <c r="BN45" i="41" a="1"/>
  <c r="O39" i="19"/>
  <c r="D52" i="19"/>
  <c r="D51" i="21"/>
  <c r="BN36" i="41" a="1"/>
  <c r="BN41" i="41" a="1"/>
  <c r="CL48" i="41" a="1"/>
  <c r="P56" i="19"/>
  <c r="D36" i="19"/>
  <c r="D66" i="21"/>
  <c r="P42" i="19"/>
  <c r="BN19" i="41" a="1"/>
  <c r="P55" i="19"/>
  <c r="O62" i="19"/>
  <c r="BN21" i="41" a="1"/>
  <c r="P66" i="19"/>
  <c r="BN18" i="41" a="1"/>
  <c r="D56" i="21"/>
  <c r="P69" i="19"/>
  <c r="D61" i="19"/>
  <c r="BN38" i="41" a="1"/>
  <c r="O69" i="19"/>
  <c r="D39" i="21"/>
  <c r="CL34" i="41" a="1"/>
  <c r="P75" i="19"/>
  <c r="O73" i="19"/>
  <c r="D42" i="19"/>
  <c r="D59" i="21"/>
  <c r="BN31" i="41" a="1"/>
  <c r="CL24" i="41" a="1"/>
  <c r="D65" i="19"/>
  <c r="O71" i="19"/>
  <c r="CL23" i="41" a="1"/>
  <c r="O60" i="19"/>
  <c r="P48" i="19"/>
  <c r="D49" i="21"/>
  <c r="D69" i="19"/>
  <c r="D68" i="21"/>
  <c r="P60" i="19"/>
  <c r="D60" i="21"/>
  <c r="BN12" i="41" a="1"/>
  <c r="D73" i="19"/>
  <c r="O61" i="19"/>
  <c r="BN14" i="41" a="1"/>
  <c r="BN33" i="41" a="1"/>
  <c r="D38" i="19"/>
  <c r="D59" i="19"/>
  <c r="O44" i="19"/>
  <c r="CL12" i="41" a="1"/>
  <c r="D44" i="21"/>
  <c r="P38" i="19"/>
  <c r="O46" i="19"/>
  <c r="BN16" i="41" a="1"/>
  <c r="P70" i="19"/>
  <c r="D54" i="19"/>
  <c r="D43" i="21"/>
  <c r="P51" i="19"/>
  <c r="D72" i="21"/>
  <c r="O70" i="19"/>
  <c r="BN24" i="41" a="1"/>
  <c r="P62" i="19"/>
  <c r="D37" i="19"/>
  <c r="D54" i="21"/>
  <c r="P57" i="19"/>
  <c r="CL9" i="41" a="1"/>
  <c r="D74" i="21"/>
  <c r="O52" i="19"/>
  <c r="P68" i="19"/>
  <c r="O40" i="19"/>
  <c r="BN37" i="41" a="1"/>
  <c r="D53" i="21"/>
  <c r="D48" i="19"/>
  <c r="O45" i="19"/>
  <c r="D66" i="19"/>
  <c r="O64" i="19"/>
  <c r="D36" i="21"/>
  <c r="BN42" i="41" a="1"/>
  <c r="O68" i="19"/>
  <c r="D46" i="19"/>
  <c r="D41" i="21"/>
  <c r="D58" i="19"/>
  <c r="P43" i="19"/>
  <c r="BN40" i="41" a="1"/>
  <c r="D71" i="21"/>
  <c r="P71" i="19"/>
  <c r="O67" i="19"/>
  <c r="BN15" i="41" a="1"/>
  <c r="P58" i="19"/>
  <c r="CL39" i="41" a="1"/>
  <c r="D47" i="19"/>
  <c r="D49" i="19"/>
  <c r="P72" i="19"/>
  <c r="P67" i="19"/>
  <c r="P50" i="19"/>
  <c r="P40" i="19"/>
  <c r="P39" i="19"/>
  <c r="D74" i="19"/>
  <c r="O56" i="19"/>
  <c r="D45" i="21"/>
  <c r="D37" i="21"/>
  <c r="D69" i="21"/>
  <c r="BN27" i="41" a="1"/>
  <c r="O36" i="19"/>
  <c r="D63" i="21"/>
  <c r="BN28" i="41" a="1"/>
  <c r="BN26" i="41" a="1"/>
  <c r="O50" i="19"/>
  <c r="CL26" i="41" a="1"/>
  <c r="P36" i="19"/>
  <c r="D52" i="21"/>
  <c r="P64" i="19"/>
  <c r="BN32" i="41" a="1"/>
  <c r="P49" i="19"/>
  <c r="P54" i="19"/>
  <c r="O51" i="19"/>
  <c r="P59" i="19"/>
  <c r="P63" i="19"/>
  <c r="D50" i="21"/>
  <c r="P37" i="19"/>
  <c r="BN22" i="41" a="1"/>
  <c r="D39" i="19"/>
  <c r="O74" i="19"/>
  <c r="D70" i="21"/>
  <c r="O37" i="19"/>
  <c r="CL10" i="41" a="1"/>
  <c r="D44" i="19"/>
  <c r="O57" i="19"/>
  <c r="CL36" i="41" a="1"/>
  <c r="P44" i="19"/>
  <c r="D55" i="21"/>
  <c r="D71" i="19"/>
  <c r="BN11" i="41" a="1"/>
  <c r="D72" i="19"/>
  <c r="P47" i="19"/>
  <c r="D62" i="21"/>
  <c r="O59" i="19"/>
  <c r="D46" i="21"/>
  <c r="O55" i="19"/>
  <c r="D67" i="19"/>
  <c r="D47" i="21"/>
  <c r="O48" i="19"/>
  <c r="D38" i="21"/>
  <c r="BN44" i="41" a="1"/>
  <c r="O66" i="19"/>
  <c r="BN46" i="41" a="1"/>
  <c r="D43" i="19"/>
  <c r="D75" i="19"/>
  <c r="BN29" i="41" a="1"/>
  <c r="CL23" i="41" l="1"/>
  <c r="CL24" i="41"/>
  <c r="CL34" i="41"/>
  <c r="CL21" i="41"/>
  <c r="CL36" i="41"/>
  <c r="CL10" i="41"/>
  <c r="CL48" i="41"/>
  <c r="CL11" i="41"/>
  <c r="CL9" i="41"/>
  <c r="CL14" i="41"/>
  <c r="CL39" i="41"/>
  <c r="CL26" i="41"/>
  <c r="CL12" i="41"/>
  <c r="CL20" i="41"/>
  <c r="CL25" i="41"/>
  <c r="BN41" i="41"/>
  <c r="BN36" i="41"/>
  <c r="BN17" i="41"/>
  <c r="BN11" i="41"/>
  <c r="BN33" i="41"/>
  <c r="BN12" i="41"/>
  <c r="BN48" i="41"/>
  <c r="BN21" i="41"/>
  <c r="BN38" i="41"/>
  <c r="BN25" i="41"/>
  <c r="BN46" i="41"/>
  <c r="BN45" i="41"/>
  <c r="BN24" i="41"/>
  <c r="BN20" i="41"/>
  <c r="BN37" i="41"/>
  <c r="BN31" i="41"/>
  <c r="BN35" i="41"/>
  <c r="BN29" i="41"/>
  <c r="BN44" i="41"/>
  <c r="BN47" i="41"/>
  <c r="BN19" i="41"/>
  <c r="BN27" i="41"/>
  <c r="BN14" i="41"/>
  <c r="BN34" i="41"/>
  <c r="BN16" i="41"/>
  <c r="BN32" i="41"/>
  <c r="BN22" i="41"/>
  <c r="BN43" i="41"/>
  <c r="BN30" i="41"/>
  <c r="BN40" i="41"/>
  <c r="BN15" i="41"/>
  <c r="BN28" i="41"/>
  <c r="BN23" i="41"/>
  <c r="BN18" i="41"/>
  <c r="BN10" i="41"/>
  <c r="BN42" i="41"/>
  <c r="BN26" i="41"/>
  <c r="BN39" i="41"/>
  <c r="P14" i="14"/>
  <c r="L14" i="14" s="1"/>
  <c r="K14" i="14" s="1"/>
  <c r="AC68" i="19"/>
  <c r="AC56" i="19"/>
  <c r="AO39" i="19"/>
  <c r="AM39" i="19" s="1"/>
  <c r="AB39" i="19"/>
  <c r="AC73" i="19"/>
  <c r="AC71" i="19"/>
  <c r="AO71" i="19"/>
  <c r="AM71" i="19" s="1"/>
  <c r="AB71" i="19"/>
  <c r="AC75" i="19"/>
  <c r="AC36" i="19"/>
  <c r="AB75" i="19"/>
  <c r="AO75" i="19"/>
  <c r="AM75" i="19" s="1"/>
  <c r="AC54" i="19"/>
  <c r="AO69" i="19"/>
  <c r="AM69" i="19" s="1"/>
  <c r="AB69" i="19"/>
  <c r="AB48" i="19"/>
  <c r="AO48" i="19"/>
  <c r="AM48" i="19" s="1"/>
  <c r="AC61" i="19"/>
  <c r="AB52" i="19"/>
  <c r="AO52" i="19"/>
  <c r="AM52" i="19" s="1"/>
  <c r="AB61" i="19"/>
  <c r="AO61" i="19"/>
  <c r="AM61" i="19" s="1"/>
  <c r="AO37" i="19"/>
  <c r="AM37" i="19" s="1"/>
  <c r="AB37" i="19"/>
  <c r="AC44" i="19"/>
  <c r="AC70" i="19"/>
  <c r="AC37" i="19"/>
  <c r="AC55" i="19"/>
  <c r="AO47" i="19"/>
  <c r="AM47" i="19" s="1"/>
  <c r="AB47" i="19"/>
  <c r="AB60" i="19"/>
  <c r="AO60" i="19"/>
  <c r="AM60" i="19" s="1"/>
  <c r="AC62" i="19"/>
  <c r="AC69" i="19"/>
  <c r="AO36" i="19"/>
  <c r="AM36" i="19" s="1"/>
  <c r="AB36" i="19"/>
  <c r="AB42" i="19"/>
  <c r="AO42" i="19"/>
  <c r="AM42" i="19" s="1"/>
  <c r="AC58" i="19"/>
  <c r="AO45" i="19"/>
  <c r="AM45" i="19" s="1"/>
  <c r="AB45" i="19"/>
  <c r="AB67" i="19"/>
  <c r="AO67" i="19"/>
  <c r="AM67" i="19" s="1"/>
  <c r="AC38" i="19"/>
  <c r="AC47" i="19"/>
  <c r="AO65" i="19"/>
  <c r="AM65" i="19" s="1"/>
  <c r="AB65" i="19"/>
  <c r="AC51" i="19"/>
  <c r="AC40" i="19"/>
  <c r="AC72" i="19"/>
  <c r="AC57" i="19"/>
  <c r="AB73" i="19"/>
  <c r="AO73" i="19"/>
  <c r="AM73" i="19" s="1"/>
  <c r="AC50" i="19"/>
  <c r="AB38" i="19"/>
  <c r="AO38" i="19"/>
  <c r="AM38" i="19" s="1"/>
  <c r="AB43" i="19"/>
  <c r="AO43" i="19"/>
  <c r="AM43" i="19" s="1"/>
  <c r="AC67" i="19"/>
  <c r="AB51" i="19"/>
  <c r="AO51" i="19"/>
  <c r="AM51" i="19" s="1"/>
  <c r="AO68" i="19"/>
  <c r="AM68" i="19" s="1"/>
  <c r="AB68" i="19"/>
  <c r="AC49" i="19"/>
  <c r="AB44" i="19"/>
  <c r="AO44" i="19"/>
  <c r="AM44" i="19" s="1"/>
  <c r="AO46" i="19"/>
  <c r="AM46" i="19" s="1"/>
  <c r="AB46" i="19"/>
  <c r="AC42" i="19"/>
  <c r="AC39" i="19"/>
  <c r="AC63" i="19"/>
  <c r="AC46" i="19"/>
  <c r="AB40" i="19"/>
  <c r="AO40" i="19"/>
  <c r="AM40" i="19" s="1"/>
  <c r="AB70" i="19"/>
  <c r="AO70" i="19"/>
  <c r="AM70" i="19" s="1"/>
  <c r="AC53" i="19"/>
  <c r="AC65" i="19"/>
  <c r="AC74" i="19"/>
  <c r="AO50" i="19"/>
  <c r="AM50" i="19" s="1"/>
  <c r="AB50" i="19"/>
  <c r="AO59" i="19"/>
  <c r="AM59" i="19" s="1"/>
  <c r="AB59" i="19"/>
  <c r="AO55" i="19"/>
  <c r="AM55" i="19" s="1"/>
  <c r="AB55" i="19"/>
  <c r="AO58" i="19"/>
  <c r="AM58" i="19" s="1"/>
  <c r="AB58" i="19"/>
  <c r="AC66" i="19"/>
  <c r="AO66" i="19"/>
  <c r="AM66" i="19" s="1"/>
  <c r="AB66" i="19"/>
  <c r="AO63" i="19"/>
  <c r="AM63" i="19" s="1"/>
  <c r="AB63" i="19"/>
  <c r="AB54" i="19"/>
  <c r="AO54" i="19"/>
  <c r="AM54" i="19" s="1"/>
  <c r="AC52" i="19"/>
  <c r="AB62" i="19"/>
  <c r="AO62" i="19"/>
  <c r="AM62" i="19" s="1"/>
  <c r="AO41" i="19"/>
  <c r="AM41" i="19" s="1"/>
  <c r="AB41" i="19"/>
  <c r="AC43" i="19"/>
  <c r="AC41" i="19"/>
  <c r="AC48" i="19"/>
  <c r="AB64" i="19"/>
  <c r="AO64" i="19"/>
  <c r="AM64" i="19" s="1"/>
  <c r="AO53" i="19"/>
  <c r="AM53" i="19" s="1"/>
  <c r="AB53" i="19"/>
  <c r="AO57" i="19"/>
  <c r="AM57" i="19" s="1"/>
  <c r="AB57" i="19"/>
  <c r="AO74" i="19"/>
  <c r="AM74" i="19" s="1"/>
  <c r="AB74" i="19"/>
  <c r="AC64" i="19"/>
  <c r="AC45" i="19"/>
  <c r="AC60" i="19"/>
  <c r="AO72" i="19"/>
  <c r="AM72" i="19" s="1"/>
  <c r="AB72" i="19"/>
  <c r="AC59" i="19"/>
  <c r="AO49" i="19"/>
  <c r="AM49" i="19" s="1"/>
  <c r="AB49" i="19"/>
  <c r="AB56" i="19"/>
  <c r="AO56" i="19"/>
  <c r="AM56" i="19" s="1"/>
  <c r="CL22" i="41" a="1"/>
  <c r="CL46" i="41" a="1"/>
  <c r="CL43" i="41" a="1"/>
  <c r="CL38" i="41" a="1"/>
  <c r="CL29" i="41" a="1"/>
  <c r="CL30" i="41" a="1"/>
  <c r="CL33" i="41" a="1"/>
  <c r="CL17" i="41" a="1"/>
  <c r="CL47" i="41" a="1"/>
  <c r="CL40" i="41" a="1"/>
  <c r="CL16" i="41" a="1"/>
  <c r="CL15" i="41" a="1"/>
  <c r="CL41" i="41" a="1"/>
  <c r="CL37" i="41" a="1"/>
  <c r="CL42" i="41" a="1"/>
  <c r="CL28" i="41" a="1"/>
  <c r="CL31" i="41" a="1"/>
  <c r="CL44" i="41" a="1"/>
  <c r="CL27" i="41" a="1"/>
  <c r="CL19" i="41" a="1"/>
  <c r="CL32" i="41" a="1"/>
  <c r="CL18" i="41" a="1"/>
  <c r="CL35" i="41" a="1"/>
  <c r="CL45" i="41" a="1"/>
  <c r="CL16" i="41" l="1"/>
  <c r="CL41" i="41"/>
  <c r="CL43" i="41"/>
  <c r="CL40" i="41"/>
  <c r="CL30" i="41"/>
  <c r="CL35" i="41"/>
  <c r="CL27" i="41"/>
  <c r="CL15" i="41"/>
  <c r="CL47" i="41"/>
  <c r="CL18" i="41"/>
  <c r="CL22" i="41"/>
  <c r="CL31" i="41"/>
  <c r="CL19" i="41"/>
  <c r="CL46" i="41"/>
  <c r="CL29" i="41"/>
  <c r="CL38" i="41"/>
  <c r="CL42" i="41"/>
  <c r="CL45" i="41"/>
  <c r="CL28" i="41"/>
  <c r="CL33" i="41"/>
  <c r="CL17" i="41"/>
  <c r="CL32" i="41"/>
  <c r="CL44" i="41"/>
  <c r="CL37" i="41"/>
  <c r="V70" i="19"/>
  <c r="R70" i="19" s="1"/>
  <c r="Q70" i="19" s="1"/>
  <c r="V66" i="19"/>
  <c r="R66" i="19" s="1"/>
  <c r="Q66" i="19" s="1"/>
  <c r="V71" i="19"/>
  <c r="R71" i="19" s="1"/>
  <c r="Q71" i="19" s="1"/>
  <c r="V43" i="19"/>
  <c r="R43" i="19" s="1"/>
  <c r="Q43" i="19" s="1"/>
  <c r="V57" i="19"/>
  <c r="R57" i="19" s="1"/>
  <c r="Q57" i="19" s="1"/>
  <c r="V47" i="19"/>
  <c r="R47" i="19" s="1"/>
  <c r="Q47" i="19" s="1"/>
  <c r="V39" i="19"/>
  <c r="R39" i="19" s="1"/>
  <c r="Q39" i="19" s="1"/>
  <c r="V59" i="19"/>
  <c r="R59" i="19" s="1"/>
  <c r="Q59" i="19" s="1"/>
  <c r="V65" i="19"/>
  <c r="R65" i="19" s="1"/>
  <c r="Q65" i="19" s="1"/>
  <c r="V37" i="19"/>
  <c r="R37" i="19" s="1"/>
  <c r="Q37" i="19" s="1"/>
  <c r="V63" i="19"/>
  <c r="R63" i="19" s="1"/>
  <c r="Q63" i="19" s="1"/>
  <c r="V53" i="19"/>
  <c r="R53" i="19" s="1"/>
  <c r="Q53" i="19" s="1"/>
  <c r="V44" i="19"/>
  <c r="R44" i="19" s="1"/>
  <c r="Q44" i="19" s="1"/>
  <c r="V68" i="19"/>
  <c r="R68" i="19" s="1"/>
  <c r="Q68" i="19" s="1"/>
  <c r="V73" i="19"/>
  <c r="R73" i="19" s="1"/>
  <c r="Q73" i="19" s="1"/>
  <c r="V36" i="19"/>
  <c r="R36" i="19" s="1"/>
  <c r="Q36" i="19" s="1"/>
  <c r="V75" i="19"/>
  <c r="R75" i="19" s="1"/>
  <c r="Q75" i="19" s="1"/>
  <c r="V56" i="19"/>
  <c r="R56" i="19" s="1"/>
  <c r="Q56" i="19" s="1"/>
  <c r="V48" i="19"/>
  <c r="R48" i="19" s="1"/>
  <c r="Q48" i="19" s="1"/>
  <c r="V62" i="19"/>
  <c r="R62" i="19" s="1"/>
  <c r="Q62" i="19" s="1"/>
  <c r="V58" i="19"/>
  <c r="R58" i="19" s="1"/>
  <c r="Q58" i="19" s="1"/>
  <c r="V40" i="19"/>
  <c r="R40" i="19" s="1"/>
  <c r="Q40" i="19" s="1"/>
  <c r="V54" i="19"/>
  <c r="R54" i="19" s="1"/>
  <c r="Q54" i="19" s="1"/>
  <c r="V72" i="19"/>
  <c r="R72" i="19" s="1"/>
  <c r="Q72" i="19" s="1"/>
  <c r="V60" i="19"/>
  <c r="R60" i="19" s="1"/>
  <c r="Q60" i="19" s="1"/>
  <c r="V61" i="19"/>
  <c r="R61" i="19" s="1"/>
  <c r="Q61" i="19" s="1"/>
  <c r="V52" i="19"/>
  <c r="R52" i="19" s="1"/>
  <c r="Q52" i="19" s="1"/>
  <c r="V74" i="19"/>
  <c r="R74" i="19" s="1"/>
  <c r="Q74" i="19" s="1"/>
  <c r="V46" i="19"/>
  <c r="R46" i="19" s="1"/>
  <c r="Q46" i="19" s="1"/>
  <c r="V67" i="19"/>
  <c r="R67" i="19" s="1"/>
  <c r="Q67" i="19" s="1"/>
  <c r="V49" i="19"/>
  <c r="R49" i="19" s="1"/>
  <c r="Q49" i="19" s="1"/>
  <c r="V64" i="19"/>
  <c r="R64" i="19" s="1"/>
  <c r="Q64" i="19" s="1"/>
  <c r="V41" i="19"/>
  <c r="R41" i="19" s="1"/>
  <c r="Q41" i="19" s="1"/>
  <c r="V50" i="19"/>
  <c r="R50" i="19" s="1"/>
  <c r="Q50" i="19" s="1"/>
  <c r="V51" i="19"/>
  <c r="R51" i="19" s="1"/>
  <c r="Q51" i="19" s="1"/>
  <c r="V38" i="19"/>
  <c r="R38" i="19" s="1"/>
  <c r="Q38" i="19" s="1"/>
  <c r="V45" i="19"/>
  <c r="R45" i="19" s="1"/>
  <c r="Q45" i="19" s="1"/>
  <c r="V42" i="19"/>
  <c r="R42" i="19" s="1"/>
  <c r="Q42" i="19" s="1"/>
  <c r="V69" i="19"/>
  <c r="R69" i="19" s="1"/>
  <c r="Q69" i="19" s="1"/>
  <c r="V55" i="19"/>
  <c r="R55" i="19" s="1"/>
  <c r="Q55" i="19" s="1"/>
</calcChain>
</file>

<file path=xl/sharedStrings.xml><?xml version="1.0" encoding="utf-8"?>
<sst xmlns="http://schemas.openxmlformats.org/spreadsheetml/2006/main" count="1918" uniqueCount="985">
  <si>
    <t>住所</t>
    <rPh sb="0" eb="2">
      <t>ジュウショ</t>
    </rPh>
    <phoneticPr fontId="5"/>
  </si>
  <si>
    <t>担当者所属</t>
    <rPh sb="0" eb="3">
      <t>タントウシャ</t>
    </rPh>
    <rPh sb="3" eb="5">
      <t>ショゾク</t>
    </rPh>
    <phoneticPr fontId="5"/>
  </si>
  <si>
    <t>e-mail</t>
    <phoneticPr fontId="5"/>
  </si>
  <si>
    <t>○</t>
    <phoneticPr fontId="5"/>
  </si>
  <si>
    <t>別添様式２</t>
    <rPh sb="0" eb="2">
      <t>ベッテン</t>
    </rPh>
    <rPh sb="2" eb="4">
      <t>ヨウシキ</t>
    </rPh>
    <phoneticPr fontId="5"/>
  </si>
  <si>
    <t>番号</t>
    <rPh sb="0" eb="2">
      <t>バンゴウ</t>
    </rPh>
    <phoneticPr fontId="5"/>
  </si>
  <si>
    <t>別添様式４</t>
    <rPh sb="0" eb="2">
      <t>ベッテン</t>
    </rPh>
    <rPh sb="2" eb="4">
      <t>ヨウシキ</t>
    </rPh>
    <phoneticPr fontId="5"/>
  </si>
  <si>
    <t>記載内容</t>
    <rPh sb="0" eb="2">
      <t>キサイ</t>
    </rPh>
    <rPh sb="2" eb="4">
      <t>ナイヨウ</t>
    </rPh>
    <phoneticPr fontId="5"/>
  </si>
  <si>
    <t>備考</t>
    <rPh sb="0" eb="2">
      <t>ビコウ</t>
    </rPh>
    <phoneticPr fontId="5"/>
  </si>
  <si>
    <t>工事又は業務の名称（日本語）</t>
    <rPh sb="0" eb="2">
      <t>コウジ</t>
    </rPh>
    <rPh sb="2" eb="3">
      <t>マタ</t>
    </rPh>
    <rPh sb="4" eb="6">
      <t>ギョウム</t>
    </rPh>
    <rPh sb="7" eb="9">
      <t>メイショウ</t>
    </rPh>
    <rPh sb="10" eb="13">
      <t>ニホンゴ</t>
    </rPh>
    <phoneticPr fontId="5"/>
  </si>
  <si>
    <t>発注者</t>
    <rPh sb="0" eb="3">
      <t>ハッチュウシャ</t>
    </rPh>
    <phoneticPr fontId="5"/>
  </si>
  <si>
    <t>当初工期</t>
    <rPh sb="0" eb="2">
      <t>トウショ</t>
    </rPh>
    <rPh sb="2" eb="4">
      <t>コウキ</t>
    </rPh>
    <phoneticPr fontId="5"/>
  </si>
  <si>
    <t>最終工期</t>
    <rPh sb="0" eb="2">
      <t>サイシュウ</t>
    </rPh>
    <rPh sb="2" eb="4">
      <t>コウキ</t>
    </rPh>
    <phoneticPr fontId="5"/>
  </si>
  <si>
    <t>工事又は業務の主な内容</t>
    <rPh sb="0" eb="2">
      <t>コウジ</t>
    </rPh>
    <rPh sb="2" eb="3">
      <t>マタ</t>
    </rPh>
    <rPh sb="4" eb="6">
      <t>ギョウム</t>
    </rPh>
    <rPh sb="7" eb="8">
      <t>オモ</t>
    </rPh>
    <rPh sb="9" eb="11">
      <t>ナイヨウ</t>
    </rPh>
    <phoneticPr fontId="5"/>
  </si>
  <si>
    <t>上記のうち応募技術者の担当した主な内容</t>
    <rPh sb="0" eb="2">
      <t>ジョウキ</t>
    </rPh>
    <rPh sb="5" eb="7">
      <t>オウボ</t>
    </rPh>
    <rPh sb="7" eb="10">
      <t>ギジュツシャ</t>
    </rPh>
    <rPh sb="11" eb="13">
      <t>タントウ</t>
    </rPh>
    <rPh sb="15" eb="16">
      <t>オモ</t>
    </rPh>
    <rPh sb="17" eb="19">
      <t>ナイヨウ</t>
    </rPh>
    <phoneticPr fontId="5"/>
  </si>
  <si>
    <t>従事期間</t>
    <rPh sb="0" eb="2">
      <t>ジュウジ</t>
    </rPh>
    <rPh sb="2" eb="4">
      <t>キカン</t>
    </rPh>
    <phoneticPr fontId="5"/>
  </si>
  <si>
    <t>応募技術者が当該工事又は業務のマネジメントに果たした役割・成果</t>
    <rPh sb="0" eb="2">
      <t>オウボ</t>
    </rPh>
    <rPh sb="2" eb="5">
      <t>ギジュツシャ</t>
    </rPh>
    <rPh sb="6" eb="8">
      <t>トウガイ</t>
    </rPh>
    <rPh sb="8" eb="10">
      <t>コウジ</t>
    </rPh>
    <rPh sb="10" eb="11">
      <t>マタ</t>
    </rPh>
    <rPh sb="12" eb="14">
      <t>ギョウム</t>
    </rPh>
    <rPh sb="22" eb="23">
      <t>ハ</t>
    </rPh>
    <rPh sb="26" eb="28">
      <t>ヤクワリ</t>
    </rPh>
    <rPh sb="29" eb="31">
      <t>セイカ</t>
    </rPh>
    <phoneticPr fontId="5"/>
  </si>
  <si>
    <t>応募技術者が当該工事又は業務で直面した技術的な課題と対応</t>
    <rPh sb="0" eb="2">
      <t>オウボ</t>
    </rPh>
    <rPh sb="2" eb="5">
      <t>ギジュツシャ</t>
    </rPh>
    <rPh sb="6" eb="8">
      <t>トウガイ</t>
    </rPh>
    <rPh sb="8" eb="10">
      <t>コウジ</t>
    </rPh>
    <rPh sb="10" eb="11">
      <t>マタ</t>
    </rPh>
    <rPh sb="12" eb="14">
      <t>ギョウム</t>
    </rPh>
    <rPh sb="15" eb="17">
      <t>チョクメン</t>
    </rPh>
    <rPh sb="19" eb="22">
      <t>ギジュツテキ</t>
    </rPh>
    <rPh sb="23" eb="25">
      <t>カダイ</t>
    </rPh>
    <rPh sb="26" eb="28">
      <t>タイオウ</t>
    </rPh>
    <phoneticPr fontId="5"/>
  </si>
  <si>
    <t>応募技術者が当該工事又は業務において行った関係機関との協議・調整での困難性、工夫して対処、解決した点</t>
    <rPh sb="0" eb="2">
      <t>オウボ</t>
    </rPh>
    <rPh sb="2" eb="5">
      <t>ギジュツシャ</t>
    </rPh>
    <rPh sb="6" eb="8">
      <t>トウガイ</t>
    </rPh>
    <rPh sb="8" eb="10">
      <t>コウジ</t>
    </rPh>
    <rPh sb="10" eb="11">
      <t>マタ</t>
    </rPh>
    <rPh sb="12" eb="14">
      <t>ギョウム</t>
    </rPh>
    <rPh sb="18" eb="19">
      <t>オコナ</t>
    </rPh>
    <rPh sb="21" eb="23">
      <t>カンケイ</t>
    </rPh>
    <rPh sb="23" eb="25">
      <t>キカン</t>
    </rPh>
    <rPh sb="27" eb="29">
      <t>キョウギ</t>
    </rPh>
    <rPh sb="30" eb="32">
      <t>チョウセイ</t>
    </rPh>
    <rPh sb="34" eb="37">
      <t>コンナンセイ</t>
    </rPh>
    <rPh sb="38" eb="40">
      <t>クフウ</t>
    </rPh>
    <rPh sb="42" eb="44">
      <t>タイショ</t>
    </rPh>
    <rPh sb="45" eb="47">
      <t>カイケツ</t>
    </rPh>
    <rPh sb="49" eb="50">
      <t>テン</t>
    </rPh>
    <phoneticPr fontId="5"/>
  </si>
  <si>
    <t>工事又は業務の名称（英語）</t>
    <rPh sb="0" eb="2">
      <t>コウジ</t>
    </rPh>
    <rPh sb="2" eb="3">
      <t>マタ</t>
    </rPh>
    <rPh sb="4" eb="6">
      <t>ギョウム</t>
    </rPh>
    <rPh sb="7" eb="9">
      <t>メイショウ</t>
    </rPh>
    <rPh sb="10" eb="12">
      <t>エイゴ</t>
    </rPh>
    <phoneticPr fontId="5"/>
  </si>
  <si>
    <t xml:space="preserve">
</t>
    <phoneticPr fontId="5"/>
  </si>
  <si>
    <t>当初契約額（円換算）</t>
    <rPh sb="0" eb="2">
      <t>トウショ</t>
    </rPh>
    <rPh sb="2" eb="5">
      <t>ケイヤクガク</t>
    </rPh>
    <rPh sb="6" eb="9">
      <t>エンカンサン</t>
    </rPh>
    <phoneticPr fontId="5"/>
  </si>
  <si>
    <t>最終契約額（円換算）</t>
    <rPh sb="0" eb="2">
      <t>サイシュウ</t>
    </rPh>
    <rPh sb="2" eb="5">
      <t>ケイヤクガク</t>
    </rPh>
    <rPh sb="6" eb="9">
      <t>エンカンサン</t>
    </rPh>
    <phoneticPr fontId="5"/>
  </si>
  <si>
    <t>当初契約額（契約通貨）</t>
    <rPh sb="0" eb="2">
      <t>トウショ</t>
    </rPh>
    <rPh sb="2" eb="5">
      <t>ケイヤクガク</t>
    </rPh>
    <rPh sb="6" eb="8">
      <t>ケイヤク</t>
    </rPh>
    <rPh sb="8" eb="10">
      <t>ツウカ</t>
    </rPh>
    <phoneticPr fontId="5"/>
  </si>
  <si>
    <t>最終契約額（契約通貨）</t>
    <rPh sb="0" eb="2">
      <t>サイシュウ</t>
    </rPh>
    <rPh sb="2" eb="5">
      <t>ケイヤクガク</t>
    </rPh>
    <rPh sb="6" eb="8">
      <t>ケイヤク</t>
    </rPh>
    <rPh sb="8" eb="10">
      <t>ツウカ</t>
    </rPh>
    <phoneticPr fontId="5"/>
  </si>
  <si>
    <t>担当者氏名
（複数可）</t>
    <rPh sb="0" eb="3">
      <t>タントウシャ</t>
    </rPh>
    <rPh sb="3" eb="5">
      <t>シメイ</t>
    </rPh>
    <rPh sb="7" eb="9">
      <t>フクスウ</t>
    </rPh>
    <rPh sb="9" eb="10">
      <t>カ</t>
    </rPh>
    <phoneticPr fontId="5"/>
  </si>
  <si>
    <t xml:space="preserve">・契約書に記載されている通貨により記載
・未精算の場合記入不要
</t>
    <rPh sb="1" eb="4">
      <t>ケイヤクショ</t>
    </rPh>
    <rPh sb="5" eb="7">
      <t>キサイ</t>
    </rPh>
    <rPh sb="12" eb="14">
      <t>ツウカ</t>
    </rPh>
    <rPh sb="17" eb="19">
      <t>キサイ</t>
    </rPh>
    <phoneticPr fontId="5"/>
  </si>
  <si>
    <t xml:space="preserve">・申請月当初時点の為替レートを使用（有効数字３桁程度で良い）
・未精算の場合記入不要
</t>
    <rPh sb="1" eb="3">
      <t>シンセイ</t>
    </rPh>
    <rPh sb="3" eb="4">
      <t>ヅキ</t>
    </rPh>
    <rPh sb="4" eb="6">
      <t>トウショ</t>
    </rPh>
    <rPh sb="6" eb="8">
      <t>ジテン</t>
    </rPh>
    <rPh sb="9" eb="11">
      <t>カワセ</t>
    </rPh>
    <rPh sb="15" eb="17">
      <t>シヨウ</t>
    </rPh>
    <rPh sb="18" eb="20">
      <t>ユウコウ</t>
    </rPh>
    <rPh sb="20" eb="22">
      <t>スウジ</t>
    </rPh>
    <rPh sb="23" eb="24">
      <t>ケタ</t>
    </rPh>
    <rPh sb="24" eb="26">
      <t>テイド</t>
    </rPh>
    <rPh sb="27" eb="28">
      <t>ヨ</t>
    </rPh>
    <rPh sb="32" eb="35">
      <t>ミセイサン</t>
    </rPh>
    <rPh sb="36" eb="38">
      <t>バアイ</t>
    </rPh>
    <rPh sb="38" eb="40">
      <t>キニュウ</t>
    </rPh>
    <rPh sb="40" eb="42">
      <t>フヨウ</t>
    </rPh>
    <phoneticPr fontId="5"/>
  </si>
  <si>
    <t xml:space="preserve">・英語以外の名称のみの場合当該言語による名称を記載
</t>
    <rPh sb="1" eb="3">
      <t>エイゴ</t>
    </rPh>
    <rPh sb="3" eb="5">
      <t>イガイ</t>
    </rPh>
    <rPh sb="13" eb="15">
      <t>トウガイ</t>
    </rPh>
    <rPh sb="15" eb="17">
      <t>ゲンゴ</t>
    </rPh>
    <rPh sb="20" eb="22">
      <t>メイショウ</t>
    </rPh>
    <rPh sb="23" eb="25">
      <t>キサイ</t>
    </rPh>
    <phoneticPr fontId="5"/>
  </si>
  <si>
    <t xml:space="preserve">・未精算等により未確定の場合記入不要
・実質的に完工している場合はその旨記載
</t>
    <rPh sb="4" eb="5">
      <t>トウ</t>
    </rPh>
    <rPh sb="8" eb="11">
      <t>ミカクテイ</t>
    </rPh>
    <rPh sb="20" eb="23">
      <t>ジッシツテキ</t>
    </rPh>
    <rPh sb="24" eb="26">
      <t>カンコウ</t>
    </rPh>
    <rPh sb="30" eb="32">
      <t>バアイ</t>
    </rPh>
    <rPh sb="35" eb="36">
      <t>ムネ</t>
    </rPh>
    <rPh sb="36" eb="38">
      <t>キサイ</t>
    </rPh>
    <phoneticPr fontId="5"/>
  </si>
  <si>
    <t xml:space="preserve">・申請月当初時点の為替レートを使用（有効数字３桁程度で良い）
</t>
    <rPh sb="1" eb="3">
      <t>シンセイ</t>
    </rPh>
    <rPh sb="3" eb="4">
      <t>ヅキ</t>
    </rPh>
    <rPh sb="4" eb="6">
      <t>トウショ</t>
    </rPh>
    <rPh sb="6" eb="8">
      <t>ジテン</t>
    </rPh>
    <rPh sb="9" eb="11">
      <t>カワセ</t>
    </rPh>
    <rPh sb="15" eb="17">
      <t>シヨウ</t>
    </rPh>
    <rPh sb="18" eb="20">
      <t>ユウコウ</t>
    </rPh>
    <rPh sb="20" eb="22">
      <t>スウジ</t>
    </rPh>
    <rPh sb="23" eb="24">
      <t>ケタ</t>
    </rPh>
    <rPh sb="24" eb="26">
      <t>テイド</t>
    </rPh>
    <rPh sb="27" eb="28">
      <t>ヨ</t>
    </rPh>
    <phoneticPr fontId="5"/>
  </si>
  <si>
    <t xml:space="preserve">・契約書に記載されている通貨により記載
</t>
    <rPh sb="1" eb="4">
      <t>ケイヤクショ</t>
    </rPh>
    <rPh sb="5" eb="7">
      <t>キサイ</t>
    </rPh>
    <rPh sb="12" eb="14">
      <t>ツウカ</t>
    </rPh>
    <rPh sb="17" eb="19">
      <t>キサイ</t>
    </rPh>
    <phoneticPr fontId="5"/>
  </si>
  <si>
    <t xml:space="preserve">応募技術者が当該工事又は業務に従事した期間を記載。
</t>
    <rPh sb="10" eb="11">
      <t>マタ</t>
    </rPh>
    <rPh sb="22" eb="24">
      <t>キサイ</t>
    </rPh>
    <phoneticPr fontId="5"/>
  </si>
  <si>
    <t>応募技術者氏名</t>
    <rPh sb="0" eb="2">
      <t>オウボ</t>
    </rPh>
    <rPh sb="2" eb="5">
      <t>ギジュツシャ</t>
    </rPh>
    <rPh sb="5" eb="7">
      <t>シメイ</t>
    </rPh>
    <phoneticPr fontId="5"/>
  </si>
  <si>
    <t>企業等名</t>
    <rPh sb="0" eb="2">
      <t>キギョウ</t>
    </rPh>
    <rPh sb="2" eb="3">
      <t>トウ</t>
    </rPh>
    <rPh sb="3" eb="4">
      <t>メイ</t>
    </rPh>
    <phoneticPr fontId="5"/>
  </si>
  <si>
    <t xml:space="preserve">
１．応募を行う企業等として、応募技術者を表彰すべき者として応募する理由
</t>
    <rPh sb="3" eb="5">
      <t>オウボ</t>
    </rPh>
    <rPh sb="6" eb="7">
      <t>オコナ</t>
    </rPh>
    <rPh sb="8" eb="10">
      <t>キギョウ</t>
    </rPh>
    <rPh sb="10" eb="11">
      <t>トウ</t>
    </rPh>
    <rPh sb="15" eb="17">
      <t>オウボ</t>
    </rPh>
    <rPh sb="17" eb="20">
      <t>ギジュツシャ</t>
    </rPh>
    <rPh sb="21" eb="23">
      <t>ヒョウショウ</t>
    </rPh>
    <rPh sb="26" eb="27">
      <t>シャ</t>
    </rPh>
    <rPh sb="30" eb="32">
      <t>オウボ</t>
    </rPh>
    <rPh sb="34" eb="36">
      <t>リユウ</t>
    </rPh>
    <phoneticPr fontId="5"/>
  </si>
  <si>
    <t>【400文字以内】
応募を行う企業等の責任者としての現段階の考えを記載</t>
    <rPh sb="10" eb="12">
      <t>オウボ</t>
    </rPh>
    <rPh sb="13" eb="14">
      <t>オコナ</t>
    </rPh>
    <rPh sb="15" eb="17">
      <t>キギョウ</t>
    </rPh>
    <rPh sb="17" eb="18">
      <t>トウ</t>
    </rPh>
    <phoneticPr fontId="5"/>
  </si>
  <si>
    <t xml:space="preserve">【200文字以内】
・別添様式３の「実務経験の内容」よりも詳細に記載。（工事の規模がわかる簡潔な数量も記載）
・工事又は業務の状況や竣工時の写真等があれば参考資料として添付のこと。
</t>
    <rPh sb="11" eb="13">
      <t>ベッテン</t>
    </rPh>
    <rPh sb="48" eb="50">
      <t>スウリョウ</t>
    </rPh>
    <rPh sb="58" eb="59">
      <t>マタ</t>
    </rPh>
    <phoneticPr fontId="5"/>
  </si>
  <si>
    <t xml:space="preserve">【200文字以内】
・入札・契約図書等で応募技術者の業務内容に関する記載があれば、該当箇所に赤線を引いてそのコピーを参考資料として提出すること。
</t>
    <phoneticPr fontId="5"/>
  </si>
  <si>
    <t xml:space="preserve">【200文字以内】
・記載内容の事実関係等を説明する発注者からの感謝状や現地での報道状況、図面・写真等があれば参考資料として添付し、参考資料名及び資料番号を記載すること。
</t>
    <phoneticPr fontId="5"/>
  </si>
  <si>
    <t xml:space="preserve">【200文字以内】
・主に相手国政府や政府機関、企業、住民、国際機関などとの協議・調整に関するものを記載すること。
・上述の記載内容の事実関係等を説明する資料・図面・写真等があれば参考資料として添付し、参考資料名及び資料番号を記載すること。
</t>
    <phoneticPr fontId="5"/>
  </si>
  <si>
    <t xml:space="preserve">【200文字以内】
・当該工事又は業務で直面した技術的課題のうち、特に応募技術者の業務内容に関係が深いものを記載すること。
・上述の記載内容の事実関係等を説明する図面・写真等があれば参考資料として添付し、参考資料名及び資料番号を記載すること。
・施工上の技術的課題に加え、現地の技術者育成その他の技術移転に関する課題と対応があれば本欄に記載のこと。
</t>
    <rPh sb="15" eb="16">
      <t>マタ</t>
    </rPh>
    <rPh sb="81" eb="83">
      <t>ズメン</t>
    </rPh>
    <rPh sb="86" eb="87">
      <t>トウ</t>
    </rPh>
    <rPh sb="91" eb="93">
      <t>サンコウ</t>
    </rPh>
    <rPh sb="93" eb="95">
      <t>シリョウ</t>
    </rPh>
    <rPh sb="98" eb="100">
      <t>テンプ</t>
    </rPh>
    <rPh sb="102" eb="104">
      <t>サンコウ</t>
    </rPh>
    <rPh sb="104" eb="106">
      <t>シリョウ</t>
    </rPh>
    <rPh sb="106" eb="107">
      <t>メイ</t>
    </rPh>
    <rPh sb="107" eb="108">
      <t>オヨ</t>
    </rPh>
    <rPh sb="109" eb="111">
      <t>シリョウ</t>
    </rPh>
    <rPh sb="111" eb="113">
      <t>バンゴウ</t>
    </rPh>
    <rPh sb="114" eb="116">
      <t>キサイ</t>
    </rPh>
    <rPh sb="123" eb="126">
      <t>セコウジョウ</t>
    </rPh>
    <rPh sb="127" eb="130">
      <t>ギジュツテキ</t>
    </rPh>
    <rPh sb="130" eb="132">
      <t>カダイ</t>
    </rPh>
    <rPh sb="133" eb="134">
      <t>クワ</t>
    </rPh>
    <rPh sb="136" eb="138">
      <t>ゲンチ</t>
    </rPh>
    <rPh sb="139" eb="142">
      <t>ギジュツシャ</t>
    </rPh>
    <rPh sb="142" eb="144">
      <t>イクセイ</t>
    </rPh>
    <rPh sb="146" eb="147">
      <t>タ</t>
    </rPh>
    <rPh sb="148" eb="150">
      <t>ギジュツ</t>
    </rPh>
    <rPh sb="150" eb="152">
      <t>イテン</t>
    </rPh>
    <rPh sb="153" eb="154">
      <t>カン</t>
    </rPh>
    <rPh sb="156" eb="158">
      <t>カダイ</t>
    </rPh>
    <rPh sb="159" eb="161">
      <t>タイオウ</t>
    </rPh>
    <rPh sb="165" eb="166">
      <t>ホン</t>
    </rPh>
    <rPh sb="166" eb="167">
      <t>ラン</t>
    </rPh>
    <rPh sb="168" eb="170">
      <t>キサイ</t>
    </rPh>
    <phoneticPr fontId="5"/>
  </si>
  <si>
    <t>※文字数制限がある項目については、箇条書き等も活用して簡潔に記載し、必要な補足は参考資料として添付すること。
※評価の過程において、事実関係については添付された参考資料に基づき判断することを基本とするが、詳細な事実関係について確認するため、応募した企業等に追加資料の提出や説明、オンラインも含めた面接などを求める場合がある。</t>
    <rPh sb="1" eb="4">
      <t>モジスウ</t>
    </rPh>
    <rPh sb="4" eb="6">
      <t>セイゲン</t>
    </rPh>
    <rPh sb="9" eb="11">
      <t>コウモク</t>
    </rPh>
    <rPh sb="17" eb="20">
      <t>カジョウガ</t>
    </rPh>
    <rPh sb="21" eb="22">
      <t>トウ</t>
    </rPh>
    <rPh sb="23" eb="25">
      <t>カツヨウ</t>
    </rPh>
    <rPh sb="27" eb="29">
      <t>カンケツ</t>
    </rPh>
    <rPh sb="30" eb="32">
      <t>キサイ</t>
    </rPh>
    <rPh sb="34" eb="36">
      <t>ヒツヨウ</t>
    </rPh>
    <rPh sb="37" eb="39">
      <t>ホソク</t>
    </rPh>
    <rPh sb="40" eb="42">
      <t>サンコウ</t>
    </rPh>
    <rPh sb="42" eb="44">
      <t>シリョウ</t>
    </rPh>
    <rPh sb="47" eb="49">
      <t>テンプ</t>
    </rPh>
    <rPh sb="120" eb="122">
      <t>オウボ</t>
    </rPh>
    <phoneticPr fontId="5"/>
  </si>
  <si>
    <t>コリンズ・テクリス等への登録を希望
（該当する場合「○」をつけてください
＜※３＞</t>
    <rPh sb="9" eb="10">
      <t>トウ</t>
    </rPh>
    <rPh sb="12" eb="14">
      <t>トウロク</t>
    </rPh>
    <rPh sb="15" eb="17">
      <t>キボウ</t>
    </rPh>
    <rPh sb="19" eb="21">
      <t>ガイトウ</t>
    </rPh>
    <rPh sb="23" eb="25">
      <t>バアイ</t>
    </rPh>
    <phoneticPr fontId="5"/>
  </si>
  <si>
    <t>別添様式１</t>
    <rPh sb="0" eb="2">
      <t>ベッテン</t>
    </rPh>
    <rPh sb="2" eb="4">
      <t>ヨウシキ</t>
    </rPh>
    <phoneticPr fontId="5"/>
  </si>
  <si>
    <t>代表者氏名</t>
    <rPh sb="0" eb="3">
      <t>ダイヒョウシャ</t>
    </rPh>
    <rPh sb="3" eb="5">
      <t>シメイ</t>
    </rPh>
    <phoneticPr fontId="5"/>
  </si>
  <si>
    <t>電話番号</t>
  </si>
  <si>
    <t>事業名</t>
    <rPh sb="0" eb="2">
      <t>ジギョウ</t>
    </rPh>
    <rPh sb="2" eb="3">
      <t>メイ</t>
    </rPh>
    <phoneticPr fontId="5"/>
  </si>
  <si>
    <t>国・地域名</t>
    <rPh sb="0" eb="1">
      <t>クニ</t>
    </rPh>
    <rPh sb="2" eb="4">
      <t>チイキ</t>
    </rPh>
    <rPh sb="4" eb="5">
      <t>メイ</t>
    </rPh>
    <phoneticPr fontId="5"/>
  </si>
  <si>
    <t>認定申請人数</t>
    <rPh sb="0" eb="2">
      <t>ニンテイ</t>
    </rPh>
    <rPh sb="2" eb="4">
      <t>シンセイ</t>
    </rPh>
    <rPh sb="4" eb="6">
      <t>ニンズウ</t>
    </rPh>
    <phoneticPr fontId="5"/>
  </si>
  <si>
    <t>事業番号</t>
    <rPh sb="0" eb="2">
      <t>ジギョウ</t>
    </rPh>
    <rPh sb="2" eb="4">
      <t>バンゴウ</t>
    </rPh>
    <phoneticPr fontId="5"/>
  </si>
  <si>
    <t>公式名</t>
    <rPh sb="0" eb="3">
      <t>コウシキメイ</t>
    </rPh>
    <phoneticPr fontId="13"/>
  </si>
  <si>
    <t>略称</t>
    <rPh sb="0" eb="2">
      <t>リャクショウ</t>
    </rPh>
    <phoneticPr fontId="13"/>
  </si>
  <si>
    <t>地域名</t>
    <rPh sb="0" eb="3">
      <t>チイキメイ</t>
    </rPh>
    <phoneticPr fontId="13"/>
  </si>
  <si>
    <t>アイスランド共和国</t>
  </si>
  <si>
    <t>アイスランド</t>
  </si>
  <si>
    <t>欧州</t>
  </si>
  <si>
    <t>アイルランド</t>
  </si>
  <si>
    <t>アゼルバイジャン共和国</t>
  </si>
  <si>
    <t>アゼルバイジャン</t>
  </si>
  <si>
    <t>アフガニスタン・イスラム共和国</t>
  </si>
  <si>
    <t>アフガニスタン</t>
  </si>
  <si>
    <t>中東</t>
  </si>
  <si>
    <t>アメリカ合衆国</t>
  </si>
  <si>
    <t>アメリカ</t>
  </si>
  <si>
    <t>北米</t>
    <rPh sb="0" eb="2">
      <t>ホクベイ</t>
    </rPh>
    <phoneticPr fontId="13"/>
  </si>
  <si>
    <t>アラブ首長国連邦</t>
  </si>
  <si>
    <t>アラブ首長国連邦</t>
    <rPh sb="3" eb="6">
      <t>シュチョウコク</t>
    </rPh>
    <rPh sb="6" eb="8">
      <t>レンポウ</t>
    </rPh>
    <phoneticPr fontId="13"/>
  </si>
  <si>
    <t>アルジェリア民主人民共和国</t>
  </si>
  <si>
    <t>アルジェリア</t>
  </si>
  <si>
    <t>アフリカ</t>
  </si>
  <si>
    <t>アルゼンチン共和国</t>
  </si>
  <si>
    <t>アルゼンチン</t>
  </si>
  <si>
    <t>中南米</t>
  </si>
  <si>
    <t>アルバニア共和国</t>
  </si>
  <si>
    <t>アルバニア</t>
  </si>
  <si>
    <t>アルメニア共和国</t>
  </si>
  <si>
    <t>アルメニア</t>
  </si>
  <si>
    <t>アンゴラ共和国</t>
  </si>
  <si>
    <t>アンゴラ</t>
  </si>
  <si>
    <t>アンティグア・バーブーダ</t>
  </si>
  <si>
    <t>アンドラ公国</t>
  </si>
  <si>
    <t>アンドラ</t>
  </si>
  <si>
    <t>イエメン共和国</t>
  </si>
  <si>
    <t>イエメン</t>
  </si>
  <si>
    <t>イスラエル国</t>
  </si>
  <si>
    <t>イスラエル</t>
  </si>
  <si>
    <t>イタリア共和国</t>
  </si>
  <si>
    <t>イタリア</t>
  </si>
  <si>
    <t>イラク共和国</t>
  </si>
  <si>
    <t>イラク</t>
  </si>
  <si>
    <t>イラン・イスラム共和国</t>
  </si>
  <si>
    <t>イラン</t>
  </si>
  <si>
    <t>インド</t>
  </si>
  <si>
    <t>アジア</t>
  </si>
  <si>
    <t>インドネシア共和国</t>
  </si>
  <si>
    <t>インドネシア</t>
  </si>
  <si>
    <t>ウガンダ共和国</t>
  </si>
  <si>
    <t>ウガンダ</t>
  </si>
  <si>
    <t>ウクライナ</t>
  </si>
  <si>
    <t>ウズベキスタン共和国</t>
  </si>
  <si>
    <t>ウズベキスタン</t>
  </si>
  <si>
    <t>ウルグアイ東方共和国</t>
  </si>
  <si>
    <t>ウルグアイ</t>
  </si>
  <si>
    <t>英国（グレートブリテン及び北アイルランド連合王国）</t>
  </si>
  <si>
    <t>イギリス</t>
  </si>
  <si>
    <t>欧州</t>
    <rPh sb="0" eb="2">
      <t>オウシュウ</t>
    </rPh>
    <phoneticPr fontId="13"/>
  </si>
  <si>
    <t>エクアドル共和国</t>
  </si>
  <si>
    <t>エクアドル</t>
  </si>
  <si>
    <t>エジプト・アラブ共和国</t>
  </si>
  <si>
    <t>エジプト</t>
  </si>
  <si>
    <t>エストニア共和国</t>
  </si>
  <si>
    <t>エストニア</t>
  </si>
  <si>
    <t>エスワティニ王国</t>
  </si>
  <si>
    <t>エスワティニ</t>
  </si>
  <si>
    <t>エチオピア連邦民主共和国</t>
  </si>
  <si>
    <t>エチオピア</t>
  </si>
  <si>
    <t>エリトリア国</t>
  </si>
  <si>
    <t>エリトリア</t>
  </si>
  <si>
    <t>エルサルバドル共和国</t>
  </si>
  <si>
    <t>エルサルバドル</t>
  </si>
  <si>
    <t>オーストラリア連邦</t>
  </si>
  <si>
    <t>オーストラリア</t>
  </si>
  <si>
    <t>大洋州</t>
  </si>
  <si>
    <t>オーストリア共和国</t>
  </si>
  <si>
    <t>オーストリア</t>
  </si>
  <si>
    <t>オマーン国</t>
  </si>
  <si>
    <t>オマーン</t>
  </si>
  <si>
    <t>オランダ王国</t>
  </si>
  <si>
    <t>オランダ</t>
  </si>
  <si>
    <t>ガーナ共和国</t>
  </si>
  <si>
    <t>ガーナ</t>
  </si>
  <si>
    <t>カーボベルデ共和国</t>
  </si>
  <si>
    <t>カーボベルデ</t>
  </si>
  <si>
    <t>ガイアナ共和国</t>
  </si>
  <si>
    <t>ガイアナ</t>
  </si>
  <si>
    <t>カザフスタン共和国</t>
  </si>
  <si>
    <t>カザフスタン</t>
  </si>
  <si>
    <t>カタール国</t>
  </si>
  <si>
    <t>カタール</t>
  </si>
  <si>
    <t>カナダ</t>
  </si>
  <si>
    <t>ガボン共和国</t>
  </si>
  <si>
    <t>ガボン</t>
  </si>
  <si>
    <t>カメルーン共和国</t>
  </si>
  <si>
    <t>カメルーン</t>
  </si>
  <si>
    <t>ガンビア共和国</t>
  </si>
  <si>
    <t>ガンビア</t>
  </si>
  <si>
    <t>カンボジア王国</t>
  </si>
  <si>
    <t>カンボジア</t>
  </si>
  <si>
    <t>北マケドニア共和国</t>
  </si>
  <si>
    <t>北マケドニア</t>
  </si>
  <si>
    <t>ギニア共和国</t>
  </si>
  <si>
    <t>ギニア</t>
  </si>
  <si>
    <t>ギニアビサウ共和国</t>
  </si>
  <si>
    <t>ギニアビサウ</t>
  </si>
  <si>
    <t>キプロス共和国</t>
  </si>
  <si>
    <t>キプロス</t>
  </si>
  <si>
    <t>キューバ共和国</t>
  </si>
  <si>
    <t>キューバ</t>
  </si>
  <si>
    <t>ギリシャ共和国</t>
  </si>
  <si>
    <t>ギリシャ</t>
  </si>
  <si>
    <t>キリバス共和国</t>
  </si>
  <si>
    <t>キリバス</t>
  </si>
  <si>
    <t>キルギス共和国</t>
  </si>
  <si>
    <t>キルギス</t>
  </si>
  <si>
    <t>グアテマラ共和国</t>
  </si>
  <si>
    <t>グアテマラ</t>
  </si>
  <si>
    <t>クウェート国</t>
  </si>
  <si>
    <t>クウェート</t>
  </si>
  <si>
    <t>クック諸島</t>
  </si>
  <si>
    <t>クック諸島</t>
    <rPh sb="3" eb="5">
      <t>ショトウ</t>
    </rPh>
    <phoneticPr fontId="13"/>
  </si>
  <si>
    <t>グレナダ</t>
  </si>
  <si>
    <t>クロアチア共和国</t>
  </si>
  <si>
    <t>クロアチア</t>
  </si>
  <si>
    <t>ケニア共和国</t>
  </si>
  <si>
    <t>ケニア</t>
  </si>
  <si>
    <t>コートジボワール共和国</t>
  </si>
  <si>
    <t>コートジボワール</t>
  </si>
  <si>
    <t>コスタリカ共和国</t>
  </si>
  <si>
    <t>コスタリカ</t>
  </si>
  <si>
    <t>コソボ共和国</t>
  </si>
  <si>
    <t>コソボ</t>
  </si>
  <si>
    <t>コモロ連合</t>
  </si>
  <si>
    <t>コモロ</t>
  </si>
  <si>
    <t>コロンビア共和国</t>
  </si>
  <si>
    <t>コロンビア</t>
  </si>
  <si>
    <t>コンゴ共和国</t>
  </si>
  <si>
    <t>コンゴ共和国</t>
    <rPh sb="3" eb="6">
      <t>キョウワコク</t>
    </rPh>
    <phoneticPr fontId="13"/>
  </si>
  <si>
    <t>コンゴ民主共和国</t>
  </si>
  <si>
    <t>コンゴ民主共和国</t>
    <rPh sb="3" eb="4">
      <t>ミン</t>
    </rPh>
    <rPh sb="4" eb="5">
      <t>シュ</t>
    </rPh>
    <rPh sb="5" eb="8">
      <t>キョウワコク</t>
    </rPh>
    <phoneticPr fontId="13"/>
  </si>
  <si>
    <t>サウジアラビア王国</t>
  </si>
  <si>
    <t>サウジアラビア</t>
  </si>
  <si>
    <t>サモア独立国</t>
  </si>
  <si>
    <t>サモア</t>
  </si>
  <si>
    <t>サントメ・プリンシペ民主共和国</t>
  </si>
  <si>
    <t>サントメ・プリンシペ</t>
  </si>
  <si>
    <t>ザンビア共和国</t>
  </si>
  <si>
    <t>ザンビア</t>
  </si>
  <si>
    <t>サンマリノ共和国</t>
  </si>
  <si>
    <t>サンマリノ</t>
  </si>
  <si>
    <t>シエラレオネ共和国</t>
  </si>
  <si>
    <t>シエラレオネ</t>
  </si>
  <si>
    <t>ジブチ共和国</t>
  </si>
  <si>
    <t>ジブチ</t>
  </si>
  <si>
    <t>ジャマイカ</t>
  </si>
  <si>
    <t>ジョージア</t>
  </si>
  <si>
    <t>シリア・アラブ共和国</t>
  </si>
  <si>
    <t>シリア</t>
  </si>
  <si>
    <t>シンガポール共和国</t>
  </si>
  <si>
    <t>シンガポール</t>
  </si>
  <si>
    <t>ジンバブエ共和国</t>
  </si>
  <si>
    <t>ジンバブエ</t>
  </si>
  <si>
    <t>スイス連邦</t>
  </si>
  <si>
    <t>スイス</t>
  </si>
  <si>
    <t>スウェーデン王国</t>
  </si>
  <si>
    <t>スウェーデン</t>
  </si>
  <si>
    <t>スーダン共和国</t>
  </si>
  <si>
    <t>スーダン</t>
  </si>
  <si>
    <t>スペイン王国</t>
  </si>
  <si>
    <t>スペイン</t>
  </si>
  <si>
    <t>スリナム共和国</t>
  </si>
  <si>
    <t>スリナム</t>
  </si>
  <si>
    <t>スリランカ民主社会主義共和国</t>
  </si>
  <si>
    <t>スリランカ</t>
  </si>
  <si>
    <t>スロバキア共和国</t>
  </si>
  <si>
    <t>スロバキア</t>
  </si>
  <si>
    <t>スロベニア共和国</t>
  </si>
  <si>
    <t>スロベニア</t>
  </si>
  <si>
    <t>セーシェル共和国</t>
  </si>
  <si>
    <t>セーシェル</t>
  </si>
  <si>
    <t>赤道ギニア共和国</t>
  </si>
  <si>
    <t>セネガル共和国</t>
  </si>
  <si>
    <t>セネガル</t>
  </si>
  <si>
    <t>セルビア共和国</t>
  </si>
  <si>
    <t>セルビア</t>
  </si>
  <si>
    <t>セントクリストファー・ネービス</t>
  </si>
  <si>
    <t>セントビンセント及びグレナディーン諸島</t>
  </si>
  <si>
    <t>セントビンセントおよびグレナディーン諸島</t>
    <rPh sb="18" eb="20">
      <t>ショトウ</t>
    </rPh>
    <phoneticPr fontId="13"/>
  </si>
  <si>
    <t>セントルシア</t>
  </si>
  <si>
    <t>ソマリア連邦共和国</t>
  </si>
  <si>
    <t>ソマリア</t>
  </si>
  <si>
    <t>ソロモン諸島</t>
  </si>
  <si>
    <t>ソロモン諸島</t>
    <rPh sb="4" eb="6">
      <t>ショトウ</t>
    </rPh>
    <phoneticPr fontId="13"/>
  </si>
  <si>
    <t>タイ王国</t>
  </si>
  <si>
    <t>タイ</t>
  </si>
  <si>
    <t>大韓民国</t>
  </si>
  <si>
    <t>韓国</t>
    <rPh sb="0" eb="2">
      <t>カンコク</t>
    </rPh>
    <phoneticPr fontId="13"/>
  </si>
  <si>
    <t>タジキスタン共和国</t>
  </si>
  <si>
    <t>タジキスタン</t>
  </si>
  <si>
    <t>タンザニア連合共和国</t>
  </si>
  <si>
    <t>タンザニア</t>
  </si>
  <si>
    <t>チェコ共和国</t>
  </si>
  <si>
    <t>チェコ</t>
  </si>
  <si>
    <t>チャド共和国</t>
  </si>
  <si>
    <t>チャド</t>
  </si>
  <si>
    <t>中央アフリカ共和国</t>
  </si>
  <si>
    <t>中央アフリカ</t>
  </si>
  <si>
    <t>中華人民共和国</t>
  </si>
  <si>
    <t>中国</t>
    <rPh sb="0" eb="2">
      <t>チュウゴク</t>
    </rPh>
    <phoneticPr fontId="13"/>
  </si>
  <si>
    <t>チュニジア共和国</t>
  </si>
  <si>
    <t>チュニジア</t>
  </si>
  <si>
    <t>チリ共和国</t>
  </si>
  <si>
    <t>チリ</t>
  </si>
  <si>
    <t>ツバル</t>
  </si>
  <si>
    <t>デンマーク王国</t>
  </si>
  <si>
    <t>デンマーク</t>
  </si>
  <si>
    <t>ドイツ連邦共和国</t>
  </si>
  <si>
    <t>ドイツ</t>
  </si>
  <si>
    <t>トーゴ共和国</t>
  </si>
  <si>
    <t>トーゴ</t>
  </si>
  <si>
    <t>ドミニカ国</t>
  </si>
  <si>
    <t>ドミニカ国</t>
    <rPh sb="4" eb="5">
      <t>コク</t>
    </rPh>
    <phoneticPr fontId="13"/>
  </si>
  <si>
    <t>ドミニカ共和国</t>
  </si>
  <si>
    <t>トリニダード・トバゴ共和国</t>
  </si>
  <si>
    <t>トリニダード・トバゴ</t>
  </si>
  <si>
    <t>トルクメニスタン</t>
  </si>
  <si>
    <t>トルコ共和国</t>
  </si>
  <si>
    <t>トルコ</t>
  </si>
  <si>
    <t>トンガ王国</t>
  </si>
  <si>
    <t>トンガ</t>
  </si>
  <si>
    <t>ナイジェリア連邦共和国</t>
  </si>
  <si>
    <t>ナイジェリア</t>
  </si>
  <si>
    <t>ナウル共和国</t>
  </si>
  <si>
    <t>ナウル</t>
  </si>
  <si>
    <t>ナミビア共和国</t>
  </si>
  <si>
    <t>ナミビア</t>
  </si>
  <si>
    <t>ニウエ</t>
  </si>
  <si>
    <t>ニカラグア共和国</t>
  </si>
  <si>
    <t>ニカラグア</t>
  </si>
  <si>
    <t>ニジェール共和国</t>
  </si>
  <si>
    <t>ニジェール</t>
  </si>
  <si>
    <t>ニュージーランド</t>
  </si>
  <si>
    <t>ネパール連邦民主共和国</t>
  </si>
  <si>
    <t>ネパール</t>
  </si>
  <si>
    <t>ノルウェー王国</t>
  </si>
  <si>
    <t>ノルウェー</t>
  </si>
  <si>
    <t>バーレーン王国</t>
  </si>
  <si>
    <t>バーレーン</t>
  </si>
  <si>
    <t>ハイチ共和国</t>
  </si>
  <si>
    <t>ハイチ</t>
  </si>
  <si>
    <t>パキスタン・イスラム共和国</t>
  </si>
  <si>
    <t>パキスタン</t>
  </si>
  <si>
    <t>バチカン市国</t>
  </si>
  <si>
    <t>バチカン</t>
  </si>
  <si>
    <t>パナマ共和国</t>
  </si>
  <si>
    <t>パナマ</t>
  </si>
  <si>
    <t>バヌアツ共和国</t>
  </si>
  <si>
    <t>バヌアツ</t>
  </si>
  <si>
    <t>バハマ国</t>
  </si>
  <si>
    <t>バハマ</t>
  </si>
  <si>
    <t>パプアニューギニア独立国</t>
  </si>
  <si>
    <t>パプアニューギニア</t>
  </si>
  <si>
    <t>パラオ共和国</t>
  </si>
  <si>
    <t>パラオ</t>
  </si>
  <si>
    <t>パラグアイ共和国</t>
  </si>
  <si>
    <t>パラグアイ</t>
  </si>
  <si>
    <t>バルバドス</t>
  </si>
  <si>
    <t>ハンガリー</t>
  </si>
  <si>
    <t>バングラデシュ人民共和国</t>
  </si>
  <si>
    <t>バングラデシュ</t>
  </si>
  <si>
    <t>東ティモール民主共和国</t>
  </si>
  <si>
    <t>東ティモール</t>
  </si>
  <si>
    <t>フィジー共和国</t>
  </si>
  <si>
    <t>フィジー</t>
  </si>
  <si>
    <t>フィリピン共和国</t>
  </si>
  <si>
    <t>フィリピン</t>
  </si>
  <si>
    <t>フィンランド共和国</t>
  </si>
  <si>
    <t>フィンランド</t>
  </si>
  <si>
    <t>ブータン王国</t>
  </si>
  <si>
    <t>ブータン</t>
  </si>
  <si>
    <t>ブラジル連邦共和国</t>
  </si>
  <si>
    <t>ブラジル</t>
  </si>
  <si>
    <t>フランス共和国</t>
  </si>
  <si>
    <t>フランス</t>
  </si>
  <si>
    <t>ブルガリア共和国</t>
  </si>
  <si>
    <t>ブルガリア</t>
  </si>
  <si>
    <t>ブルキナファソ</t>
  </si>
  <si>
    <t>ブルネイ・ダルサラーム国</t>
  </si>
  <si>
    <t>ブルネイ</t>
  </si>
  <si>
    <t>ブルンジ共和国</t>
  </si>
  <si>
    <t>ブルンジ</t>
  </si>
  <si>
    <t>ベトナム社会主義共和国</t>
  </si>
  <si>
    <t>ベトナム</t>
  </si>
  <si>
    <t>ベナン共和国</t>
  </si>
  <si>
    <t>ベナン</t>
  </si>
  <si>
    <t>ベネズエラ・ボリバル共和国</t>
  </si>
  <si>
    <t>ベネズエラ</t>
  </si>
  <si>
    <t>ベラルーシ共和国</t>
  </si>
  <si>
    <t>ベラルーシ</t>
  </si>
  <si>
    <t>ベリーズ</t>
  </si>
  <si>
    <t>ペルー共和国</t>
  </si>
  <si>
    <t>ペルー</t>
  </si>
  <si>
    <t>ベルギー王国</t>
  </si>
  <si>
    <t>ベルギー</t>
  </si>
  <si>
    <t>ポーランド共和国</t>
  </si>
  <si>
    <t>ポーランド</t>
  </si>
  <si>
    <t>ボスニア・ヘルツェゴビナ</t>
  </si>
  <si>
    <t>ボツワナ共和国</t>
  </si>
  <si>
    <t>ボツワナ</t>
  </si>
  <si>
    <t>ボリビア多民族国</t>
  </si>
  <si>
    <t>ボリビア</t>
  </si>
  <si>
    <t>ポルトガル共和国</t>
  </si>
  <si>
    <t>ポルトガル</t>
  </si>
  <si>
    <t>ホンジュラス共和国</t>
  </si>
  <si>
    <t>ホンジュラス</t>
  </si>
  <si>
    <t>マーシャル諸島共和国</t>
  </si>
  <si>
    <t>マーシャル</t>
  </si>
  <si>
    <t>マダガスカル共和国</t>
  </si>
  <si>
    <t>マダガスカル</t>
  </si>
  <si>
    <t>マラウイ共和国</t>
  </si>
  <si>
    <t>マラウイ</t>
  </si>
  <si>
    <t>マリ共和国</t>
  </si>
  <si>
    <t>マリ</t>
  </si>
  <si>
    <t>マルタ共和国</t>
  </si>
  <si>
    <t>マルタ</t>
  </si>
  <si>
    <t>マレーシア</t>
  </si>
  <si>
    <t>ミクロネシア連邦</t>
  </si>
  <si>
    <t>ミクロネシア</t>
  </si>
  <si>
    <t>南アフリカ共和国</t>
  </si>
  <si>
    <t>南アフリカ</t>
  </si>
  <si>
    <t>南スーダン共和国</t>
  </si>
  <si>
    <t>南スーダン</t>
  </si>
  <si>
    <t>ミャンマー連邦共和国</t>
  </si>
  <si>
    <t>ミャンマー</t>
  </si>
  <si>
    <t>メキシコ合衆国</t>
  </si>
  <si>
    <t>メキシコ</t>
  </si>
  <si>
    <t>モーリシャス共和国</t>
  </si>
  <si>
    <t>モーリシャス</t>
  </si>
  <si>
    <t>モーリタニア・イスラム共和国</t>
  </si>
  <si>
    <t>モーリタニア</t>
  </si>
  <si>
    <t>モザンビーク共和国</t>
  </si>
  <si>
    <t>モザンビーク</t>
  </si>
  <si>
    <t>モナコ公国</t>
  </si>
  <si>
    <t>モナコ</t>
  </si>
  <si>
    <t>モルディブ共和国</t>
  </si>
  <si>
    <t>モルディブ</t>
  </si>
  <si>
    <t>モルドバ共和国</t>
  </si>
  <si>
    <t>モルドバ</t>
  </si>
  <si>
    <t>モロッコ王国</t>
  </si>
  <si>
    <t>モロッコ</t>
  </si>
  <si>
    <t>モンゴル国</t>
  </si>
  <si>
    <t>モンゴル</t>
  </si>
  <si>
    <t>モンテネグロ</t>
  </si>
  <si>
    <t>ヨルダン</t>
  </si>
  <si>
    <t>ラオス人民民主共和国</t>
  </si>
  <si>
    <t>ラオス</t>
  </si>
  <si>
    <t>ラトビア共和国</t>
  </si>
  <si>
    <t>ラトビア</t>
  </si>
  <si>
    <t>リトアニア共和国</t>
  </si>
  <si>
    <t>リトアニア</t>
  </si>
  <si>
    <t>リビア</t>
  </si>
  <si>
    <t>リヒテンシュタイン公国</t>
  </si>
  <si>
    <t>リヒテンシュタイン</t>
  </si>
  <si>
    <t>リベリア共和国</t>
  </si>
  <si>
    <t>リベリア</t>
  </si>
  <si>
    <t>ルーマニア</t>
  </si>
  <si>
    <t>ルクセンブルク大公国</t>
  </si>
  <si>
    <t>ルクセンブルク</t>
  </si>
  <si>
    <t>ルワンダ共和国</t>
  </si>
  <si>
    <t>ルワンダ</t>
  </si>
  <si>
    <t>レソト王国</t>
  </si>
  <si>
    <t>レソト</t>
  </si>
  <si>
    <t>レバノン共和国</t>
  </si>
  <si>
    <t>レバノン</t>
  </si>
  <si>
    <t>ロシア連邦</t>
  </si>
  <si>
    <t>ロシア</t>
  </si>
  <si>
    <t>北朝鮮</t>
  </si>
  <si>
    <t>台湾</t>
  </si>
  <si>
    <t>パレスチナ</t>
  </si>
  <si>
    <t>香港</t>
  </si>
  <si>
    <t>マカオ</t>
  </si>
  <si>
    <t>北極</t>
  </si>
  <si>
    <t>その他</t>
    <rPh sb="2" eb="3">
      <t>タ</t>
    </rPh>
    <phoneticPr fontId="13"/>
  </si>
  <si>
    <t>南極</t>
  </si>
  <si>
    <t>複数国</t>
    <rPh sb="0" eb="3">
      <t>フクスウコク</t>
    </rPh>
    <phoneticPr fontId="13"/>
  </si>
  <si>
    <t>複数国</t>
  </si>
  <si>
    <t>国・地域名</t>
    <rPh sb="0" eb="1">
      <t>クニ</t>
    </rPh>
    <rPh sb="2" eb="5">
      <t>チイキメイ</t>
    </rPh>
    <phoneticPr fontId="5"/>
  </si>
  <si>
    <t>事業種別</t>
    <rPh sb="0" eb="2">
      <t>ジギョウ</t>
    </rPh>
    <rPh sb="2" eb="4">
      <t>シュベツ</t>
    </rPh>
    <phoneticPr fontId="5"/>
  </si>
  <si>
    <t>着手年月日</t>
    <rPh sb="0" eb="2">
      <t>チャクシュ</t>
    </rPh>
    <rPh sb="2" eb="5">
      <t>ネンガッピ</t>
    </rPh>
    <phoneticPr fontId="5"/>
  </si>
  <si>
    <t>完了年月日</t>
    <rPh sb="0" eb="2">
      <t>カンリョウ</t>
    </rPh>
    <rPh sb="2" eb="5">
      <t>ネンガッピ</t>
    </rPh>
    <phoneticPr fontId="5"/>
  </si>
  <si>
    <t>参考資料ファイル名</t>
    <rPh sb="0" eb="2">
      <t>サンコウ</t>
    </rPh>
    <rPh sb="2" eb="4">
      <t>シリョウ</t>
    </rPh>
    <rPh sb="8" eb="9">
      <t>メイ</t>
    </rPh>
    <phoneticPr fontId="5"/>
  </si>
  <si>
    <t>↑の欄は「別添様式１」シートから自動的に転記されます。（別添様式１と別ファイルとしないでください）</t>
    <rPh sb="2" eb="3">
      <t>ラン</t>
    </rPh>
    <rPh sb="5" eb="7">
      <t>ベッテン</t>
    </rPh>
    <rPh sb="7" eb="9">
      <t>ヨウシキ</t>
    </rPh>
    <rPh sb="16" eb="19">
      <t>ジドウテキ</t>
    </rPh>
    <rPh sb="20" eb="22">
      <t>テンキ</t>
    </rPh>
    <rPh sb="28" eb="30">
      <t>ベッテン</t>
    </rPh>
    <rPh sb="30" eb="32">
      <t>ヨウシキ</t>
    </rPh>
    <rPh sb="34" eb="35">
      <t>ベツ</t>
    </rPh>
    <phoneticPr fontId="5"/>
  </si>
  <si>
    <t>↑上記太枠内は「事業番号」欄に番号を入れると「別添様式１」シートから自動的に転記されます。（別添様式１と別ファイルとしないでください）</t>
    <rPh sb="1" eb="3">
      <t>ジョウキ</t>
    </rPh>
    <rPh sb="3" eb="5">
      <t>フトワク</t>
    </rPh>
    <rPh sb="5" eb="6">
      <t>ナイ</t>
    </rPh>
    <rPh sb="8" eb="10">
      <t>ジギョウ</t>
    </rPh>
    <rPh sb="10" eb="12">
      <t>バンゴウ</t>
    </rPh>
    <rPh sb="13" eb="14">
      <t>ラン</t>
    </rPh>
    <rPh sb="15" eb="17">
      <t>バンゴウ</t>
    </rPh>
    <rPh sb="18" eb="19">
      <t>イ</t>
    </rPh>
    <rPh sb="23" eb="25">
      <t>ベッテン</t>
    </rPh>
    <rPh sb="25" eb="27">
      <t>ヨウシキ</t>
    </rPh>
    <rPh sb="34" eb="37">
      <t>ジドウテキ</t>
    </rPh>
    <rPh sb="38" eb="40">
      <t>テンキ</t>
    </rPh>
    <rPh sb="46" eb="48">
      <t>ベッテン</t>
    </rPh>
    <rPh sb="48" eb="50">
      <t>ヨウシキ</t>
    </rPh>
    <rPh sb="52" eb="53">
      <t>ベツ</t>
    </rPh>
    <phoneticPr fontId="5"/>
  </si>
  <si>
    <t>←「別添様式１」の事業番号を記入ください。</t>
    <rPh sb="2" eb="4">
      <t>ベッテン</t>
    </rPh>
    <rPh sb="4" eb="6">
      <t>ヨウシキ</t>
    </rPh>
    <rPh sb="9" eb="11">
      <t>ジギョウ</t>
    </rPh>
    <rPh sb="11" eb="13">
      <t>バンゴウ</t>
    </rPh>
    <rPh sb="14" eb="16">
      <t>キニュウ</t>
    </rPh>
    <phoneticPr fontId="5"/>
  </si>
  <si>
    <t>認定申請事業の概要</t>
    <rPh sb="0" eb="2">
      <t>ニンテイ</t>
    </rPh>
    <rPh sb="2" eb="4">
      <t>シンセイ</t>
    </rPh>
    <rPh sb="4" eb="6">
      <t>ジギョウ</t>
    </rPh>
    <rPh sb="7" eb="9">
      <t>ガイヨウ</t>
    </rPh>
    <phoneticPr fontId="5"/>
  </si>
  <si>
    <t>分野</t>
    <rPh sb="0" eb="2">
      <t>ブンヤ</t>
    </rPh>
    <phoneticPr fontId="5"/>
  </si>
  <si>
    <t>担当者氏名
（３名まで）</t>
    <rPh sb="0" eb="3">
      <t>タントウシャ</t>
    </rPh>
    <rPh sb="3" eb="5">
      <t>シメイ</t>
    </rPh>
    <rPh sb="8" eb="9">
      <t>メイ</t>
    </rPh>
    <phoneticPr fontId="5"/>
  </si>
  <si>
    <t>分野名</t>
    <rPh sb="0" eb="2">
      <t>ブンヤ</t>
    </rPh>
    <rPh sb="2" eb="3">
      <t>メイ</t>
    </rPh>
    <phoneticPr fontId="5"/>
  </si>
  <si>
    <t>道路</t>
    <rPh sb="0" eb="2">
      <t>ドウロ</t>
    </rPh>
    <phoneticPr fontId="0"/>
  </si>
  <si>
    <t>鉄道</t>
    <rPh sb="0" eb="2">
      <t>テツドウ</t>
    </rPh>
    <phoneticPr fontId="0"/>
  </si>
  <si>
    <t>建築</t>
    <rPh sb="0" eb="2">
      <t>ケンチク</t>
    </rPh>
    <phoneticPr fontId="0"/>
  </si>
  <si>
    <t>上水道</t>
    <rPh sb="0" eb="3">
      <t>ジョウスイドウ</t>
    </rPh>
    <phoneticPr fontId="0"/>
  </si>
  <si>
    <t>電力</t>
    <rPh sb="0" eb="2">
      <t>デンリョク</t>
    </rPh>
    <phoneticPr fontId="0"/>
  </si>
  <si>
    <t>河川</t>
    <rPh sb="0" eb="2">
      <t>カセン</t>
    </rPh>
    <phoneticPr fontId="0"/>
  </si>
  <si>
    <t>港湾</t>
    <rPh sb="0" eb="2">
      <t>コウワン</t>
    </rPh>
    <phoneticPr fontId="0"/>
  </si>
  <si>
    <t>下水</t>
    <rPh sb="0" eb="2">
      <t>ゲスイ</t>
    </rPh>
    <phoneticPr fontId="0"/>
  </si>
  <si>
    <t>空港</t>
    <rPh sb="0" eb="2">
      <t>クウコウ</t>
    </rPh>
    <phoneticPr fontId="0"/>
  </si>
  <si>
    <t>廃棄物</t>
    <rPh sb="0" eb="3">
      <t>ハイキブツ</t>
    </rPh>
    <phoneticPr fontId="0"/>
  </si>
  <si>
    <t>都市</t>
    <rPh sb="0" eb="2">
      <t>トシ</t>
    </rPh>
    <phoneticPr fontId="0"/>
  </si>
  <si>
    <t>気象</t>
    <rPh sb="0" eb="2">
      <t>キショウ</t>
    </rPh>
    <phoneticPr fontId="0"/>
  </si>
  <si>
    <t>農業土木</t>
    <rPh sb="0" eb="2">
      <t>ノウギョウ</t>
    </rPh>
    <rPh sb="2" eb="4">
      <t>ドボク</t>
    </rPh>
    <phoneticPr fontId="0"/>
  </si>
  <si>
    <t>漁港</t>
    <rPh sb="0" eb="2">
      <t>ギョコウ</t>
    </rPh>
    <phoneticPr fontId="0"/>
  </si>
  <si>
    <t>海事</t>
    <rPh sb="0" eb="2">
      <t>カイジ</t>
    </rPh>
    <phoneticPr fontId="0"/>
  </si>
  <si>
    <t>自動車</t>
    <rPh sb="0" eb="3">
      <t>ジドウシャ</t>
    </rPh>
    <phoneticPr fontId="0"/>
  </si>
  <si>
    <t>物流</t>
    <rPh sb="0" eb="2">
      <t>ブツリュウ</t>
    </rPh>
    <phoneticPr fontId="0"/>
  </si>
  <si>
    <t>複合</t>
    <rPh sb="0" eb="2">
      <t>フクゴウ</t>
    </rPh>
    <phoneticPr fontId="0"/>
  </si>
  <si>
    <t>その他</t>
    <rPh sb="2" eb="3">
      <t>タ</t>
    </rPh>
    <phoneticPr fontId="0"/>
  </si>
  <si>
    <t>工事</t>
    <rPh sb="0" eb="2">
      <t>コウジ</t>
    </rPh>
    <phoneticPr fontId="5"/>
  </si>
  <si>
    <t>業務</t>
    <rPh sb="0" eb="2">
      <t>ギョウム</t>
    </rPh>
    <phoneticPr fontId="5"/>
  </si>
  <si>
    <t>その他</t>
    <rPh sb="2" eb="3">
      <t>タ</t>
    </rPh>
    <phoneticPr fontId="5"/>
  </si>
  <si>
    <t>スキーム種別</t>
    <rPh sb="4" eb="6">
      <t>シュベツ</t>
    </rPh>
    <phoneticPr fontId="5"/>
  </si>
  <si>
    <t>有償資金協力</t>
    <rPh sb="0" eb="2">
      <t>ユウショウ</t>
    </rPh>
    <rPh sb="2" eb="4">
      <t>シキン</t>
    </rPh>
    <rPh sb="4" eb="6">
      <t>キョウリョク</t>
    </rPh>
    <phoneticPr fontId="0"/>
  </si>
  <si>
    <t>無償資金協力</t>
    <rPh sb="0" eb="2">
      <t>ムショウ</t>
    </rPh>
    <rPh sb="2" eb="4">
      <t>シキン</t>
    </rPh>
    <rPh sb="4" eb="6">
      <t>キョウリョク</t>
    </rPh>
    <phoneticPr fontId="0"/>
  </si>
  <si>
    <t>自国政府資金</t>
    <rPh sb="0" eb="2">
      <t>ジコク</t>
    </rPh>
    <rPh sb="2" eb="4">
      <t>セイフ</t>
    </rPh>
    <rPh sb="4" eb="6">
      <t>シキン</t>
    </rPh>
    <phoneticPr fontId="0"/>
  </si>
  <si>
    <t>PPP事業</t>
    <rPh sb="3" eb="5">
      <t>ジギョウ</t>
    </rPh>
    <phoneticPr fontId="5"/>
  </si>
  <si>
    <t>技術協力プロジェクト</t>
    <rPh sb="0" eb="2">
      <t>ギジュツ</t>
    </rPh>
    <rPh sb="2" eb="4">
      <t>キョウリョク</t>
    </rPh>
    <phoneticPr fontId="5"/>
  </si>
  <si>
    <t>JICA本部発注調査</t>
    <rPh sb="4" eb="6">
      <t>ホンブ</t>
    </rPh>
    <rPh sb="6" eb="8">
      <t>ハッチュウ</t>
    </rPh>
    <rPh sb="8" eb="10">
      <t>チョウサ</t>
    </rPh>
    <phoneticPr fontId="0"/>
  </si>
  <si>
    <t>経産省発注調査</t>
    <rPh sb="0" eb="3">
      <t>ケイサンショウ</t>
    </rPh>
    <rPh sb="3" eb="5">
      <t>ハッチュウ</t>
    </rPh>
    <rPh sb="5" eb="7">
      <t>チョウサ</t>
    </rPh>
    <phoneticPr fontId="0"/>
  </si>
  <si>
    <t>国交省発注調査</t>
    <rPh sb="0" eb="3">
      <t>コッコウショウ</t>
    </rPh>
    <rPh sb="3" eb="5">
      <t>ハッチュウ</t>
    </rPh>
    <rPh sb="5" eb="7">
      <t>チョウサ</t>
    </rPh>
    <phoneticPr fontId="0"/>
  </si>
  <si>
    <t>その他中央省庁発注調査</t>
    <rPh sb="2" eb="3">
      <t>タ</t>
    </rPh>
    <rPh sb="3" eb="5">
      <t>チュウオウ</t>
    </rPh>
    <rPh sb="5" eb="7">
      <t>ショウチョウ</t>
    </rPh>
    <rPh sb="7" eb="9">
      <t>ハッチュウ</t>
    </rPh>
    <rPh sb="9" eb="11">
      <t>チョウサ</t>
    </rPh>
    <phoneticPr fontId="0"/>
  </si>
  <si>
    <t>スキーム</t>
    <phoneticPr fontId="5"/>
  </si>
  <si>
    <t>←プルダウンリストから選択してください</t>
    <rPh sb="11" eb="13">
      <t>センタク</t>
    </rPh>
    <phoneticPr fontId="5"/>
  </si>
  <si>
    <t>コリンズ・テクリス等への登録を希望</t>
    <rPh sb="9" eb="10">
      <t>トウ</t>
    </rPh>
    <rPh sb="12" eb="14">
      <t>トウロク</t>
    </rPh>
    <rPh sb="15" eb="17">
      <t>キボウ</t>
    </rPh>
    <phoneticPr fontId="5"/>
  </si>
  <si>
    <t>契約の相手方の種類</t>
    <rPh sb="0" eb="2">
      <t>ケイヤク</t>
    </rPh>
    <rPh sb="3" eb="6">
      <t>アイテガタ</t>
    </rPh>
    <rPh sb="7" eb="9">
      <t>シュルイ</t>
    </rPh>
    <phoneticPr fontId="5"/>
  </si>
  <si>
    <t>外国政府（中央省庁）</t>
    <rPh sb="0" eb="2">
      <t>ガイコク</t>
    </rPh>
    <rPh sb="2" eb="4">
      <t>セイフ</t>
    </rPh>
    <rPh sb="5" eb="7">
      <t>チュウオウ</t>
    </rPh>
    <rPh sb="7" eb="9">
      <t>ショウチョウ</t>
    </rPh>
    <phoneticPr fontId="5"/>
  </si>
  <si>
    <t>外国政府（地方政府）</t>
    <rPh sb="0" eb="2">
      <t>ガイコク</t>
    </rPh>
    <rPh sb="2" eb="4">
      <t>セイフ</t>
    </rPh>
    <rPh sb="5" eb="7">
      <t>チホウ</t>
    </rPh>
    <rPh sb="7" eb="9">
      <t>セイフ</t>
    </rPh>
    <phoneticPr fontId="5"/>
  </si>
  <si>
    <t>日本政府</t>
    <rPh sb="0" eb="2">
      <t>ニホン</t>
    </rPh>
    <rPh sb="2" eb="4">
      <t>セイフ</t>
    </rPh>
    <phoneticPr fontId="5"/>
  </si>
  <si>
    <t>外国政府関係機関（省庁以外）</t>
    <rPh sb="0" eb="2">
      <t>ガイコク</t>
    </rPh>
    <rPh sb="2" eb="4">
      <t>セイフ</t>
    </rPh>
    <rPh sb="4" eb="6">
      <t>カンケイ</t>
    </rPh>
    <rPh sb="6" eb="8">
      <t>キカン</t>
    </rPh>
    <rPh sb="9" eb="11">
      <t>ショウチョウ</t>
    </rPh>
    <rPh sb="11" eb="13">
      <t>イガイ</t>
    </rPh>
    <phoneticPr fontId="5"/>
  </si>
  <si>
    <t>PPP事業主体</t>
    <rPh sb="3" eb="5">
      <t>ジギョウ</t>
    </rPh>
    <rPh sb="5" eb="7">
      <t>シュタイ</t>
    </rPh>
    <phoneticPr fontId="5"/>
  </si>
  <si>
    <t>ページ参照）</t>
    <rPh sb="3" eb="5">
      <t>サンショウ</t>
    </rPh>
    <phoneticPr fontId="5"/>
  </si>
  <si>
    <t>（参考資料</t>
    <rPh sb="1" eb="3">
      <t>サンコウ</t>
    </rPh>
    <rPh sb="3" eb="5">
      <t>シリョウ</t>
    </rPh>
    <phoneticPr fontId="5"/>
  </si>
  <si>
    <t>認定申請技術者の一覧</t>
    <rPh sb="0" eb="2">
      <t>ニンテイ</t>
    </rPh>
    <rPh sb="2" eb="4">
      <t>シンセイ</t>
    </rPh>
    <rPh sb="4" eb="7">
      <t>ギジュツシャ</t>
    </rPh>
    <rPh sb="8" eb="10">
      <t>イチラン</t>
    </rPh>
    <phoneticPr fontId="5"/>
  </si>
  <si>
    <t>従事開始日</t>
    <rPh sb="0" eb="2">
      <t>ジュウジ</t>
    </rPh>
    <rPh sb="2" eb="5">
      <t>カイシビ</t>
    </rPh>
    <phoneticPr fontId="5"/>
  </si>
  <si>
    <t>従事終了日</t>
    <rPh sb="0" eb="2">
      <t>ジュウジ</t>
    </rPh>
    <rPh sb="2" eb="5">
      <t>シュウリョウビ</t>
    </rPh>
    <phoneticPr fontId="5"/>
  </si>
  <si>
    <t>[3]</t>
    <phoneticPr fontId="5"/>
  </si>
  <si>
    <t>認定証番号又は認定申請事業番号</t>
    <rPh sb="0" eb="3">
      <t>ニンテイショウ</t>
    </rPh>
    <rPh sb="3" eb="5">
      <t>バンゴウ</t>
    </rPh>
    <rPh sb="5" eb="6">
      <t>マタ</t>
    </rPh>
    <rPh sb="7" eb="9">
      <t>ニンテイ</t>
    </rPh>
    <rPh sb="9" eb="11">
      <t>シンセイ</t>
    </rPh>
    <rPh sb="11" eb="13">
      <t>ジギョウ</t>
    </rPh>
    <rPh sb="13" eb="15">
      <t>バンゴウ</t>
    </rPh>
    <phoneticPr fontId="5"/>
  </si>
  <si>
    <t>認定済事業は「年度」及び「認定証番号」を、同時に認定申請している事業は申請書上の事業番号を記載</t>
    <rPh sb="0" eb="2">
      <t>ニンテイ</t>
    </rPh>
    <rPh sb="2" eb="3">
      <t>ズミ</t>
    </rPh>
    <rPh sb="3" eb="5">
      <t>ジギョウ</t>
    </rPh>
    <rPh sb="7" eb="9">
      <t>ネンド</t>
    </rPh>
    <rPh sb="10" eb="11">
      <t>オヨ</t>
    </rPh>
    <rPh sb="13" eb="16">
      <t>ニンテイショウ</t>
    </rPh>
    <rPh sb="16" eb="18">
      <t>バンゴウ</t>
    </rPh>
    <rPh sb="21" eb="23">
      <t>ドウジ</t>
    </rPh>
    <rPh sb="24" eb="26">
      <t>ニンテイ</t>
    </rPh>
    <rPh sb="26" eb="28">
      <t>シンセイ</t>
    </rPh>
    <rPh sb="32" eb="34">
      <t>ジギョウ</t>
    </rPh>
    <rPh sb="35" eb="38">
      <t>シンセイショ</t>
    </rPh>
    <rPh sb="38" eb="39">
      <t>ジョウ</t>
    </rPh>
    <rPh sb="40" eb="42">
      <t>ジギョウ</t>
    </rPh>
    <rPh sb="42" eb="44">
      <t>バンゴウ</t>
    </rPh>
    <rPh sb="45" eb="47">
      <t>キサイ</t>
    </rPh>
    <phoneticPr fontId="5"/>
  </si>
  <si>
    <t>[4]</t>
    <phoneticPr fontId="5"/>
  </si>
  <si>
    <t>[5]</t>
    <phoneticPr fontId="5"/>
  </si>
  <si>
    <t>[6]</t>
    <phoneticPr fontId="5"/>
  </si>
  <si>
    <t>[7]</t>
    <phoneticPr fontId="5"/>
  </si>
  <si>
    <t>[8]</t>
    <phoneticPr fontId="5"/>
  </si>
  <si>
    <t>[9]</t>
    <phoneticPr fontId="5"/>
  </si>
  <si>
    <t>[10]</t>
    <phoneticPr fontId="5"/>
  </si>
  <si>
    <t>[11]</t>
    <phoneticPr fontId="5"/>
  </si>
  <si>
    <t>[12]</t>
    <phoneticPr fontId="5"/>
  </si>
  <si>
    <t>[13]</t>
    <phoneticPr fontId="5"/>
  </si>
  <si>
    <t>[14]</t>
    <phoneticPr fontId="5"/>
  </si>
  <si>
    <t>[15]</t>
    <phoneticPr fontId="5"/>
  </si>
  <si>
    <t>[16]</t>
    <phoneticPr fontId="5"/>
  </si>
  <si>
    <t>[17]</t>
    <phoneticPr fontId="5"/>
  </si>
  <si>
    <t>若手・女性枠</t>
    <rPh sb="0" eb="2">
      <t>ワカテ</t>
    </rPh>
    <rPh sb="3" eb="5">
      <t>ジョセイ</t>
    </rPh>
    <rPh sb="5" eb="6">
      <t>ワク</t>
    </rPh>
    <phoneticPr fontId="5"/>
  </si>
  <si>
    <t>国・地域名</t>
    <rPh sb="0" eb="1">
      <t>コク</t>
    </rPh>
    <rPh sb="2" eb="4">
      <t>チイキ</t>
    </rPh>
    <rPh sb="4" eb="5">
      <t>メイ</t>
    </rPh>
    <phoneticPr fontId="5"/>
  </si>
  <si>
    <t>応募事業名</t>
    <rPh sb="0" eb="2">
      <t>オウボ</t>
    </rPh>
    <rPh sb="2" eb="4">
      <t>ジギョウ</t>
    </rPh>
    <rPh sb="4" eb="5">
      <t>メイ</t>
    </rPh>
    <phoneticPr fontId="5"/>
  </si>
  <si>
    <t>「若手・女性技術者」として応募</t>
    <rPh sb="13" eb="15">
      <t>オウボ</t>
    </rPh>
    <phoneticPr fontId="5"/>
  </si>
  <si>
    <t>履歴書ファイル名</t>
    <rPh sb="0" eb="3">
      <t>リレキショ</t>
    </rPh>
    <rPh sb="7" eb="8">
      <t>メイ</t>
    </rPh>
    <phoneticPr fontId="5"/>
  </si>
  <si>
    <t>工種番号</t>
    <rPh sb="0" eb="2">
      <t>コウシュ</t>
    </rPh>
    <rPh sb="2" eb="4">
      <t>バンゴウ</t>
    </rPh>
    <phoneticPr fontId="5"/>
  </si>
  <si>
    <t>別添様式３ａ</t>
    <rPh sb="0" eb="2">
      <t>ベッテン</t>
    </rPh>
    <rPh sb="2" eb="4">
      <t>ヨウシキ</t>
    </rPh>
    <phoneticPr fontId="5"/>
  </si>
  <si>
    <t>「確認願」ファイル名</t>
    <rPh sb="1" eb="3">
      <t>カクニン</t>
    </rPh>
    <rPh sb="3" eb="4">
      <t>ネガイ</t>
    </rPh>
    <rPh sb="9" eb="10">
      <t>メイ</t>
    </rPh>
    <phoneticPr fontId="5"/>
  </si>
  <si>
    <t>「確認願」参考資料名</t>
    <rPh sb="1" eb="3">
      <t>カクニン</t>
    </rPh>
    <rPh sb="3" eb="4">
      <t>ネガイ</t>
    </rPh>
    <rPh sb="5" eb="7">
      <t>サンコウ</t>
    </rPh>
    <rPh sb="7" eb="9">
      <t>シリョウ</t>
    </rPh>
    <rPh sb="9" eb="10">
      <t>メイ</t>
    </rPh>
    <phoneticPr fontId="5"/>
  </si>
  <si>
    <t>←「コリンズ・テクリス等への登録を希望」する場合は「確認願」を添付してください</t>
    <rPh sb="11" eb="12">
      <t>トウ</t>
    </rPh>
    <rPh sb="14" eb="16">
      <t>トウロク</t>
    </rPh>
    <rPh sb="17" eb="19">
      <t>キボウ</t>
    </rPh>
    <rPh sb="22" eb="24">
      <t>バアイ</t>
    </rPh>
    <rPh sb="26" eb="28">
      <t>カクニン</t>
    </rPh>
    <rPh sb="28" eb="29">
      <t>ネガイ</t>
    </rPh>
    <rPh sb="31" eb="33">
      <t>テンプ</t>
    </rPh>
    <phoneticPr fontId="5"/>
  </si>
  <si>
    <t>←「確認願」の記載内容を裏付ける資料を一つのファイルにまとめて添付してください</t>
    <rPh sb="2" eb="4">
      <t>カクニン</t>
    </rPh>
    <rPh sb="4" eb="5">
      <t>ネガイ</t>
    </rPh>
    <rPh sb="7" eb="9">
      <t>キサイ</t>
    </rPh>
    <rPh sb="9" eb="11">
      <t>ナイヨウ</t>
    </rPh>
    <rPh sb="12" eb="14">
      <t>ウラヅ</t>
    </rPh>
    <rPh sb="16" eb="18">
      <t>シリョウ</t>
    </rPh>
    <rPh sb="19" eb="20">
      <t>ヒト</t>
    </rPh>
    <rPh sb="31" eb="33">
      <t>テンプ</t>
    </rPh>
    <phoneticPr fontId="5"/>
  </si>
  <si>
    <t>ページ参照</t>
    <rPh sb="3" eb="5">
      <t>サンショウ</t>
    </rPh>
    <phoneticPr fontId="5"/>
  </si>
  <si>
    <t>「確認願」参考資料記載ページ</t>
    <rPh sb="1" eb="3">
      <t>カクニン</t>
    </rPh>
    <rPh sb="3" eb="4">
      <t>ネガイ</t>
    </rPh>
    <rPh sb="5" eb="7">
      <t>サンコウ</t>
    </rPh>
    <rPh sb="7" eb="9">
      <t>シリョウ</t>
    </rPh>
    <rPh sb="9" eb="11">
      <t>キサイ</t>
    </rPh>
    <phoneticPr fontId="5"/>
  </si>
  <si>
    <r>
      <t xml:space="preserve">「確認願」参考資料記載ページ
</t>
    </r>
    <r>
      <rPr>
        <sz val="9"/>
        <rFont val="ＭＳ Ｐゴシック"/>
        <family val="3"/>
        <charset val="128"/>
      </rPr>
      <t>（登録工種が含まれることが分かる箇所）</t>
    </r>
    <rPh sb="5" eb="7">
      <t>サンコウ</t>
    </rPh>
    <rPh sb="7" eb="9">
      <t>シリョウ</t>
    </rPh>
    <rPh sb="9" eb="11">
      <t>キサイ</t>
    </rPh>
    <rPh sb="16" eb="18">
      <t>トウロク</t>
    </rPh>
    <rPh sb="18" eb="20">
      <t>コウシュ</t>
    </rPh>
    <rPh sb="21" eb="22">
      <t>フク</t>
    </rPh>
    <rPh sb="28" eb="29">
      <t>ワ</t>
    </rPh>
    <rPh sb="31" eb="33">
      <t>カショ</t>
    </rPh>
    <phoneticPr fontId="5"/>
  </si>
  <si>
    <t>別添様式５</t>
    <rPh sb="0" eb="2">
      <t>ベッテン</t>
    </rPh>
    <rPh sb="2" eb="4">
      <t>ヨウシキ</t>
    </rPh>
    <phoneticPr fontId="5"/>
  </si>
  <si>
    <t>短期の追加資料提出該当有無
（自動計算）</t>
    <rPh sb="0" eb="2">
      <t>タンキ</t>
    </rPh>
    <rPh sb="3" eb="5">
      <t>ツイカ</t>
    </rPh>
    <rPh sb="5" eb="7">
      <t>シリョウ</t>
    </rPh>
    <rPh sb="7" eb="9">
      <t>テイシュツ</t>
    </rPh>
    <rPh sb="9" eb="11">
      <t>ガイトウ</t>
    </rPh>
    <rPh sb="11" eb="13">
      <t>ウム</t>
    </rPh>
    <rPh sb="15" eb="17">
      <t>ジドウ</t>
    </rPh>
    <rPh sb="17" eb="19">
      <t>ケイサン</t>
    </rPh>
    <phoneticPr fontId="5"/>
  </si>
  <si>
    <t>１．工事実績（工事データ）</t>
    <rPh sb="2" eb="4">
      <t>コウジ</t>
    </rPh>
    <rPh sb="4" eb="6">
      <t>ジッセキ</t>
    </rPh>
    <rPh sb="7" eb="9">
      <t>コウジ</t>
    </rPh>
    <phoneticPr fontId="5"/>
  </si>
  <si>
    <r>
      <t>役割</t>
    </r>
    <r>
      <rPr>
        <sz val="8"/>
        <rFont val="ＭＳ Ｐゴシック"/>
        <family val="3"/>
        <charset val="128"/>
      </rPr>
      <t xml:space="preserve">
（プルダウンメニューから選択）</t>
    </r>
    <rPh sb="0" eb="2">
      <t>ヤクワリ</t>
    </rPh>
    <rPh sb="15" eb="17">
      <t>センタク</t>
    </rPh>
    <phoneticPr fontId="5"/>
  </si>
  <si>
    <t>※複数名が入れ替わり現場代理人相当技術者として従事した場合は、全ての技術者について認定申請を行ってください。</t>
    <rPh sb="1" eb="3">
      <t>フクスウ</t>
    </rPh>
    <rPh sb="3" eb="4">
      <t>メイ</t>
    </rPh>
    <rPh sb="5" eb="6">
      <t>イ</t>
    </rPh>
    <rPh sb="7" eb="8">
      <t>カ</t>
    </rPh>
    <rPh sb="10" eb="12">
      <t>ゲンバ</t>
    </rPh>
    <rPh sb="12" eb="15">
      <t>ダイリニン</t>
    </rPh>
    <rPh sb="15" eb="17">
      <t>ソウトウ</t>
    </rPh>
    <rPh sb="17" eb="20">
      <t>ギジュツシャ</t>
    </rPh>
    <rPh sb="23" eb="25">
      <t>ジュウジ</t>
    </rPh>
    <rPh sb="27" eb="29">
      <t>バアイ</t>
    </rPh>
    <rPh sb="31" eb="32">
      <t>スベ</t>
    </rPh>
    <rPh sb="34" eb="37">
      <t>ギジュツシャ</t>
    </rPh>
    <rPh sb="41" eb="43">
      <t>ニンテイ</t>
    </rPh>
    <rPh sb="43" eb="45">
      <t>シンセイ</t>
    </rPh>
    <rPh sb="46" eb="47">
      <t>オコナ</t>
    </rPh>
    <phoneticPr fontId="5"/>
  </si>
  <si>
    <t>２．工事実績（技術者データ）</t>
    <rPh sb="2" eb="4">
      <t>コウジ</t>
    </rPh>
    <rPh sb="4" eb="6">
      <t>ジッセキ</t>
    </rPh>
    <rPh sb="7" eb="10">
      <t>ギジュツシャ</t>
    </rPh>
    <phoneticPr fontId="5"/>
  </si>
  <si>
    <t>現場代理人相当技術者</t>
    <rPh sb="0" eb="2">
      <t>ゲンバ</t>
    </rPh>
    <rPh sb="2" eb="5">
      <t>ダイリニン</t>
    </rPh>
    <rPh sb="5" eb="7">
      <t>ソウトウ</t>
    </rPh>
    <rPh sb="7" eb="10">
      <t>ギジュツシャ</t>
    </rPh>
    <phoneticPr fontId="5"/>
  </si>
  <si>
    <t>監理技術者相当技術者</t>
    <rPh sb="0" eb="2">
      <t>カンリ</t>
    </rPh>
    <rPh sb="2" eb="5">
      <t>ギジュツシャ</t>
    </rPh>
    <rPh sb="5" eb="7">
      <t>ソウトウ</t>
    </rPh>
    <rPh sb="7" eb="10">
      <t>ギジュツシャ</t>
    </rPh>
    <phoneticPr fontId="5"/>
  </si>
  <si>
    <t>主任技術者相当技術者</t>
    <rPh sb="0" eb="2">
      <t>シュニン</t>
    </rPh>
    <rPh sb="2" eb="5">
      <t>ギジュツシャ</t>
    </rPh>
    <rPh sb="5" eb="7">
      <t>ソウトウ</t>
    </rPh>
    <rPh sb="7" eb="10">
      <t>ギジュツシャ</t>
    </rPh>
    <phoneticPr fontId="5"/>
  </si>
  <si>
    <t>担当技術者</t>
    <rPh sb="0" eb="2">
      <t>タントウ</t>
    </rPh>
    <rPh sb="2" eb="5">
      <t>ギジュツシャ</t>
    </rPh>
    <phoneticPr fontId="5"/>
  </si>
  <si>
    <t>認定年度</t>
    <rPh sb="0" eb="2">
      <t>ニンテイ</t>
    </rPh>
    <rPh sb="2" eb="4">
      <t>ネンド</t>
    </rPh>
    <phoneticPr fontId="5"/>
  </si>
  <si>
    <t>認定証番号</t>
    <rPh sb="0" eb="3">
      <t>ニンテイショウ</t>
    </rPh>
    <rPh sb="3" eb="5">
      <t>バンゴウ</t>
    </rPh>
    <phoneticPr fontId="5"/>
  </si>
  <si>
    <t>R2</t>
    <phoneticPr fontId="5"/>
  </si>
  <si>
    <t>工法・型式（確認願から転記）</t>
    <rPh sb="0" eb="2">
      <t>コウホウ</t>
    </rPh>
    <rPh sb="3" eb="5">
      <t>カタシキ</t>
    </rPh>
    <phoneticPr fontId="5"/>
  </si>
  <si>
    <t>工種（確認願から転記）</t>
    <rPh sb="0" eb="2">
      <t>コウシュ</t>
    </rPh>
    <rPh sb="3" eb="5">
      <t>カクニン</t>
    </rPh>
    <rPh sb="5" eb="6">
      <t>ネガ</t>
    </rPh>
    <rPh sb="8" eb="10">
      <t>テンキ</t>
    </rPh>
    <phoneticPr fontId="5"/>
  </si>
  <si>
    <r>
      <t xml:space="preserve">工種・工法・型式（英語表記）
</t>
    </r>
    <r>
      <rPr>
        <sz val="8"/>
        <rFont val="ＭＳ Ｐゴシック"/>
        <family val="3"/>
        <charset val="128"/>
      </rPr>
      <t>※参考資料で確認できる文言を記載</t>
    </r>
    <rPh sb="0" eb="2">
      <t>コウシュ</t>
    </rPh>
    <rPh sb="3" eb="5">
      <t>コウホウ</t>
    </rPh>
    <rPh sb="6" eb="8">
      <t>カタシキ</t>
    </rPh>
    <rPh sb="9" eb="11">
      <t>エイゴ</t>
    </rPh>
    <rPh sb="11" eb="13">
      <t>ヒョウキ</t>
    </rPh>
    <rPh sb="16" eb="18">
      <t>サンコウ</t>
    </rPh>
    <rPh sb="18" eb="20">
      <t>シリョウ</t>
    </rPh>
    <rPh sb="21" eb="23">
      <t>カクニン</t>
    </rPh>
    <rPh sb="26" eb="28">
      <t>モンゴン</t>
    </rPh>
    <rPh sb="29" eb="31">
      <t>キサイ</t>
    </rPh>
    <phoneticPr fontId="5"/>
  </si>
  <si>
    <t>別添様式３ｂ</t>
    <rPh sb="0" eb="2">
      <t>ベッテン</t>
    </rPh>
    <rPh sb="2" eb="4">
      <t>ヨウシキ</t>
    </rPh>
    <phoneticPr fontId="5"/>
  </si>
  <si>
    <t>※業務実績としてテクリスに登録したい業務分野、業務段階を全て記入願います。</t>
    <rPh sb="1" eb="3">
      <t>ギョウム</t>
    </rPh>
    <rPh sb="3" eb="5">
      <t>ジッセキ</t>
    </rPh>
    <rPh sb="13" eb="15">
      <t>トウロク</t>
    </rPh>
    <rPh sb="18" eb="20">
      <t>ギョウム</t>
    </rPh>
    <rPh sb="20" eb="22">
      <t>ブンヤ</t>
    </rPh>
    <rPh sb="23" eb="25">
      <t>ギョウム</t>
    </rPh>
    <rPh sb="25" eb="27">
      <t>ダンカイ</t>
    </rPh>
    <rPh sb="28" eb="29">
      <t>スベ</t>
    </rPh>
    <rPh sb="30" eb="32">
      <t>キニュウ</t>
    </rPh>
    <rPh sb="32" eb="33">
      <t>ネガ</t>
    </rPh>
    <phoneticPr fontId="5"/>
  </si>
  <si>
    <t>業務分野番号</t>
    <rPh sb="0" eb="2">
      <t>ギョウム</t>
    </rPh>
    <rPh sb="2" eb="4">
      <t>ブンヤ</t>
    </rPh>
    <rPh sb="4" eb="6">
      <t>バンゴウ</t>
    </rPh>
    <phoneticPr fontId="5"/>
  </si>
  <si>
    <t>２．業務実績（技術者データ）</t>
    <rPh sb="2" eb="4">
      <t>ギョウム</t>
    </rPh>
    <rPh sb="4" eb="6">
      <t>ジッセキ</t>
    </rPh>
    <rPh sb="7" eb="10">
      <t>ギジュツシャ</t>
    </rPh>
    <phoneticPr fontId="5"/>
  </si>
  <si>
    <r>
      <t xml:space="preserve">業務分野・業務段階（英語表記）
</t>
    </r>
    <r>
      <rPr>
        <sz val="8"/>
        <rFont val="ＭＳ Ｐゴシック"/>
        <family val="3"/>
        <charset val="128"/>
      </rPr>
      <t>※参考資料で確認できる文言を記載</t>
    </r>
    <rPh sb="0" eb="2">
      <t>ギョウム</t>
    </rPh>
    <rPh sb="2" eb="4">
      <t>ブンヤ</t>
    </rPh>
    <rPh sb="5" eb="7">
      <t>ギョウム</t>
    </rPh>
    <rPh sb="7" eb="9">
      <t>ダンカイ</t>
    </rPh>
    <rPh sb="10" eb="12">
      <t>エイゴ</t>
    </rPh>
    <rPh sb="12" eb="14">
      <t>ヒョウキ</t>
    </rPh>
    <rPh sb="17" eb="19">
      <t>サンコウ</t>
    </rPh>
    <rPh sb="19" eb="21">
      <t>シリョウ</t>
    </rPh>
    <rPh sb="22" eb="24">
      <t>カクニン</t>
    </rPh>
    <rPh sb="27" eb="29">
      <t>モンゴン</t>
    </rPh>
    <rPh sb="30" eb="32">
      <t>キサイ</t>
    </rPh>
    <phoneticPr fontId="5"/>
  </si>
  <si>
    <r>
      <t xml:space="preserve">業務分野
</t>
    </r>
    <r>
      <rPr>
        <sz val="8"/>
        <rFont val="ＭＳ Ｐゴシック"/>
        <family val="3"/>
        <charset val="128"/>
      </rPr>
      <t>（確認願から転記）</t>
    </r>
    <rPh sb="0" eb="2">
      <t>ギョウム</t>
    </rPh>
    <rPh sb="2" eb="4">
      <t>ブンヤ</t>
    </rPh>
    <rPh sb="6" eb="8">
      <t>カクニン</t>
    </rPh>
    <rPh sb="8" eb="9">
      <t>ネガ</t>
    </rPh>
    <rPh sb="11" eb="13">
      <t>テンキ</t>
    </rPh>
    <phoneticPr fontId="5"/>
  </si>
  <si>
    <r>
      <t xml:space="preserve">業務段階１
</t>
    </r>
    <r>
      <rPr>
        <sz val="8"/>
        <rFont val="ＭＳ Ｐゴシック"/>
        <family val="3"/>
        <charset val="128"/>
      </rPr>
      <t>（確認願から転記）</t>
    </r>
    <rPh sb="0" eb="2">
      <t>ギョウム</t>
    </rPh>
    <rPh sb="2" eb="4">
      <t>ダンカイ</t>
    </rPh>
    <rPh sb="7" eb="9">
      <t>カクニン</t>
    </rPh>
    <rPh sb="9" eb="10">
      <t>ネガ</t>
    </rPh>
    <rPh sb="12" eb="14">
      <t>テンキ</t>
    </rPh>
    <phoneticPr fontId="5"/>
  </si>
  <si>
    <r>
      <t xml:space="preserve">業務段階２
</t>
    </r>
    <r>
      <rPr>
        <sz val="8"/>
        <rFont val="ＭＳ Ｐゴシック"/>
        <family val="3"/>
        <charset val="128"/>
      </rPr>
      <t>（確認願から転記）</t>
    </r>
    <rPh sb="0" eb="2">
      <t>ギョウム</t>
    </rPh>
    <rPh sb="2" eb="4">
      <t>ダンカイ</t>
    </rPh>
    <rPh sb="7" eb="9">
      <t>カクニン</t>
    </rPh>
    <rPh sb="9" eb="10">
      <t>ネガ</t>
    </rPh>
    <rPh sb="12" eb="14">
      <t>テンキ</t>
    </rPh>
    <phoneticPr fontId="5"/>
  </si>
  <si>
    <t>役割（テクリス）</t>
    <rPh sb="0" eb="2">
      <t>ヤクワリ</t>
    </rPh>
    <phoneticPr fontId="5"/>
  </si>
  <si>
    <t>管理技術者</t>
    <rPh sb="0" eb="2">
      <t>カンリ</t>
    </rPh>
    <rPh sb="2" eb="5">
      <t>ギジュツシャ</t>
    </rPh>
    <phoneticPr fontId="5"/>
  </si>
  <si>
    <t>１．業務実績（業務データ）</t>
    <rPh sb="2" eb="4">
      <t>ギョウム</t>
    </rPh>
    <rPh sb="4" eb="6">
      <t>ジッセキ</t>
    </rPh>
    <rPh sb="7" eb="9">
      <t>ギョウム</t>
    </rPh>
    <phoneticPr fontId="5"/>
  </si>
  <si>
    <t>※複数名が入れ替わり管理技術者として従事した場合は、全ての技術者について認定申請を行ってください。</t>
    <rPh sb="1" eb="3">
      <t>フクスウ</t>
    </rPh>
    <rPh sb="3" eb="4">
      <t>メイ</t>
    </rPh>
    <rPh sb="5" eb="6">
      <t>イ</t>
    </rPh>
    <rPh sb="7" eb="8">
      <t>カ</t>
    </rPh>
    <rPh sb="10" eb="12">
      <t>カンリ</t>
    </rPh>
    <rPh sb="12" eb="15">
      <t>ギジュツシャ</t>
    </rPh>
    <rPh sb="18" eb="20">
      <t>ジュウジ</t>
    </rPh>
    <rPh sb="22" eb="24">
      <t>バアイ</t>
    </rPh>
    <rPh sb="26" eb="27">
      <t>スベ</t>
    </rPh>
    <rPh sb="29" eb="32">
      <t>ギジュツシャ</t>
    </rPh>
    <rPh sb="36" eb="38">
      <t>ニンテイ</t>
    </rPh>
    <rPh sb="38" eb="40">
      <t>シンセイ</t>
    </rPh>
    <rPh sb="41" eb="42">
      <t>オコナ</t>
    </rPh>
    <phoneticPr fontId="5"/>
  </si>
  <si>
    <t>①当該技術者の従事を示す資料、②重要部分に関与したことが分かる資料（左に該当の場合のみ）の参考資料記載ページ
（半角数字を半角カンマで区切って記入ください）</t>
    <rPh sb="1" eb="3">
      <t>トウガイ</t>
    </rPh>
    <rPh sb="3" eb="6">
      <t>ギジュツシャ</t>
    </rPh>
    <rPh sb="7" eb="9">
      <t>ジュウジ</t>
    </rPh>
    <rPh sb="10" eb="11">
      <t>シメ</t>
    </rPh>
    <rPh sb="12" eb="14">
      <t>シリョウ</t>
    </rPh>
    <rPh sb="16" eb="18">
      <t>ジュウヨウ</t>
    </rPh>
    <rPh sb="18" eb="20">
      <t>ブブン</t>
    </rPh>
    <rPh sb="21" eb="23">
      <t>カンヨ</t>
    </rPh>
    <rPh sb="28" eb="29">
      <t>ワ</t>
    </rPh>
    <rPh sb="31" eb="33">
      <t>シリョウ</t>
    </rPh>
    <rPh sb="45" eb="47">
      <t>サンコウ</t>
    </rPh>
    <rPh sb="47" eb="49">
      <t>シリョウ</t>
    </rPh>
    <rPh sb="49" eb="51">
      <t>キサイ</t>
    </rPh>
    <rPh sb="56" eb="58">
      <t>ハンカク</t>
    </rPh>
    <rPh sb="58" eb="60">
      <t>スウジ</t>
    </rPh>
    <rPh sb="61" eb="63">
      <t>ハンカク</t>
    </rPh>
    <rPh sb="67" eb="69">
      <t>クギ</t>
    </rPh>
    <rPh sb="71" eb="73">
      <t>キニュウ</t>
    </rPh>
    <phoneticPr fontId="5"/>
  </si>
  <si>
    <t>別添様式３ｃ</t>
    <rPh sb="0" eb="2">
      <t>ベッテン</t>
    </rPh>
    <rPh sb="2" eb="4">
      <t>ヨウシキ</t>
    </rPh>
    <phoneticPr fontId="5"/>
  </si>
  <si>
    <t>役割（PUBDIS）</t>
    <rPh sb="0" eb="2">
      <t>ヤクワリ</t>
    </rPh>
    <phoneticPr fontId="5"/>
  </si>
  <si>
    <t>分担業務分野（PUBDIS）</t>
    <rPh sb="0" eb="2">
      <t>ブンタン</t>
    </rPh>
    <rPh sb="2" eb="4">
      <t>ギョウム</t>
    </rPh>
    <rPh sb="4" eb="6">
      <t>ブンヤ</t>
    </rPh>
    <phoneticPr fontId="5"/>
  </si>
  <si>
    <t>構造</t>
    <rPh sb="0" eb="2">
      <t>コウゾウ</t>
    </rPh>
    <phoneticPr fontId="5"/>
  </si>
  <si>
    <t>電気</t>
    <rPh sb="0" eb="2">
      <t>デンキ</t>
    </rPh>
    <phoneticPr fontId="5"/>
  </si>
  <si>
    <t>機械</t>
    <rPh sb="0" eb="2">
      <t>キカイ</t>
    </rPh>
    <phoneticPr fontId="5"/>
  </si>
  <si>
    <t>その他</t>
    <rPh sb="2" eb="3">
      <t>タ</t>
    </rPh>
    <phoneticPr fontId="5"/>
  </si>
  <si>
    <t>総合（建築・意匠）</t>
    <rPh sb="0" eb="2">
      <t>ソウゴウ</t>
    </rPh>
    <rPh sb="3" eb="5">
      <t>ケンチク</t>
    </rPh>
    <rPh sb="6" eb="8">
      <t>イショウ</t>
    </rPh>
    <phoneticPr fontId="5"/>
  </si>
  <si>
    <r>
      <t xml:space="preserve">業務種別・業務内容（英語表記）
</t>
    </r>
    <r>
      <rPr>
        <sz val="8"/>
        <rFont val="ＭＳ Ｐゴシック"/>
        <family val="3"/>
        <charset val="128"/>
      </rPr>
      <t>※参考資料で確認できる文言を記載</t>
    </r>
    <rPh sb="0" eb="2">
      <t>ギョウム</t>
    </rPh>
    <rPh sb="2" eb="4">
      <t>シュベツ</t>
    </rPh>
    <rPh sb="5" eb="7">
      <t>ギョウム</t>
    </rPh>
    <rPh sb="7" eb="9">
      <t>ナイヨウ</t>
    </rPh>
    <rPh sb="10" eb="12">
      <t>エイゴ</t>
    </rPh>
    <rPh sb="12" eb="14">
      <t>ヒョウキ</t>
    </rPh>
    <rPh sb="17" eb="19">
      <t>サンコウ</t>
    </rPh>
    <rPh sb="19" eb="21">
      <t>シリョウ</t>
    </rPh>
    <rPh sb="22" eb="24">
      <t>カクニン</t>
    </rPh>
    <rPh sb="27" eb="29">
      <t>モンゴン</t>
    </rPh>
    <rPh sb="30" eb="32">
      <t>キサイ</t>
    </rPh>
    <phoneticPr fontId="5"/>
  </si>
  <si>
    <t>管理（相当）技術者</t>
    <rPh sb="0" eb="2">
      <t>カンリ</t>
    </rPh>
    <rPh sb="3" eb="5">
      <t>ソウトウ</t>
    </rPh>
    <rPh sb="6" eb="9">
      <t>ギジュツシャ</t>
    </rPh>
    <phoneticPr fontId="5"/>
  </si>
  <si>
    <t>主任担当（相当）技術者</t>
    <rPh sb="0" eb="2">
      <t>シュニン</t>
    </rPh>
    <rPh sb="2" eb="4">
      <t>タントウ</t>
    </rPh>
    <rPh sb="5" eb="7">
      <t>ソウトウ</t>
    </rPh>
    <rPh sb="8" eb="11">
      <t>ギジュツシャ</t>
    </rPh>
    <phoneticPr fontId="5"/>
  </si>
  <si>
    <t>管理（相当）技術者（分野なし）</t>
    <rPh sb="0" eb="2">
      <t>カンリ</t>
    </rPh>
    <rPh sb="3" eb="5">
      <t>ソウトウ</t>
    </rPh>
    <rPh sb="6" eb="9">
      <t>ギジュツシャ</t>
    </rPh>
    <rPh sb="10" eb="12">
      <t>ブンヤ</t>
    </rPh>
    <phoneticPr fontId="5"/>
  </si>
  <si>
    <t>事業番号</t>
    <phoneticPr fontId="5"/>
  </si>
  <si>
    <t>別添様式２
シート名</t>
    <rPh sb="0" eb="2">
      <t>ベッテン</t>
    </rPh>
    <rPh sb="2" eb="4">
      <t>ヨウシキ</t>
    </rPh>
    <rPh sb="9" eb="10">
      <t>メイ</t>
    </rPh>
    <phoneticPr fontId="5"/>
  </si>
  <si>
    <r>
      <t xml:space="preserve">氏名
</t>
    </r>
    <r>
      <rPr>
        <sz val="9"/>
        <rFont val="ＭＳ Ｐゴシック"/>
        <family val="3"/>
        <charset val="128"/>
      </rPr>
      <t>（別添様式２から自動的に転記されます）</t>
    </r>
    <rPh sb="0" eb="2">
      <t>シメイ</t>
    </rPh>
    <rPh sb="4" eb="6">
      <t>ベッテン</t>
    </rPh>
    <rPh sb="6" eb="8">
      <t>ヨウシキ</t>
    </rPh>
    <rPh sb="11" eb="13">
      <t>ジドウ</t>
    </rPh>
    <rPh sb="13" eb="14">
      <t>テキ</t>
    </rPh>
    <rPh sb="15" eb="17">
      <t>テンキ</t>
    </rPh>
    <phoneticPr fontId="5"/>
  </si>
  <si>
    <t>【記入上の注意】：実施要領「Ⅱ．（４）（ア）提出資料の記載内容に従って記入・提出願います。</t>
    <rPh sb="1" eb="3">
      <t>キニュウ</t>
    </rPh>
    <rPh sb="3" eb="4">
      <t>ジョウ</t>
    </rPh>
    <rPh sb="5" eb="7">
      <t>チュウイ</t>
    </rPh>
    <rPh sb="27" eb="29">
      <t>キサイ</t>
    </rPh>
    <rPh sb="29" eb="31">
      <t>ナイヨウ</t>
    </rPh>
    <rPh sb="32" eb="33">
      <t>シタガ</t>
    </rPh>
    <rPh sb="35" eb="37">
      <t>キニュウ</t>
    </rPh>
    <rPh sb="38" eb="40">
      <t>テイシュツ</t>
    </rPh>
    <rPh sb="40" eb="41">
      <t>ネガ</t>
    </rPh>
    <phoneticPr fontId="5"/>
  </si>
  <si>
    <r>
      <t>↑上記太枠内は「事業番号」欄に番号を入れると「別添様式１」シートから自動的に転記されます。（別添様式１</t>
    </r>
    <r>
      <rPr>
        <sz val="11"/>
        <rFont val="ＭＳ Ｐゴシック"/>
        <family val="3"/>
        <charset val="128"/>
      </rPr>
      <t>及び２と別ファイルとしないでください）</t>
    </r>
    <rPh sb="1" eb="3">
      <t>ジョウキ</t>
    </rPh>
    <rPh sb="3" eb="5">
      <t>フトワク</t>
    </rPh>
    <rPh sb="5" eb="6">
      <t>ナイ</t>
    </rPh>
    <rPh sb="8" eb="10">
      <t>ジギョウ</t>
    </rPh>
    <rPh sb="10" eb="12">
      <t>バンゴウ</t>
    </rPh>
    <rPh sb="13" eb="14">
      <t>ラン</t>
    </rPh>
    <rPh sb="15" eb="17">
      <t>バンゴウ</t>
    </rPh>
    <rPh sb="18" eb="19">
      <t>イ</t>
    </rPh>
    <rPh sb="23" eb="25">
      <t>ベッテン</t>
    </rPh>
    <rPh sb="25" eb="27">
      <t>ヨウシキ</t>
    </rPh>
    <rPh sb="34" eb="37">
      <t>ジドウテキ</t>
    </rPh>
    <rPh sb="38" eb="40">
      <t>テンキ</t>
    </rPh>
    <rPh sb="46" eb="48">
      <t>ベッテン</t>
    </rPh>
    <rPh sb="48" eb="50">
      <t>ヨウシキ</t>
    </rPh>
    <rPh sb="51" eb="52">
      <t>オヨ</t>
    </rPh>
    <rPh sb="55" eb="56">
      <t>ベツ</t>
    </rPh>
    <phoneticPr fontId="5"/>
  </si>
  <si>
    <r>
      <t xml:space="preserve">※工事実績としてコリンズに登録したい工種／工法・型式を全て記入願います。
</t>
    </r>
    <r>
      <rPr>
        <sz val="11"/>
        <rFont val="ＭＳ Ｐゴシック"/>
        <family val="3"/>
        <charset val="128"/>
      </rPr>
      <t>※建築工事で、複数棟の工事実績のコリンズ登録を希望する場合は、棟ごとに異なる工種／工法・型式として情報を記入願います。</t>
    </r>
    <rPh sb="1" eb="3">
      <t>コウジ</t>
    </rPh>
    <rPh sb="3" eb="5">
      <t>ジッセキ</t>
    </rPh>
    <rPh sb="13" eb="15">
      <t>トウロク</t>
    </rPh>
    <rPh sb="18" eb="20">
      <t>コウシュ</t>
    </rPh>
    <rPh sb="21" eb="23">
      <t>コウホウ</t>
    </rPh>
    <rPh sb="24" eb="26">
      <t>カタシキ</t>
    </rPh>
    <rPh sb="27" eb="28">
      <t>スベ</t>
    </rPh>
    <rPh sb="29" eb="31">
      <t>キニュウ</t>
    </rPh>
    <rPh sb="31" eb="32">
      <t>ネガ</t>
    </rPh>
    <rPh sb="38" eb="40">
      <t>ケンチク</t>
    </rPh>
    <rPh sb="40" eb="42">
      <t>コウジ</t>
    </rPh>
    <rPh sb="44" eb="46">
      <t>フクスウ</t>
    </rPh>
    <rPh sb="46" eb="47">
      <t>トウ</t>
    </rPh>
    <rPh sb="78" eb="80">
      <t>コウホウ</t>
    </rPh>
    <rPh sb="81" eb="83">
      <t>カタシキ</t>
    </rPh>
    <rPh sb="86" eb="88">
      <t>ジョウホウ</t>
    </rPh>
    <rPh sb="89" eb="91">
      <t>キニュウ</t>
    </rPh>
    <rPh sb="91" eb="92">
      <t>ネガ</t>
    </rPh>
    <phoneticPr fontId="5"/>
  </si>
  <si>
    <t>生年月日</t>
    <rPh sb="0" eb="2">
      <t>セイネン</t>
    </rPh>
    <rPh sb="2" eb="4">
      <t>ガッピ</t>
    </rPh>
    <phoneticPr fontId="5"/>
  </si>
  <si>
    <t>↑「確認届」ファイル名は「企業名_事業番号_確認願.pdf」、参考資料ファイル名は「企業名_事業番号_確認願参考.pdf」（例：会社_01_確認願.pdf、会社_01_確認願参考.pdf」としてください。</t>
    <rPh sb="2" eb="4">
      <t>カクニン</t>
    </rPh>
    <rPh sb="4" eb="5">
      <t>トド</t>
    </rPh>
    <rPh sb="10" eb="11">
      <t>メイ</t>
    </rPh>
    <rPh sb="13" eb="16">
      <t>キギョウメイ</t>
    </rPh>
    <rPh sb="17" eb="19">
      <t>ジギョウ</t>
    </rPh>
    <rPh sb="19" eb="21">
      <t>バンゴウ</t>
    </rPh>
    <rPh sb="22" eb="24">
      <t>カクニン</t>
    </rPh>
    <rPh sb="31" eb="33">
      <t>サンコウ</t>
    </rPh>
    <rPh sb="33" eb="35">
      <t>シリョウ</t>
    </rPh>
    <rPh sb="39" eb="40">
      <t>メイ</t>
    </rPh>
    <rPh sb="51" eb="53">
      <t>カクニン</t>
    </rPh>
    <rPh sb="54" eb="56">
      <t>サンコウ</t>
    </rPh>
    <rPh sb="62" eb="63">
      <t>レイ</t>
    </rPh>
    <rPh sb="64" eb="66">
      <t>カイシャ</t>
    </rPh>
    <rPh sb="70" eb="72">
      <t>カクニン</t>
    </rPh>
    <rPh sb="72" eb="73">
      <t>ネガ</t>
    </rPh>
    <rPh sb="78" eb="80">
      <t>カイシャ</t>
    </rPh>
    <rPh sb="84" eb="86">
      <t>カクニン</t>
    </rPh>
    <rPh sb="87" eb="89">
      <t>サンコウ</t>
    </rPh>
    <phoneticPr fontId="5"/>
  </si>
  <si>
    <t>○印</t>
    <rPh sb="1" eb="2">
      <t>シルシ</t>
    </rPh>
    <phoneticPr fontId="5"/>
  </si>
  <si>
    <t>－</t>
    <phoneticPr fontId="5"/>
  </si>
  <si>
    <t>過年度に認定済の場合</t>
    <rPh sb="0" eb="3">
      <t>カネンド</t>
    </rPh>
    <rPh sb="4" eb="6">
      <t>ニンテイ</t>
    </rPh>
    <rPh sb="6" eb="7">
      <t>ズ</t>
    </rPh>
    <rPh sb="8" eb="10">
      <t>バアイ</t>
    </rPh>
    <phoneticPr fontId="5"/>
  </si>
  <si>
    <t>当該役割への従事期間</t>
    <rPh sb="0" eb="2">
      <t>トウガイ</t>
    </rPh>
    <rPh sb="2" eb="4">
      <t>ヤクワリ</t>
    </rPh>
    <rPh sb="6" eb="8">
      <t>ジュウジ</t>
    </rPh>
    <rPh sb="8" eb="10">
      <t>キカン</t>
    </rPh>
    <phoneticPr fontId="5"/>
  </si>
  <si>
    <t>氏名</t>
    <rPh sb="0" eb="2">
      <t>シメイ</t>
    </rPh>
    <phoneticPr fontId="5"/>
  </si>
  <si>
    <t>役割（コリンズ）</t>
    <rPh sb="0" eb="2">
      <t>ヤクワリ</t>
    </rPh>
    <phoneticPr fontId="5"/>
  </si>
  <si>
    <r>
      <t>技術者番号</t>
    </r>
    <r>
      <rPr>
        <sz val="9"/>
        <rFont val="ＭＳ Ｐゴシック"/>
        <family val="3"/>
        <charset val="128"/>
      </rPr>
      <t xml:space="preserve">
（過年度認定の場合"999"を記入ください）</t>
    </r>
    <rPh sb="0" eb="3">
      <t>ギジュツシャ</t>
    </rPh>
    <rPh sb="3" eb="5">
      <t>バンゴウ</t>
    </rPh>
    <rPh sb="7" eb="10">
      <t>カネンド</t>
    </rPh>
    <rPh sb="10" eb="12">
      <t>ニンテイ</t>
    </rPh>
    <rPh sb="13" eb="15">
      <t>バアイ</t>
    </rPh>
    <rPh sb="21" eb="23">
      <t>キニュウ</t>
    </rPh>
    <phoneticPr fontId="5"/>
  </si>
  <si>
    <t>「様式２」の従事期間</t>
    <rPh sb="1" eb="3">
      <t>ヨウシキ</t>
    </rPh>
    <rPh sb="6" eb="8">
      <t>ジュウジ</t>
    </rPh>
    <rPh sb="8" eb="10">
      <t>キカン</t>
    </rPh>
    <phoneticPr fontId="5"/>
  </si>
  <si>
    <t>文字形式</t>
    <rPh sb="0" eb="2">
      <t>モジ</t>
    </rPh>
    <rPh sb="2" eb="4">
      <t>ケイシキ</t>
    </rPh>
    <phoneticPr fontId="5"/>
  </si>
  <si>
    <t>メッセージ</t>
    <phoneticPr fontId="5"/>
  </si>
  <si>
    <t>〇</t>
    <phoneticPr fontId="5"/>
  </si>
  <si>
    <t>エラーの場合ここに表示されます</t>
    <phoneticPr fontId="5"/>
  </si>
  <si>
    <t>は半角文字で入力してください　</t>
    <rPh sb="1" eb="3">
      <t>ハンカク</t>
    </rPh>
    <rPh sb="3" eb="5">
      <t>モジ</t>
    </rPh>
    <rPh sb="6" eb="8">
      <t>ニュウリョク</t>
    </rPh>
    <phoneticPr fontId="5"/>
  </si>
  <si>
    <t>0123456789abcdefghijklmnopqrstuvwxyzABCDEFGHIJKLMNOPQRSTUVWXYZ!#$%&amp;'*+-./=?^_`{|}~</t>
    <phoneticPr fontId="5"/>
  </si>
  <si>
    <t>0123456789abcdefghijklmnopqrstuvwxyzABCDEFGHIJKLMNOPQRSTUVWXYZ-.</t>
    <phoneticPr fontId="5"/>
  </si>
  <si>
    <t>はメールアドレスの形式が正しくありません　</t>
    <rPh sb="9" eb="11">
      <t>ケイシキ</t>
    </rPh>
    <rPh sb="12" eb="13">
      <t>タダ</t>
    </rPh>
    <phoneticPr fontId="5"/>
  </si>
  <si>
    <t>,0123456789</t>
  </si>
  <si>
    <t>が空欄です　</t>
    <rPh sb="1" eb="3">
      <t>クウラン</t>
    </rPh>
    <phoneticPr fontId="5"/>
  </si>
  <si>
    <t>R2</t>
    <phoneticPr fontId="5"/>
  </si>
  <si>
    <t>事業名</t>
    <phoneticPr fontId="5"/>
  </si>
  <si>
    <t>認定申請人数</t>
    <phoneticPr fontId="5"/>
  </si>
  <si>
    <t>R2</t>
    <phoneticPr fontId="5"/>
  </si>
  <si>
    <t>R2</t>
    <phoneticPr fontId="5"/>
  </si>
  <si>
    <t>R2</t>
    <phoneticPr fontId="5"/>
  </si>
  <si>
    <t>R2</t>
    <phoneticPr fontId="5"/>
  </si>
  <si>
    <t>R2</t>
    <phoneticPr fontId="5"/>
  </si>
  <si>
    <t>R2</t>
    <phoneticPr fontId="5"/>
  </si>
  <si>
    <t>R2</t>
    <phoneticPr fontId="5"/>
  </si>
  <si>
    <t>R2</t>
    <phoneticPr fontId="5"/>
  </si>
  <si>
    <t>R2</t>
    <phoneticPr fontId="5"/>
  </si>
  <si>
    <t>R2</t>
    <phoneticPr fontId="5"/>
  </si>
  <si>
    <t>〇</t>
    <phoneticPr fontId="16"/>
  </si>
  <si>
    <t>住所</t>
    <rPh sb="0" eb="2">
      <t>ジュウショ</t>
    </rPh>
    <phoneticPr fontId="16"/>
  </si>
  <si>
    <t>メールアドレス</t>
    <phoneticPr fontId="16"/>
  </si>
  <si>
    <t>電話番号</t>
    <rPh sb="0" eb="4">
      <t>デンワバンゴウ</t>
    </rPh>
    <phoneticPr fontId="16"/>
  </si>
  <si>
    <t>事業番号</t>
    <rPh sb="0" eb="4">
      <t>ジギョウバンゴウ</t>
    </rPh>
    <phoneticPr fontId="16"/>
  </si>
  <si>
    <t>スキーム</t>
    <phoneticPr fontId="16"/>
  </si>
  <si>
    <t>業務分野番号</t>
    <rPh sb="0" eb="2">
      <t>ギョウム</t>
    </rPh>
    <rPh sb="2" eb="4">
      <t>ブンヤ</t>
    </rPh>
    <rPh sb="4" eb="6">
      <t>バンゴウ</t>
    </rPh>
    <phoneticPr fontId="16"/>
  </si>
  <si>
    <t>R2</t>
    <phoneticPr fontId="5"/>
  </si>
  <si>
    <t>R2</t>
    <phoneticPr fontId="5"/>
  </si>
  <si>
    <t>R2</t>
    <phoneticPr fontId="5"/>
  </si>
  <si>
    <t>R2</t>
    <phoneticPr fontId="5"/>
  </si>
  <si>
    <t>R2</t>
    <phoneticPr fontId="5"/>
  </si>
  <si>
    <t>R2</t>
    <phoneticPr fontId="5"/>
  </si>
  <si>
    <t>R2</t>
    <phoneticPr fontId="5"/>
  </si>
  <si>
    <t>R2</t>
    <phoneticPr fontId="5"/>
  </si>
  <si>
    <t>R2</t>
    <phoneticPr fontId="5"/>
  </si>
  <si>
    <t>R2</t>
    <phoneticPr fontId="5"/>
  </si>
  <si>
    <t>R2</t>
    <phoneticPr fontId="5"/>
  </si>
  <si>
    <t>R2</t>
    <phoneticPr fontId="5"/>
  </si>
  <si>
    <t>R2</t>
    <phoneticPr fontId="5"/>
  </si>
  <si>
    <t>契約の相手方の種類</t>
    <rPh sb="0" eb="2">
      <t>ケイヤク</t>
    </rPh>
    <rPh sb="3" eb="6">
      <t>アイテガタ</t>
    </rPh>
    <rPh sb="7" eb="9">
      <t>シュルイ</t>
    </rPh>
    <phoneticPr fontId="4"/>
  </si>
  <si>
    <t>企業分類</t>
    <rPh sb="0" eb="4">
      <t>キギョウブンルイ</t>
    </rPh>
    <phoneticPr fontId="5"/>
  </si>
  <si>
    <t>１ゼネコン</t>
    <phoneticPr fontId="17"/>
  </si>
  <si>
    <t>２コンサルタント</t>
    <phoneticPr fontId="17"/>
  </si>
  <si>
    <t>３その他</t>
    <rPh sb="3" eb="4">
      <t>タ</t>
    </rPh>
    <phoneticPr fontId="17"/>
  </si>
  <si>
    <t>企業分類</t>
    <rPh sb="0" eb="2">
      <t>キギョウ</t>
    </rPh>
    <rPh sb="2" eb="4">
      <t>ブンルイ</t>
    </rPh>
    <phoneticPr fontId="17"/>
  </si>
  <si>
    <t>契約の相手方</t>
    <rPh sb="0" eb="2">
      <t>ケイヤク</t>
    </rPh>
    <rPh sb="3" eb="6">
      <t>アイテガタ</t>
    </rPh>
    <phoneticPr fontId="4"/>
  </si>
  <si>
    <r>
      <t>契約の受注者</t>
    </r>
    <r>
      <rPr>
        <sz val="6"/>
        <rFont val="ＭＳ Ｐゴシック"/>
        <family val="3"/>
        <charset val="128"/>
      </rPr>
      <t xml:space="preserve">
（海外関連法人、当該技術者の転職前の実績等、申請企業等と異なる場合のみ記載）</t>
    </r>
    <rPh sb="0" eb="2">
      <t>ケイヤク</t>
    </rPh>
    <rPh sb="3" eb="6">
      <t>ジュチュウシャ</t>
    </rPh>
    <rPh sb="8" eb="10">
      <t>カイガイ</t>
    </rPh>
    <rPh sb="10" eb="12">
      <t>カンレン</t>
    </rPh>
    <rPh sb="12" eb="14">
      <t>ホウジン</t>
    </rPh>
    <rPh sb="15" eb="17">
      <t>トウガイ</t>
    </rPh>
    <rPh sb="17" eb="20">
      <t>ギジュツシャ</t>
    </rPh>
    <rPh sb="21" eb="24">
      <t>テンショクマエ</t>
    </rPh>
    <rPh sb="25" eb="27">
      <t>ジッセキ</t>
    </rPh>
    <rPh sb="27" eb="28">
      <t>トウ</t>
    </rPh>
    <rPh sb="29" eb="31">
      <t>シンセイ</t>
    </rPh>
    <rPh sb="31" eb="33">
      <t>キギョウ</t>
    </rPh>
    <rPh sb="33" eb="34">
      <t>トウ</t>
    </rPh>
    <rPh sb="35" eb="36">
      <t>コト</t>
    </rPh>
    <rPh sb="38" eb="40">
      <t>バアイ</t>
    </rPh>
    <rPh sb="42" eb="44">
      <t>キサイ</t>
    </rPh>
    <phoneticPr fontId="4"/>
  </si>
  <si>
    <t>←参考資料は一つのファイルにまとめてください（以下も含め、ファイル名は正確に記入願います）</t>
    <rPh sb="1" eb="3">
      <t>サンコウ</t>
    </rPh>
    <rPh sb="3" eb="5">
      <t>シリョウ</t>
    </rPh>
    <rPh sb="6" eb="7">
      <t>ヒト</t>
    </rPh>
    <rPh sb="23" eb="25">
      <t>イカ</t>
    </rPh>
    <rPh sb="26" eb="27">
      <t>フク</t>
    </rPh>
    <rPh sb="33" eb="34">
      <t>メイ</t>
    </rPh>
    <rPh sb="35" eb="37">
      <t>セイカク</t>
    </rPh>
    <rPh sb="38" eb="40">
      <t>キニュウ</t>
    </rPh>
    <rPh sb="40" eb="41">
      <t>ネガ</t>
    </rPh>
    <phoneticPr fontId="17"/>
  </si>
  <si>
    <t>関連URL</t>
    <rPh sb="0" eb="2">
      <t>カンレン</t>
    </rPh>
    <phoneticPr fontId="17"/>
  </si>
  <si>
    <t>・JICA「ODA見える化サイト」・プレスリリース等の事業概要が分かる資料を記入ください。</t>
    <rPh sb="9" eb="10">
      <t>ミ</t>
    </rPh>
    <rPh sb="12" eb="13">
      <t>カ</t>
    </rPh>
    <rPh sb="25" eb="26">
      <t>トウ</t>
    </rPh>
    <rPh sb="27" eb="29">
      <t>ジギョウ</t>
    </rPh>
    <rPh sb="29" eb="31">
      <t>ガイヨウ</t>
    </rPh>
    <rPh sb="32" eb="33">
      <t>ワ</t>
    </rPh>
    <rPh sb="35" eb="37">
      <t>シリョウ</t>
    </rPh>
    <rPh sb="38" eb="40">
      <t>キニュウ</t>
    </rPh>
    <phoneticPr fontId="17"/>
  </si>
  <si>
    <r>
      <t xml:space="preserve">業務段階３
</t>
    </r>
    <r>
      <rPr>
        <sz val="8"/>
        <rFont val="ＭＳ Ｐゴシック"/>
        <family val="3"/>
        <charset val="128"/>
      </rPr>
      <t>（確認願から転記）</t>
    </r>
    <rPh sb="0" eb="2">
      <t>ギョウム</t>
    </rPh>
    <rPh sb="2" eb="4">
      <t>ダンカイ</t>
    </rPh>
    <rPh sb="7" eb="9">
      <t>カクニン</t>
    </rPh>
    <rPh sb="9" eb="10">
      <t>ネガ</t>
    </rPh>
    <rPh sb="12" eb="14">
      <t>テンキ</t>
    </rPh>
    <phoneticPr fontId="17"/>
  </si>
  <si>
    <r>
      <t xml:space="preserve">業務段階４
</t>
    </r>
    <r>
      <rPr>
        <sz val="8"/>
        <rFont val="ＭＳ Ｐゴシック"/>
        <family val="3"/>
        <charset val="128"/>
      </rPr>
      <t>（確認願から転記）</t>
    </r>
    <rPh sb="0" eb="2">
      <t>ギョウム</t>
    </rPh>
    <rPh sb="2" eb="4">
      <t>ダンカイ</t>
    </rPh>
    <rPh sb="7" eb="9">
      <t>カクニン</t>
    </rPh>
    <rPh sb="9" eb="10">
      <t>ネガ</t>
    </rPh>
    <rPh sb="12" eb="14">
      <t>テンキ</t>
    </rPh>
    <phoneticPr fontId="17"/>
  </si>
  <si>
    <t>↑上記太枠内は「事業番号」欄に番号を入れると「別添様式１」シートから自動的に転記されます。（別添様式１と別ファイルとしないでください）</t>
    <rPh sb="1" eb="3">
      <t>ジョウキ</t>
    </rPh>
    <rPh sb="3" eb="5">
      <t>フトワク</t>
    </rPh>
    <rPh sb="5" eb="6">
      <t>ナイ</t>
    </rPh>
    <rPh sb="8" eb="10">
      <t>ジギョウ</t>
    </rPh>
    <rPh sb="10" eb="12">
      <t>バンゴウ</t>
    </rPh>
    <rPh sb="13" eb="14">
      <t>ラン</t>
    </rPh>
    <rPh sb="15" eb="17">
      <t>バンゴウ</t>
    </rPh>
    <rPh sb="18" eb="19">
      <t>イ</t>
    </rPh>
    <rPh sb="23" eb="25">
      <t>ベッテン</t>
    </rPh>
    <rPh sb="25" eb="27">
      <t>ヨウシキ</t>
    </rPh>
    <rPh sb="34" eb="37">
      <t>ジドウテキ</t>
    </rPh>
    <rPh sb="38" eb="40">
      <t>テンキ</t>
    </rPh>
    <rPh sb="46" eb="48">
      <t>ベッテン</t>
    </rPh>
    <rPh sb="48" eb="50">
      <t>ヨウシキ</t>
    </rPh>
    <rPh sb="52" eb="53">
      <t>ベツ</t>
    </rPh>
    <phoneticPr fontId="17"/>
  </si>
  <si>
    <t>１．業務情報</t>
    <rPh sb="2" eb="4">
      <t>ギョウム</t>
    </rPh>
    <rPh sb="4" eb="6">
      <t>ジョウホウ</t>
    </rPh>
    <phoneticPr fontId="17"/>
  </si>
  <si>
    <r>
      <t>業務内容
（</t>
    </r>
    <r>
      <rPr>
        <sz val="11"/>
        <color theme="1"/>
        <rFont val="ＭＳ Ｐゴシック"/>
        <family val="3"/>
        <charset val="128"/>
      </rPr>
      <t>確認願（業務カルテ情報）から転記）</t>
    </r>
    <rPh sb="10" eb="12">
      <t>ギョウム</t>
    </rPh>
    <rPh sb="15" eb="17">
      <t>ジョウホウ</t>
    </rPh>
    <phoneticPr fontId="17"/>
  </si>
  <si>
    <t>２．設計概要</t>
    <rPh sb="2" eb="4">
      <t>セッケイ</t>
    </rPh>
    <rPh sb="4" eb="6">
      <t>ガイヨウ</t>
    </rPh>
    <phoneticPr fontId="17"/>
  </si>
  <si>
    <t>※多棟施設、合併施設の場合は複数データ作成してください。</t>
    <rPh sb="1" eb="2">
      <t>タ</t>
    </rPh>
    <rPh sb="2" eb="3">
      <t>トウ</t>
    </rPh>
    <rPh sb="3" eb="5">
      <t>シセツ</t>
    </rPh>
    <rPh sb="6" eb="8">
      <t>ガッペイ</t>
    </rPh>
    <rPh sb="8" eb="10">
      <t>シセツ</t>
    </rPh>
    <rPh sb="11" eb="13">
      <t>バアイ</t>
    </rPh>
    <rPh sb="14" eb="16">
      <t>フクスウ</t>
    </rPh>
    <rPh sb="19" eb="21">
      <t>サクセイ</t>
    </rPh>
    <phoneticPr fontId="17"/>
  </si>
  <si>
    <t>（確認願（業務カルテ情報）から転記）</t>
    <rPh sb="5" eb="7">
      <t>ギョウム</t>
    </rPh>
    <rPh sb="10" eb="12">
      <t>ジョウホウ</t>
    </rPh>
    <phoneticPr fontId="17"/>
  </si>
  <si>
    <r>
      <t xml:space="preserve">英語表記
</t>
    </r>
    <r>
      <rPr>
        <sz val="8"/>
        <rFont val="ＭＳ Ｐゴシック"/>
        <family val="3"/>
        <charset val="128"/>
      </rPr>
      <t>※参考資料で確認できる文言を記載</t>
    </r>
    <rPh sb="0" eb="2">
      <t>エイゴ</t>
    </rPh>
    <rPh sb="2" eb="4">
      <t>ヒョウキ</t>
    </rPh>
    <rPh sb="6" eb="8">
      <t>サンコウ</t>
    </rPh>
    <rPh sb="8" eb="10">
      <t>シリョウ</t>
    </rPh>
    <rPh sb="11" eb="13">
      <t>カクニン</t>
    </rPh>
    <rPh sb="16" eb="18">
      <t>モンゴン</t>
    </rPh>
    <rPh sb="19" eb="21">
      <t>キサイ</t>
    </rPh>
    <phoneticPr fontId="17"/>
  </si>
  <si>
    <r>
      <t xml:space="preserve">「確認願（業務カルテ情報）」内容の参考資料記載ページ
</t>
    </r>
    <r>
      <rPr>
        <sz val="9"/>
        <rFont val="ＭＳ Ｐゴシック"/>
        <family val="3"/>
        <charset val="128"/>
      </rPr>
      <t>（確認願（業務カルテ情報）に記載した内容が読み取れる箇所）</t>
    </r>
    <rPh sb="5" eb="7">
      <t>ギョウム</t>
    </rPh>
    <rPh sb="10" eb="12">
      <t>ジョウホウ</t>
    </rPh>
    <rPh sb="14" eb="16">
      <t>ナイヨウ</t>
    </rPh>
    <rPh sb="17" eb="19">
      <t>サンコウ</t>
    </rPh>
    <rPh sb="19" eb="21">
      <t>シリョウ</t>
    </rPh>
    <rPh sb="21" eb="23">
      <t>キサイ</t>
    </rPh>
    <rPh sb="28" eb="30">
      <t>カクニン</t>
    </rPh>
    <rPh sb="30" eb="31">
      <t>ネガ</t>
    </rPh>
    <rPh sb="32" eb="34">
      <t>ギョウム</t>
    </rPh>
    <rPh sb="37" eb="39">
      <t>ジョウホウ</t>
    </rPh>
    <rPh sb="41" eb="43">
      <t>キサイ</t>
    </rPh>
    <rPh sb="45" eb="47">
      <t>ナイヨウ</t>
    </rPh>
    <rPh sb="48" eb="49">
      <t>ヨ</t>
    </rPh>
    <rPh sb="50" eb="51">
      <t>ト</t>
    </rPh>
    <rPh sb="53" eb="55">
      <t>カショ</t>
    </rPh>
    <phoneticPr fontId="17"/>
  </si>
  <si>
    <t>施設名称</t>
    <rPh sb="0" eb="2">
      <t>シセツ</t>
    </rPh>
    <rPh sb="2" eb="4">
      <t>メイショウ</t>
    </rPh>
    <phoneticPr fontId="17"/>
  </si>
  <si>
    <t>（参考資料</t>
    <rPh sb="1" eb="3">
      <t>サンコウ</t>
    </rPh>
    <rPh sb="3" eb="5">
      <t>シリョウ</t>
    </rPh>
    <phoneticPr fontId="17"/>
  </si>
  <si>
    <t>ページ参照）</t>
    <rPh sb="3" eb="5">
      <t>サンショウ</t>
    </rPh>
    <phoneticPr fontId="17"/>
  </si>
  <si>
    <t>新築・改修の別</t>
    <rPh sb="0" eb="2">
      <t>シンチク</t>
    </rPh>
    <rPh sb="3" eb="5">
      <t>カイシュウ</t>
    </rPh>
    <rPh sb="6" eb="7">
      <t>ベツ</t>
    </rPh>
    <phoneticPr fontId="17"/>
  </si>
  <si>
    <t>用途</t>
    <rPh sb="0" eb="2">
      <t>ヨウト</t>
    </rPh>
    <phoneticPr fontId="17"/>
  </si>
  <si>
    <t>用途別延べ面積</t>
    <rPh sb="0" eb="2">
      <t>ヨウト</t>
    </rPh>
    <rPh sb="2" eb="3">
      <t>ベツ</t>
    </rPh>
    <rPh sb="3" eb="4">
      <t>ノ</t>
    </rPh>
    <rPh sb="5" eb="7">
      <t>メンセキ</t>
    </rPh>
    <phoneticPr fontId="17"/>
  </si>
  <si>
    <t>構造</t>
    <rPh sb="0" eb="2">
      <t>コウゾウ</t>
    </rPh>
    <phoneticPr fontId="17"/>
  </si>
  <si>
    <t>特殊構造</t>
    <rPh sb="0" eb="2">
      <t>トクシュ</t>
    </rPh>
    <rPh sb="2" eb="4">
      <t>コウゾウ</t>
    </rPh>
    <phoneticPr fontId="17"/>
  </si>
  <si>
    <t>規模</t>
    <rPh sb="0" eb="2">
      <t>キボ</t>
    </rPh>
    <phoneticPr fontId="17"/>
  </si>
  <si>
    <t>地上：</t>
    <rPh sb="0" eb="2">
      <t>チジョウ</t>
    </rPh>
    <phoneticPr fontId="17"/>
  </si>
  <si>
    <t>地下：</t>
    <rPh sb="0" eb="2">
      <t>チカ</t>
    </rPh>
    <phoneticPr fontId="17"/>
  </si>
  <si>
    <t>敷地面積</t>
    <rPh sb="0" eb="2">
      <t>シキチ</t>
    </rPh>
    <rPh sb="2" eb="4">
      <t>メンセキ</t>
    </rPh>
    <phoneticPr fontId="17"/>
  </si>
  <si>
    <t>建築面積</t>
    <rPh sb="0" eb="2">
      <t>ケンチク</t>
    </rPh>
    <rPh sb="2" eb="4">
      <t>メンセキ</t>
    </rPh>
    <phoneticPr fontId="17"/>
  </si>
  <si>
    <t>延べ面積</t>
    <rPh sb="0" eb="1">
      <t>ノ</t>
    </rPh>
    <rPh sb="2" eb="4">
      <t>メンセキ</t>
    </rPh>
    <phoneticPr fontId="17"/>
  </si>
  <si>
    <t>設備内容</t>
    <rPh sb="0" eb="2">
      <t>セツビ</t>
    </rPh>
    <rPh sb="2" eb="4">
      <t>ナイヨウ</t>
    </rPh>
    <phoneticPr fontId="17"/>
  </si>
  <si>
    <t>電気設備施工規模</t>
    <rPh sb="0" eb="2">
      <t>デンキ</t>
    </rPh>
    <rPh sb="2" eb="4">
      <t>セツビ</t>
    </rPh>
    <rPh sb="4" eb="6">
      <t>セコウ</t>
    </rPh>
    <rPh sb="6" eb="8">
      <t>キボ</t>
    </rPh>
    <phoneticPr fontId="17"/>
  </si>
  <si>
    <t>主冷熱源容量</t>
    <rPh sb="0" eb="1">
      <t>オモ</t>
    </rPh>
    <rPh sb="1" eb="2">
      <t>レイ</t>
    </rPh>
    <rPh sb="2" eb="4">
      <t>ネツゲン</t>
    </rPh>
    <rPh sb="4" eb="6">
      <t>ヨウリョウ</t>
    </rPh>
    <phoneticPr fontId="17"/>
  </si>
  <si>
    <t>改修内容</t>
    <rPh sb="0" eb="2">
      <t>カイシュウ</t>
    </rPh>
    <rPh sb="2" eb="4">
      <t>ナイヨウ</t>
    </rPh>
    <phoneticPr fontId="17"/>
  </si>
  <si>
    <t>改修対象面積</t>
    <rPh sb="0" eb="2">
      <t>カイシュウ</t>
    </rPh>
    <rPh sb="2" eb="4">
      <t>タイショウ</t>
    </rPh>
    <rPh sb="4" eb="6">
      <t>メンセキ</t>
    </rPh>
    <phoneticPr fontId="17"/>
  </si>
  <si>
    <t>設備改修容量等</t>
    <rPh sb="0" eb="2">
      <t>セツビ</t>
    </rPh>
    <rPh sb="2" eb="4">
      <t>カイシュウ</t>
    </rPh>
    <rPh sb="4" eb="6">
      <t>ヨウリョウ</t>
    </rPh>
    <rPh sb="6" eb="7">
      <t>トウ</t>
    </rPh>
    <phoneticPr fontId="17"/>
  </si>
  <si>
    <t>３．技術者詳細</t>
    <rPh sb="2" eb="5">
      <t>ギジュツシャ</t>
    </rPh>
    <rPh sb="5" eb="7">
      <t>ショウサイ</t>
    </rPh>
    <phoneticPr fontId="17"/>
  </si>
  <si>
    <t>↑上記太枠内は「事業番号」欄に番号を入れると「別添様式4」シートから自動的に転記されます。（別添様式4と別ファイルとしないでください）</t>
    <rPh sb="1" eb="3">
      <t>ジョウキ</t>
    </rPh>
    <rPh sb="3" eb="5">
      <t>フトワク</t>
    </rPh>
    <rPh sb="5" eb="6">
      <t>ナイ</t>
    </rPh>
    <rPh sb="8" eb="10">
      <t>ジギョウ</t>
    </rPh>
    <rPh sb="10" eb="12">
      <t>バンゴウ</t>
    </rPh>
    <rPh sb="13" eb="14">
      <t>ラン</t>
    </rPh>
    <rPh sb="15" eb="17">
      <t>バンゴウ</t>
    </rPh>
    <rPh sb="18" eb="19">
      <t>イ</t>
    </rPh>
    <rPh sb="23" eb="25">
      <t>ベッテン</t>
    </rPh>
    <rPh sb="25" eb="27">
      <t>ヨウシキ</t>
    </rPh>
    <rPh sb="34" eb="37">
      <t>ジドウテキ</t>
    </rPh>
    <rPh sb="38" eb="40">
      <t>テンキ</t>
    </rPh>
    <rPh sb="46" eb="48">
      <t>ベッテン</t>
    </rPh>
    <rPh sb="48" eb="50">
      <t>ヨウシキ</t>
    </rPh>
    <rPh sb="52" eb="53">
      <t>ベツ</t>
    </rPh>
    <phoneticPr fontId="3"/>
  </si>
  <si>
    <t>「確認願（業務カルテ情報）」参考資料記載ページ</t>
    <rPh sb="1" eb="3">
      <t>カクニン</t>
    </rPh>
    <rPh sb="3" eb="4">
      <t>ネガイ</t>
    </rPh>
    <rPh sb="5" eb="7">
      <t>ギョウム</t>
    </rPh>
    <rPh sb="10" eb="12">
      <t>ジョウホウ</t>
    </rPh>
    <rPh sb="14" eb="16">
      <t>サンコウ</t>
    </rPh>
    <rPh sb="16" eb="18">
      <t>シリョウ</t>
    </rPh>
    <rPh sb="18" eb="20">
      <t>キサイ</t>
    </rPh>
    <phoneticPr fontId="17"/>
  </si>
  <si>
    <r>
      <t>分担業務分野</t>
    </r>
    <r>
      <rPr>
        <sz val="8"/>
        <rFont val="ＭＳ Ｐゴシック"/>
        <family val="3"/>
        <charset val="128"/>
      </rPr>
      <t xml:space="preserve">
（プルダウンメニューから選択）</t>
    </r>
    <rPh sb="0" eb="2">
      <t>ブンタン</t>
    </rPh>
    <rPh sb="2" eb="4">
      <t>ギョウム</t>
    </rPh>
    <rPh sb="4" eb="6">
      <t>ブンヤ</t>
    </rPh>
    <rPh sb="19" eb="21">
      <t>センタク</t>
    </rPh>
    <phoneticPr fontId="17"/>
  </si>
  <si>
    <t>氏名</t>
    <rPh sb="0" eb="2">
      <t>シメイ</t>
    </rPh>
    <phoneticPr fontId="16"/>
  </si>
  <si>
    <t>0123456789+</t>
    <phoneticPr fontId="5"/>
  </si>
  <si>
    <t>電話番号は数字「0～9」、記号「+」のみ入力可能です。　</t>
    <rPh sb="0" eb="4">
      <t>デンワバンゴウ</t>
    </rPh>
    <rPh sb="5" eb="7">
      <t>スウジ</t>
    </rPh>
    <rPh sb="13" eb="15">
      <t>キゴウ</t>
    </rPh>
    <rPh sb="20" eb="22">
      <t>ニュウリョク</t>
    </rPh>
    <rPh sb="22" eb="24">
      <t>カノウ</t>
    </rPh>
    <phoneticPr fontId="5"/>
  </si>
  <si>
    <t>http://</t>
    <phoneticPr fontId="5"/>
  </si>
  <si>
    <t>https://</t>
    <phoneticPr fontId="5"/>
  </si>
  <si>
    <t>小数点以下は切り捨てて、数値のみ入力してください。</t>
    <rPh sb="0" eb="5">
      <t>ショウスウテンイカ</t>
    </rPh>
    <rPh sb="6" eb="7">
      <t>キ</t>
    </rPh>
    <rPh sb="8" eb="9">
      <t>ス</t>
    </rPh>
    <rPh sb="12" eb="14">
      <t>スウチ</t>
    </rPh>
    <rPh sb="16" eb="18">
      <t>ニュウリョク</t>
    </rPh>
    <phoneticPr fontId="5"/>
  </si>
  <si>
    <t>業務種別</t>
    <rPh sb="0" eb="4">
      <t>ギョウムシュベツ</t>
    </rPh>
    <phoneticPr fontId="2"/>
  </si>
  <si>
    <t>地域計画</t>
    <rPh sb="0" eb="4">
      <t>チイキケイカク</t>
    </rPh>
    <phoneticPr fontId="2"/>
  </si>
  <si>
    <t>建築計画（群建築）</t>
    <rPh sb="0" eb="4">
      <t>ケンチクケイカク</t>
    </rPh>
    <rPh sb="5" eb="8">
      <t>グンケンチク</t>
    </rPh>
    <phoneticPr fontId="2"/>
  </si>
  <si>
    <t>建築計画（住宅団地等）</t>
    <rPh sb="0" eb="4">
      <t>ケンチクケイカク</t>
    </rPh>
    <rPh sb="5" eb="9">
      <t>ジュウタクダンチ</t>
    </rPh>
    <rPh sb="9" eb="10">
      <t>トウ</t>
    </rPh>
    <phoneticPr fontId="2"/>
  </si>
  <si>
    <t>建築計画（単体建築）</t>
    <rPh sb="0" eb="2">
      <t>ケンチク</t>
    </rPh>
    <rPh sb="2" eb="4">
      <t>ケイカク</t>
    </rPh>
    <rPh sb="5" eb="9">
      <t>タンタイケンチク</t>
    </rPh>
    <phoneticPr fontId="2"/>
  </si>
  <si>
    <t>建築設計（基本＋実施設計）</t>
    <rPh sb="0" eb="2">
      <t>ケンチク</t>
    </rPh>
    <rPh sb="2" eb="4">
      <t>セッケイ</t>
    </rPh>
    <rPh sb="5" eb="7">
      <t>キホン</t>
    </rPh>
    <rPh sb="8" eb="10">
      <t>ジッシ</t>
    </rPh>
    <rPh sb="10" eb="12">
      <t>セッケイ</t>
    </rPh>
    <phoneticPr fontId="2"/>
  </si>
  <si>
    <t>建築設計（基本設計）</t>
    <rPh sb="0" eb="2">
      <t>ケンチク</t>
    </rPh>
    <rPh sb="2" eb="4">
      <t>セッケイ</t>
    </rPh>
    <rPh sb="5" eb="9">
      <t>キホンセッケイ</t>
    </rPh>
    <phoneticPr fontId="2"/>
  </si>
  <si>
    <t>建築設計（実施計画）</t>
    <rPh sb="5" eb="9">
      <t>ジッシケイカク</t>
    </rPh>
    <phoneticPr fontId="2"/>
  </si>
  <si>
    <t>工事監理等（工事監理＋設計意図伝達）</t>
    <rPh sb="0" eb="2">
      <t>コウジ</t>
    </rPh>
    <rPh sb="2" eb="4">
      <t>カンリ</t>
    </rPh>
    <rPh sb="4" eb="5">
      <t>トウ</t>
    </rPh>
    <rPh sb="6" eb="8">
      <t>コウジ</t>
    </rPh>
    <rPh sb="8" eb="10">
      <t>カンリ</t>
    </rPh>
    <rPh sb="11" eb="13">
      <t>セッケイ</t>
    </rPh>
    <rPh sb="13" eb="15">
      <t>イト</t>
    </rPh>
    <rPh sb="15" eb="17">
      <t>デンタツ</t>
    </rPh>
    <phoneticPr fontId="2"/>
  </si>
  <si>
    <t>工事監理</t>
  </si>
  <si>
    <t>設計意図伝達</t>
  </si>
  <si>
    <t>建物診断</t>
    <rPh sb="0" eb="4">
      <t>タテモノシンダン</t>
    </rPh>
    <phoneticPr fontId="2"/>
  </si>
  <si>
    <t>その他</t>
    <rPh sb="2" eb="3">
      <t>タ</t>
    </rPh>
    <phoneticPr fontId="2"/>
  </si>
  <si>
    <t>基本構想・基本方針等策定検討</t>
    <rPh sb="0" eb="4">
      <t>キホンコウソウ</t>
    </rPh>
    <rPh sb="5" eb="10">
      <t>キホンホウシントウ</t>
    </rPh>
    <rPh sb="10" eb="14">
      <t>サクテイケントウ</t>
    </rPh>
    <phoneticPr fontId="2"/>
  </si>
  <si>
    <t>基本構想</t>
    <rPh sb="0" eb="4">
      <t>キホンコウソウ</t>
    </rPh>
    <phoneticPr fontId="2"/>
  </si>
  <si>
    <t>意匠計画</t>
    <rPh sb="0" eb="4">
      <t>イショウケイカク</t>
    </rPh>
    <phoneticPr fontId="2"/>
  </si>
  <si>
    <t>建築工事監理</t>
    <rPh sb="0" eb="2">
      <t>ケンチク</t>
    </rPh>
    <phoneticPr fontId="2"/>
  </si>
  <si>
    <t>建築設計意図伝達</t>
    <rPh sb="0" eb="2">
      <t>ケンチク</t>
    </rPh>
    <rPh sb="2" eb="4">
      <t>セッケイ</t>
    </rPh>
    <rPh sb="4" eb="8">
      <t>イトデンタツ</t>
    </rPh>
    <phoneticPr fontId="2"/>
  </si>
  <si>
    <t>耐震診断（構造・非構造）</t>
    <rPh sb="0" eb="4">
      <t>タイシンシンダン</t>
    </rPh>
    <rPh sb="5" eb="7">
      <t>コウゾウ</t>
    </rPh>
    <rPh sb="8" eb="9">
      <t>ヒ</t>
    </rPh>
    <rPh sb="9" eb="11">
      <t>コウゾウ</t>
    </rPh>
    <phoneticPr fontId="2"/>
  </si>
  <si>
    <t>基礎調整</t>
    <rPh sb="0" eb="4">
      <t>キソチョウセイ</t>
    </rPh>
    <phoneticPr fontId="2"/>
  </si>
  <si>
    <t>配置計画等</t>
    <rPh sb="0" eb="2">
      <t>ハイチ</t>
    </rPh>
    <rPh sb="2" eb="5">
      <t>ケイカクトウ</t>
    </rPh>
    <phoneticPr fontId="2"/>
  </si>
  <si>
    <t>構造計画</t>
    <rPh sb="0" eb="4">
      <t>コウゾウケイカク</t>
    </rPh>
    <phoneticPr fontId="2"/>
  </si>
  <si>
    <t>電気設備工事監理</t>
    <rPh sb="0" eb="4">
      <t>デンキセツビ</t>
    </rPh>
    <phoneticPr fontId="2"/>
  </si>
  <si>
    <t>設備設計意図伝達</t>
    <rPh sb="0" eb="4">
      <t>セツビセッケイ</t>
    </rPh>
    <rPh sb="4" eb="8">
      <t>イトデンタツ</t>
    </rPh>
    <phoneticPr fontId="2"/>
  </si>
  <si>
    <t>耐震診断（構造）</t>
    <rPh sb="0" eb="4">
      <t>タイシンシンダン</t>
    </rPh>
    <rPh sb="5" eb="7">
      <t>コウゾウ</t>
    </rPh>
    <phoneticPr fontId="2"/>
  </si>
  <si>
    <t>計画・整備手法検討</t>
    <rPh sb="0" eb="2">
      <t>ケイカク</t>
    </rPh>
    <rPh sb="3" eb="9">
      <t>セイビシュホウケントウ</t>
    </rPh>
    <phoneticPr fontId="2"/>
  </si>
  <si>
    <t>電気設備計画</t>
    <rPh sb="0" eb="6">
      <t>デンキセツビケイカク</t>
    </rPh>
    <phoneticPr fontId="2"/>
  </si>
  <si>
    <t>機械設備工事監理</t>
    <rPh sb="0" eb="4">
      <t>キカイセツビ</t>
    </rPh>
    <phoneticPr fontId="2"/>
  </si>
  <si>
    <t>耐震診断（非構造）</t>
    <rPh sb="0" eb="4">
      <t>タイシンシンダン</t>
    </rPh>
    <rPh sb="5" eb="6">
      <t>ヒ</t>
    </rPh>
    <rPh sb="6" eb="8">
      <t>コウゾウ</t>
    </rPh>
    <phoneticPr fontId="2"/>
  </si>
  <si>
    <t>整備計画策定検討</t>
    <rPh sb="0" eb="4">
      <t>セイビケイカク</t>
    </rPh>
    <rPh sb="4" eb="8">
      <t>サクテイケントウ</t>
    </rPh>
    <phoneticPr fontId="2"/>
  </si>
  <si>
    <t>機械設備計画</t>
    <rPh sb="0" eb="2">
      <t>キカイ</t>
    </rPh>
    <rPh sb="2" eb="4">
      <t>セツビ</t>
    </rPh>
    <rPh sb="4" eb="6">
      <t>ケイカク</t>
    </rPh>
    <phoneticPr fontId="2"/>
  </si>
  <si>
    <t>環境負荷低減診断</t>
    <rPh sb="0" eb="4">
      <t>カンキョウフカ</t>
    </rPh>
    <rPh sb="4" eb="6">
      <t>テイゲン</t>
    </rPh>
    <rPh sb="6" eb="8">
      <t>シンダン</t>
    </rPh>
    <phoneticPr fontId="2"/>
  </si>
  <si>
    <t>事業企画策定検討</t>
    <rPh sb="0" eb="4">
      <t>ジギョウキカク</t>
    </rPh>
    <rPh sb="4" eb="8">
      <t>サクテイケントウ</t>
    </rPh>
    <phoneticPr fontId="2"/>
  </si>
  <si>
    <t>劣化診断（建物・設備）</t>
    <rPh sb="0" eb="2">
      <t>レッカ</t>
    </rPh>
    <rPh sb="2" eb="4">
      <t>シンダン</t>
    </rPh>
    <rPh sb="5" eb="7">
      <t>タテモノ</t>
    </rPh>
    <rPh sb="8" eb="10">
      <t>セツビ</t>
    </rPh>
    <phoneticPr fontId="2"/>
  </si>
  <si>
    <t>土地利用計画検討</t>
    <rPh sb="0" eb="4">
      <t>トチリヨウ</t>
    </rPh>
    <rPh sb="4" eb="8">
      <t>ケイカクケントウ</t>
    </rPh>
    <phoneticPr fontId="2"/>
  </si>
  <si>
    <t>劣化診断（建物）</t>
    <rPh sb="0" eb="2">
      <t>レッカ</t>
    </rPh>
    <rPh sb="2" eb="4">
      <t>シンダン</t>
    </rPh>
    <rPh sb="5" eb="7">
      <t>タテモノ</t>
    </rPh>
    <phoneticPr fontId="2"/>
  </si>
  <si>
    <t>景観形成計画検討</t>
    <rPh sb="0" eb="8">
      <t>ケイカンケイセイケイカクケントウ</t>
    </rPh>
    <phoneticPr fontId="2"/>
  </si>
  <si>
    <t>劣化診断（設備）</t>
    <rPh sb="0" eb="2">
      <t>レッカ</t>
    </rPh>
    <rPh sb="2" eb="4">
      <t>シンダン</t>
    </rPh>
    <rPh sb="5" eb="7">
      <t>セツビ</t>
    </rPh>
    <phoneticPr fontId="2"/>
  </si>
  <si>
    <t>津波診断</t>
    <rPh sb="0" eb="4">
      <t>ツナミシンダン</t>
    </rPh>
    <phoneticPr fontId="2"/>
  </si>
  <si>
    <t>業務内容</t>
    <rPh sb="0" eb="4">
      <t>ギョウムナイヨウ</t>
    </rPh>
    <phoneticPr fontId="5"/>
  </si>
  <si>
    <t>工事監理</t>
    <phoneticPr fontId="5"/>
  </si>
  <si>
    <t>設計意図伝達</t>
    <phoneticPr fontId="5"/>
  </si>
  <si>
    <t>新築</t>
    <rPh sb="0" eb="2">
      <t>シンチク</t>
    </rPh>
    <phoneticPr fontId="2"/>
  </si>
  <si>
    <t>改修</t>
    <rPh sb="0" eb="2">
      <t>カイシュウ</t>
    </rPh>
    <phoneticPr fontId="2"/>
  </si>
  <si>
    <t>増改築</t>
    <rPh sb="0" eb="3">
      <t>ゾウカイチク</t>
    </rPh>
    <phoneticPr fontId="2"/>
  </si>
  <si>
    <t>RC</t>
  </si>
  <si>
    <t>W</t>
  </si>
  <si>
    <t>その他構造</t>
    <rPh sb="2" eb="3">
      <t>タ</t>
    </rPh>
    <rPh sb="3" eb="5">
      <t>コウゾウ</t>
    </rPh>
    <phoneticPr fontId="2"/>
  </si>
  <si>
    <t>一部S</t>
    <rPh sb="0" eb="2">
      <t>イチブ</t>
    </rPh>
    <phoneticPr fontId="2"/>
  </si>
  <si>
    <t>SRC</t>
  </si>
  <si>
    <t>LS</t>
  </si>
  <si>
    <t>一部RC</t>
    <rPh sb="0" eb="2">
      <t>イチブ</t>
    </rPh>
    <phoneticPr fontId="2"/>
  </si>
  <si>
    <t>一部W</t>
    <rPh sb="0" eb="2">
      <t>イチブ</t>
    </rPh>
    <phoneticPr fontId="2"/>
  </si>
  <si>
    <t>S</t>
  </si>
  <si>
    <t>CPC</t>
  </si>
  <si>
    <t>一部SRC</t>
    <rPh sb="0" eb="2">
      <t>イチブ</t>
    </rPh>
    <phoneticPr fontId="2"/>
  </si>
  <si>
    <t>なし</t>
  </si>
  <si>
    <t>超高層構造</t>
    <rPh sb="0" eb="3">
      <t>チョウコウソウ</t>
    </rPh>
    <rPh sb="3" eb="5">
      <t>コウゾウ</t>
    </rPh>
    <phoneticPr fontId="2"/>
  </si>
  <si>
    <t>大スパン構造</t>
    <rPh sb="0" eb="1">
      <t>ダイ</t>
    </rPh>
    <rPh sb="4" eb="6">
      <t>コウゾウ</t>
    </rPh>
    <phoneticPr fontId="2"/>
  </si>
  <si>
    <t>免制震構造</t>
    <rPh sb="0" eb="1">
      <t>メン</t>
    </rPh>
    <rPh sb="1" eb="3">
      <t>セイシン</t>
    </rPh>
    <rPh sb="3" eb="5">
      <t>コウゾウ</t>
    </rPh>
    <phoneticPr fontId="2"/>
  </si>
  <si>
    <t>膜構造</t>
    <rPh sb="0" eb="1">
      <t>マク</t>
    </rPh>
    <rPh sb="1" eb="3">
      <t>コウゾウ</t>
    </rPh>
    <phoneticPr fontId="2"/>
  </si>
  <si>
    <t>その他</t>
    <rPh sb="2" eb="3">
      <t>ホカ</t>
    </rPh>
    <phoneticPr fontId="2"/>
  </si>
  <si>
    <t>用途変更</t>
    <rPh sb="0" eb="2">
      <t>ヨウト</t>
    </rPh>
    <rPh sb="2" eb="4">
      <t>ヘンコウ</t>
    </rPh>
    <phoneticPr fontId="2"/>
  </si>
  <si>
    <t>保存・復元改修</t>
    <rPh sb="0" eb="2">
      <t>ホゾン</t>
    </rPh>
    <rPh sb="3" eb="5">
      <t>フクゲン</t>
    </rPh>
    <rPh sb="5" eb="7">
      <t>カイシュウ</t>
    </rPh>
    <phoneticPr fontId="2"/>
  </si>
  <si>
    <t>耐震改修</t>
    <rPh sb="0" eb="2">
      <t>タイシン</t>
    </rPh>
    <rPh sb="2" eb="4">
      <t>カイシュウ</t>
    </rPh>
    <phoneticPr fontId="2"/>
  </si>
  <si>
    <t>防災改修</t>
    <rPh sb="0" eb="2">
      <t>ボウサイ</t>
    </rPh>
    <rPh sb="2" eb="4">
      <t>カイシュウ</t>
    </rPh>
    <phoneticPr fontId="2"/>
  </si>
  <si>
    <t>屋根改修</t>
    <rPh sb="0" eb="2">
      <t>ヤネ</t>
    </rPh>
    <rPh sb="2" eb="4">
      <t>カイシュウ</t>
    </rPh>
    <phoneticPr fontId="2"/>
  </si>
  <si>
    <t>外壁改修</t>
    <rPh sb="0" eb="2">
      <t>ガイヘキ</t>
    </rPh>
    <rPh sb="2" eb="4">
      <t>カイシュウ</t>
    </rPh>
    <phoneticPr fontId="2"/>
  </si>
  <si>
    <t>内部改修</t>
    <rPh sb="0" eb="2">
      <t>ナイブ</t>
    </rPh>
    <rPh sb="2" eb="4">
      <t>カイシュウ</t>
    </rPh>
    <phoneticPr fontId="2"/>
  </si>
  <si>
    <t>バリアフリー改修</t>
    <rPh sb="6" eb="8">
      <t>カイシュウ</t>
    </rPh>
    <phoneticPr fontId="2"/>
  </si>
  <si>
    <t>電灯設備改修</t>
    <rPh sb="0" eb="2">
      <t>デントウ</t>
    </rPh>
    <rPh sb="2" eb="4">
      <t>セツビ</t>
    </rPh>
    <rPh sb="4" eb="6">
      <t>カイシュウ</t>
    </rPh>
    <phoneticPr fontId="2"/>
  </si>
  <si>
    <t>動力設備改修</t>
    <rPh sb="0" eb="2">
      <t>ドウリョク</t>
    </rPh>
    <rPh sb="2" eb="4">
      <t>セツビ</t>
    </rPh>
    <rPh sb="4" eb="6">
      <t>カイシュウ</t>
    </rPh>
    <phoneticPr fontId="2"/>
  </si>
  <si>
    <t>受変電設備改修</t>
    <rPh sb="0" eb="3">
      <t>ジュヘンデン</t>
    </rPh>
    <rPh sb="3" eb="5">
      <t>セツビ</t>
    </rPh>
    <rPh sb="5" eb="7">
      <t>カイシュウ</t>
    </rPh>
    <phoneticPr fontId="2"/>
  </si>
  <si>
    <t>空調設備改修</t>
    <rPh sb="0" eb="2">
      <t>クウチョウ</t>
    </rPh>
    <rPh sb="2" eb="4">
      <t>セツビ</t>
    </rPh>
    <rPh sb="4" eb="6">
      <t>カイシュウ</t>
    </rPh>
    <phoneticPr fontId="2"/>
  </si>
  <si>
    <t>熱源設備改修</t>
    <rPh sb="0" eb="2">
      <t>ネツゲン</t>
    </rPh>
    <rPh sb="2" eb="4">
      <t>セツビ</t>
    </rPh>
    <rPh sb="4" eb="6">
      <t>カイシュウ</t>
    </rPh>
    <phoneticPr fontId="2"/>
  </si>
  <si>
    <t>給排水設備改修</t>
    <rPh sb="0" eb="3">
      <t>キュウハイスイ</t>
    </rPh>
    <rPh sb="3" eb="5">
      <t>セツビ</t>
    </rPh>
    <rPh sb="5" eb="7">
      <t>カイシュウ</t>
    </rPh>
    <phoneticPr fontId="2"/>
  </si>
  <si>
    <t>環境負荷低減改修</t>
    <rPh sb="0" eb="2">
      <t>カンキョウ</t>
    </rPh>
    <rPh sb="2" eb="4">
      <t>フカ</t>
    </rPh>
    <rPh sb="4" eb="6">
      <t>テイゲン</t>
    </rPh>
    <rPh sb="6" eb="8">
      <t>カイシュウ</t>
    </rPh>
    <phoneticPr fontId="2"/>
  </si>
  <si>
    <t>新築・改修の別</t>
    <rPh sb="0" eb="2">
      <t>シンチク</t>
    </rPh>
    <rPh sb="3" eb="5">
      <t>カイシュウ</t>
    </rPh>
    <rPh sb="6" eb="7">
      <t>ベツ</t>
    </rPh>
    <phoneticPr fontId="3"/>
  </si>
  <si>
    <t>構造</t>
    <rPh sb="0" eb="2">
      <t>コウゾウ</t>
    </rPh>
    <phoneticPr fontId="3"/>
  </si>
  <si>
    <t>特殊構造</t>
    <rPh sb="0" eb="2">
      <t>トクシュ</t>
    </rPh>
    <rPh sb="2" eb="4">
      <t>コウゾウ</t>
    </rPh>
    <phoneticPr fontId="3"/>
  </si>
  <si>
    <t>改修内容</t>
    <rPh sb="0" eb="2">
      <t>カイシュウ</t>
    </rPh>
    <rPh sb="2" eb="4">
      <t>ナイヨウ</t>
    </rPh>
    <phoneticPr fontId="3"/>
  </si>
  <si>
    <t>劇場・会議場</t>
  </si>
  <si>
    <t>社会教育・研修施設</t>
  </si>
  <si>
    <t>図書館</t>
  </si>
  <si>
    <t>美術館</t>
  </si>
  <si>
    <t>博物館・資料館</t>
    <phoneticPr fontId="5"/>
  </si>
  <si>
    <t>植物園・水族館</t>
  </si>
  <si>
    <t>展示場施設</t>
  </si>
  <si>
    <t>運動施設（屋内）</t>
  </si>
  <si>
    <t>運動施設（屋外）</t>
    <phoneticPr fontId="5"/>
  </si>
  <si>
    <t>レク・公園施設</t>
  </si>
  <si>
    <t>幼稚園</t>
  </si>
  <si>
    <t>小・中・高等学校</t>
  </si>
  <si>
    <t>大学・各種学校</t>
    <phoneticPr fontId="5"/>
  </si>
  <si>
    <t>特別支援学校</t>
  </si>
  <si>
    <t>他の教育文化施設</t>
  </si>
  <si>
    <t>宗教施設</t>
  </si>
  <si>
    <t>児童福祉施設</t>
    <phoneticPr fontId="5"/>
  </si>
  <si>
    <t>老人福祉施設</t>
  </si>
  <si>
    <t>障害者福祉施設</t>
  </si>
  <si>
    <t>他の福祉施設</t>
  </si>
  <si>
    <t>病院</t>
  </si>
  <si>
    <t>診療所・医院</t>
    <phoneticPr fontId="5"/>
  </si>
  <si>
    <t>保健所</t>
  </si>
  <si>
    <t>他の医療施設</t>
  </si>
  <si>
    <t>事務所</t>
  </si>
  <si>
    <t>試験・研究施設</t>
  </si>
  <si>
    <t>宿泊施設</t>
    <phoneticPr fontId="5"/>
  </si>
  <si>
    <t>商業施設</t>
  </si>
  <si>
    <t>情報通信施設</t>
  </si>
  <si>
    <t>交通施設</t>
  </si>
  <si>
    <t>流通施設</t>
  </si>
  <si>
    <t>工場・倉庫</t>
    <phoneticPr fontId="5"/>
  </si>
  <si>
    <t>農林水産施設</t>
  </si>
  <si>
    <t>他の産業施設</t>
  </si>
  <si>
    <t>庁舎</t>
  </si>
  <si>
    <t>保安防災施設</t>
  </si>
  <si>
    <t>環境保全施設</t>
    <phoneticPr fontId="5"/>
  </si>
  <si>
    <t>他の行政施設</t>
  </si>
  <si>
    <t>一戸建住宅</t>
  </si>
  <si>
    <t>低層長屋・共同住宅</t>
  </si>
  <si>
    <t>他の住宅</t>
    <phoneticPr fontId="5"/>
  </si>
  <si>
    <t>中層住宅（3∼10階）</t>
    <phoneticPr fontId="5"/>
  </si>
  <si>
    <t>高層住宅（11～19階）</t>
    <phoneticPr fontId="5"/>
  </si>
  <si>
    <t>超高層住宅（20階～）</t>
    <phoneticPr fontId="5"/>
  </si>
  <si>
    <t>寄宿舎・寮</t>
    <phoneticPr fontId="5"/>
  </si>
  <si>
    <t>設備関係施設</t>
  </si>
  <si>
    <t>その他 </t>
  </si>
  <si>
    <t>用途</t>
    <rPh sb="0" eb="2">
      <t>ヨウト</t>
    </rPh>
    <phoneticPr fontId="2"/>
  </si>
  <si>
    <t>企業</t>
    <rPh sb="0" eb="2">
      <t>キギョウ</t>
    </rPh>
    <phoneticPr fontId="16"/>
  </si>
  <si>
    <t>担当者1</t>
    <rPh sb="0" eb="3">
      <t>タントウシャ</t>
    </rPh>
    <phoneticPr fontId="5"/>
  </si>
  <si>
    <t>担当者2</t>
    <rPh sb="0" eb="3">
      <t>タントウシャ</t>
    </rPh>
    <phoneticPr fontId="5"/>
  </si>
  <si>
    <t>担当者3</t>
    <rPh sb="0" eb="3">
      <t>タントウシャ</t>
    </rPh>
    <phoneticPr fontId="5"/>
  </si>
  <si>
    <t>国名</t>
    <rPh sb="0" eb="2">
      <t>クニメイ</t>
    </rPh>
    <phoneticPr fontId="16"/>
  </si>
  <si>
    <t>事業名</t>
    <rPh sb="0" eb="3">
      <t>ジギョウメイ</t>
    </rPh>
    <phoneticPr fontId="16"/>
  </si>
  <si>
    <t>申請人数</t>
    <rPh sb="0" eb="2">
      <t>シンセイ</t>
    </rPh>
    <rPh sb="2" eb="4">
      <t>ニンズウ</t>
    </rPh>
    <phoneticPr fontId="16"/>
  </si>
  <si>
    <t>コリンズ</t>
    <phoneticPr fontId="16"/>
  </si>
  <si>
    <t>テクリス</t>
    <phoneticPr fontId="16"/>
  </si>
  <si>
    <t>PUBDIS</t>
    <phoneticPr fontId="16"/>
  </si>
  <si>
    <t>事業</t>
    <rPh sb="0" eb="2">
      <t>ジギョウ</t>
    </rPh>
    <phoneticPr fontId="16"/>
  </si>
  <si>
    <t>着手</t>
    <rPh sb="0" eb="2">
      <t>チャクシュ</t>
    </rPh>
    <phoneticPr fontId="16"/>
  </si>
  <si>
    <t>完了</t>
    <rPh sb="0" eb="2">
      <t>カンリョウ</t>
    </rPh>
    <phoneticPr fontId="16"/>
  </si>
  <si>
    <t>参考資料ファイル</t>
    <rPh sb="0" eb="2">
      <t>サンコウ</t>
    </rPh>
    <rPh sb="2" eb="4">
      <t>シリョウ</t>
    </rPh>
    <phoneticPr fontId="16"/>
  </si>
  <si>
    <t>申請者名</t>
    <rPh sb="0" eb="3">
      <t>シンセイシャ</t>
    </rPh>
    <rPh sb="3" eb="4">
      <t>メイ</t>
    </rPh>
    <phoneticPr fontId="16"/>
  </si>
  <si>
    <t>生年月日</t>
    <rPh sb="0" eb="4">
      <t>セイネンガッピ</t>
    </rPh>
    <phoneticPr fontId="16"/>
  </si>
  <si>
    <t>従事開始日</t>
    <rPh sb="0" eb="2">
      <t>ジュウジ</t>
    </rPh>
    <rPh sb="2" eb="5">
      <t>カイシビ</t>
    </rPh>
    <phoneticPr fontId="16"/>
  </si>
  <si>
    <t>従事終了日</t>
    <rPh sb="0" eb="2">
      <t>ジュウジ</t>
    </rPh>
    <rPh sb="2" eb="4">
      <t>シュウリョウ</t>
    </rPh>
    <rPh sb="4" eb="5">
      <t>ニチ</t>
    </rPh>
    <phoneticPr fontId="16"/>
  </si>
  <si>
    <t>短期の追加資料提出該当有無</t>
    <rPh sb="0" eb="2">
      <t>タンキ</t>
    </rPh>
    <rPh sb="3" eb="5">
      <t>ツイカ</t>
    </rPh>
    <rPh sb="5" eb="7">
      <t>シリョウ</t>
    </rPh>
    <rPh sb="7" eb="9">
      <t>テイシュツ</t>
    </rPh>
    <rPh sb="9" eb="11">
      <t>ガイトウ</t>
    </rPh>
    <rPh sb="11" eb="13">
      <t>ウム</t>
    </rPh>
    <phoneticPr fontId="16"/>
  </si>
  <si>
    <t>①技術者の従事を示す資料</t>
    <rPh sb="1" eb="4">
      <t>ギジュツシャ</t>
    </rPh>
    <rPh sb="5" eb="7">
      <t>ジュウジ</t>
    </rPh>
    <rPh sb="8" eb="9">
      <t>シメ</t>
    </rPh>
    <rPh sb="10" eb="12">
      <t>シリョウ</t>
    </rPh>
    <phoneticPr fontId="16"/>
  </si>
  <si>
    <t>②重要部分に関与したことがわかる資料</t>
    <rPh sb="1" eb="3">
      <t>ジュウヨウ</t>
    </rPh>
    <rPh sb="3" eb="5">
      <t>ブブン</t>
    </rPh>
    <rPh sb="6" eb="8">
      <t>カンヨ</t>
    </rPh>
    <rPh sb="16" eb="18">
      <t>シリョウ</t>
    </rPh>
    <phoneticPr fontId="16"/>
  </si>
  <si>
    <t>名称</t>
    <rPh sb="0" eb="2">
      <t>メイショウ</t>
    </rPh>
    <phoneticPr fontId="16"/>
  </si>
  <si>
    <t>代表者氏名</t>
    <rPh sb="0" eb="3">
      <t>ダイヒョウシャ</t>
    </rPh>
    <rPh sb="3" eb="5">
      <t>シメイ</t>
    </rPh>
    <phoneticPr fontId="16"/>
  </si>
  <si>
    <t>所属</t>
    <rPh sb="0" eb="2">
      <t>ショゾク</t>
    </rPh>
    <phoneticPr fontId="16"/>
  </si>
  <si>
    <t>登録希望</t>
    <rPh sb="0" eb="4">
      <t>トウロクキボウ</t>
    </rPh>
    <phoneticPr fontId="16"/>
  </si>
  <si>
    <t>種別</t>
    <rPh sb="0" eb="2">
      <t>シュベツ</t>
    </rPh>
    <phoneticPr fontId="16"/>
  </si>
  <si>
    <t>分野</t>
    <rPh sb="0" eb="2">
      <t>ブンヤ</t>
    </rPh>
    <phoneticPr fontId="16"/>
  </si>
  <si>
    <t>名前</t>
    <rPh sb="0" eb="2">
      <t>ナマエ</t>
    </rPh>
    <phoneticPr fontId="16"/>
  </si>
  <si>
    <t>種類</t>
    <rPh sb="0" eb="2">
      <t>シュルイ</t>
    </rPh>
    <phoneticPr fontId="16"/>
  </si>
  <si>
    <t>年月日</t>
    <phoneticPr fontId="16"/>
  </si>
  <si>
    <t>＜様式１集計＞</t>
    <rPh sb="1" eb="3">
      <t>ヨウシキ</t>
    </rPh>
    <rPh sb="4" eb="6">
      <t>シュウケイ</t>
    </rPh>
    <phoneticPr fontId="5"/>
  </si>
  <si>
    <t>＜様式２集計＞</t>
    <rPh sb="1" eb="3">
      <t>ヨウシキ</t>
    </rPh>
    <rPh sb="4" eb="6">
      <t>シュウケイ</t>
    </rPh>
    <phoneticPr fontId="5"/>
  </si>
  <si>
    <t>参照
ページ</t>
    <rPh sb="0" eb="2">
      <t>サンショウ</t>
    </rPh>
    <phoneticPr fontId="16"/>
  </si>
  <si>
    <t>相手方</t>
    <rPh sb="0" eb="3">
      <t>アイテガタ</t>
    </rPh>
    <phoneticPr fontId="16"/>
  </si>
  <si>
    <t>企業ID
（仮発番）</t>
    <rPh sb="0" eb="2">
      <t>キギョウ</t>
    </rPh>
    <rPh sb="6" eb="7">
      <t>カリ</t>
    </rPh>
    <rPh sb="7" eb="9">
      <t>ハツバン</t>
    </rPh>
    <phoneticPr fontId="16"/>
  </si>
  <si>
    <t>事業ID
（仮発番）</t>
    <rPh sb="0" eb="2">
      <t>ジギョウ</t>
    </rPh>
    <rPh sb="6" eb="7">
      <t>カリ</t>
    </rPh>
    <rPh sb="7" eb="9">
      <t>ハツバン</t>
    </rPh>
    <phoneticPr fontId="16"/>
  </si>
  <si>
    <t>契約</t>
    <rPh sb="0" eb="2">
      <t>ケイヤク</t>
    </rPh>
    <phoneticPr fontId="16"/>
  </si>
  <si>
    <t>受注者</t>
    <rPh sb="0" eb="3">
      <t>ジュチュウシャ</t>
    </rPh>
    <phoneticPr fontId="16"/>
  </si>
  <si>
    <t>関連URL</t>
    <rPh sb="0" eb="2">
      <t>カンレン</t>
    </rPh>
    <phoneticPr fontId="5"/>
  </si>
  <si>
    <t>技術者No.</t>
    <rPh sb="0" eb="3">
      <t>ギジュツシャ</t>
    </rPh>
    <phoneticPr fontId="16"/>
  </si>
  <si>
    <t>技術者ID
（仮発番）</t>
    <rPh sb="0" eb="3">
      <t>ギジュツシャ</t>
    </rPh>
    <rPh sb="7" eb="8">
      <t>カリ</t>
    </rPh>
    <rPh sb="8" eb="10">
      <t>ハツバン</t>
    </rPh>
    <phoneticPr fontId="16"/>
  </si>
  <si>
    <t>自動採番コード</t>
    <rPh sb="0" eb="2">
      <t>ジドウ</t>
    </rPh>
    <rPh sb="2" eb="4">
      <t>サイバン</t>
    </rPh>
    <phoneticPr fontId="5"/>
  </si>
  <si>
    <t>事業No.</t>
    <rPh sb="0" eb="2">
      <t>ジギョウ</t>
    </rPh>
    <phoneticPr fontId="16"/>
  </si>
  <si>
    <t>若手・女性枠</t>
    <rPh sb="0" eb="2">
      <t>ワカテ</t>
    </rPh>
    <rPh sb="3" eb="5">
      <t>ジョセイ</t>
    </rPh>
    <rPh sb="5" eb="6">
      <t>ワク</t>
    </rPh>
    <phoneticPr fontId="16"/>
  </si>
  <si>
    <t>応募理由</t>
    <rPh sb="0" eb="2">
      <t>オウボ</t>
    </rPh>
    <rPh sb="2" eb="4">
      <t>リユウ</t>
    </rPh>
    <phoneticPr fontId="16"/>
  </si>
  <si>
    <t>業務名称</t>
    <rPh sb="0" eb="2">
      <t>ギョウム</t>
    </rPh>
    <rPh sb="2" eb="4">
      <t>メイショウ</t>
    </rPh>
    <phoneticPr fontId="16"/>
  </si>
  <si>
    <t>認定証番号/認定申請事業番号</t>
    <rPh sb="0" eb="3">
      <t>ニンテイショウ</t>
    </rPh>
    <rPh sb="3" eb="5">
      <t>バンゴウ</t>
    </rPh>
    <rPh sb="6" eb="8">
      <t>ニンテイ</t>
    </rPh>
    <rPh sb="8" eb="10">
      <t>シンセイ</t>
    </rPh>
    <rPh sb="10" eb="12">
      <t>ジギョウ</t>
    </rPh>
    <rPh sb="12" eb="14">
      <t>バンゴウ</t>
    </rPh>
    <phoneticPr fontId="16"/>
  </si>
  <si>
    <t>国・地域名</t>
    <rPh sb="0" eb="1">
      <t>クニ</t>
    </rPh>
    <rPh sb="2" eb="4">
      <t>チイキ</t>
    </rPh>
    <rPh sb="4" eb="5">
      <t>メイ</t>
    </rPh>
    <phoneticPr fontId="16"/>
  </si>
  <si>
    <t>発注者</t>
    <rPh sb="0" eb="3">
      <t>ハッチュウシャ</t>
    </rPh>
    <phoneticPr fontId="16"/>
  </si>
  <si>
    <t>当初工期</t>
    <rPh sb="0" eb="2">
      <t>トウショ</t>
    </rPh>
    <rPh sb="2" eb="4">
      <t>コウキ</t>
    </rPh>
    <phoneticPr fontId="16"/>
  </si>
  <si>
    <t>最終工期</t>
    <rPh sb="0" eb="4">
      <t>サイシュウコウキ</t>
    </rPh>
    <phoneticPr fontId="16"/>
  </si>
  <si>
    <t>工事又は業務の主な内容</t>
    <rPh sb="0" eb="2">
      <t>コウジ</t>
    </rPh>
    <rPh sb="2" eb="3">
      <t>マタ</t>
    </rPh>
    <rPh sb="4" eb="6">
      <t>ギョウム</t>
    </rPh>
    <rPh sb="7" eb="8">
      <t>オモ</t>
    </rPh>
    <rPh sb="9" eb="11">
      <t>ナイヨウ</t>
    </rPh>
    <phoneticPr fontId="16"/>
  </si>
  <si>
    <t>応募技術者の担当した主な業務内容</t>
    <rPh sb="0" eb="2">
      <t>オウボ</t>
    </rPh>
    <rPh sb="2" eb="5">
      <t>ギジュツシャ</t>
    </rPh>
    <rPh sb="6" eb="8">
      <t>タントウ</t>
    </rPh>
    <rPh sb="10" eb="11">
      <t>オモ</t>
    </rPh>
    <rPh sb="12" eb="14">
      <t>ギョウム</t>
    </rPh>
    <rPh sb="14" eb="16">
      <t>ナイヨウ</t>
    </rPh>
    <phoneticPr fontId="16"/>
  </si>
  <si>
    <t>従事期間</t>
    <rPh sb="0" eb="2">
      <t>ジュウジ</t>
    </rPh>
    <rPh sb="2" eb="4">
      <t>キカン</t>
    </rPh>
    <phoneticPr fontId="16"/>
  </si>
  <si>
    <t>応募技術者が該当工事又は業務のマネジメントに果たした役割・成果</t>
    <rPh sb="0" eb="2">
      <t>オウボ</t>
    </rPh>
    <rPh sb="2" eb="5">
      <t>ギジュツシャ</t>
    </rPh>
    <rPh sb="6" eb="8">
      <t>ガイトウ</t>
    </rPh>
    <rPh sb="8" eb="10">
      <t>コウジ</t>
    </rPh>
    <rPh sb="10" eb="11">
      <t>マタ</t>
    </rPh>
    <rPh sb="12" eb="14">
      <t>ギョウム</t>
    </rPh>
    <rPh sb="22" eb="23">
      <t>ハ</t>
    </rPh>
    <rPh sb="26" eb="28">
      <t>ヤクワリ</t>
    </rPh>
    <rPh sb="29" eb="31">
      <t>セイカ</t>
    </rPh>
    <phoneticPr fontId="16"/>
  </si>
  <si>
    <t>応募技術者が該当工事または業務で直面した技術的な課題と対応</t>
    <rPh sb="0" eb="2">
      <t>オウボ</t>
    </rPh>
    <rPh sb="2" eb="5">
      <t>ギジュツシャ</t>
    </rPh>
    <rPh sb="6" eb="8">
      <t>ガイトウ</t>
    </rPh>
    <rPh sb="8" eb="10">
      <t>コウジ</t>
    </rPh>
    <rPh sb="13" eb="15">
      <t>ギョウム</t>
    </rPh>
    <rPh sb="16" eb="18">
      <t>チョクメン</t>
    </rPh>
    <rPh sb="20" eb="23">
      <t>ギジュツテキ</t>
    </rPh>
    <rPh sb="24" eb="26">
      <t>カダイ</t>
    </rPh>
    <rPh sb="27" eb="29">
      <t>タイオウ</t>
    </rPh>
    <phoneticPr fontId="16"/>
  </si>
  <si>
    <t>応募技術者が当該工事又は業務において行った関係機関との協議調整での困難性、工夫して対処、解決した点</t>
    <rPh sb="0" eb="2">
      <t>オウボ</t>
    </rPh>
    <rPh sb="2" eb="5">
      <t>ギジュツシャ</t>
    </rPh>
    <rPh sb="6" eb="8">
      <t>トウガイ</t>
    </rPh>
    <rPh sb="8" eb="10">
      <t>コウジ</t>
    </rPh>
    <rPh sb="10" eb="11">
      <t>マタ</t>
    </rPh>
    <rPh sb="12" eb="14">
      <t>ギョウム</t>
    </rPh>
    <rPh sb="18" eb="19">
      <t>オコナ</t>
    </rPh>
    <rPh sb="21" eb="23">
      <t>カンケイ</t>
    </rPh>
    <rPh sb="23" eb="25">
      <t>キカン</t>
    </rPh>
    <rPh sb="27" eb="29">
      <t>キョウギ</t>
    </rPh>
    <rPh sb="29" eb="31">
      <t>チョウセイ</t>
    </rPh>
    <rPh sb="33" eb="36">
      <t>コンナンセイ</t>
    </rPh>
    <rPh sb="37" eb="39">
      <t>クフウ</t>
    </rPh>
    <rPh sb="41" eb="43">
      <t>タイショ</t>
    </rPh>
    <rPh sb="44" eb="46">
      <t>カイケツ</t>
    </rPh>
    <rPh sb="48" eb="49">
      <t>テン</t>
    </rPh>
    <phoneticPr fontId="16"/>
  </si>
  <si>
    <t>履歴書ファイル名</t>
    <rPh sb="0" eb="3">
      <t>リレキショ</t>
    </rPh>
    <rPh sb="7" eb="8">
      <t>メイ</t>
    </rPh>
    <phoneticPr fontId="16"/>
  </si>
  <si>
    <t>日本語</t>
    <rPh sb="0" eb="3">
      <t>ニホンゴ</t>
    </rPh>
    <phoneticPr fontId="16"/>
  </si>
  <si>
    <t>英語</t>
    <rPh sb="0" eb="2">
      <t>エイゴ</t>
    </rPh>
    <phoneticPr fontId="16"/>
  </si>
  <si>
    <t>応募者氏名</t>
    <rPh sb="0" eb="3">
      <t>オウボシャ</t>
    </rPh>
    <rPh sb="3" eb="5">
      <t>シメイ</t>
    </rPh>
    <phoneticPr fontId="5"/>
  </si>
  <si>
    <t>応募者ID
（仮発番）</t>
    <rPh sb="0" eb="3">
      <t>オウボシャ</t>
    </rPh>
    <rPh sb="7" eb="8">
      <t>カリ</t>
    </rPh>
    <rPh sb="8" eb="10">
      <t>ハツバン</t>
    </rPh>
    <phoneticPr fontId="16"/>
  </si>
  <si>
    <t>参考資料ファイル名</t>
    <rPh sb="0" eb="4">
      <t>サンコウシリョウ</t>
    </rPh>
    <rPh sb="8" eb="9">
      <t>メイ</t>
    </rPh>
    <phoneticPr fontId="16"/>
  </si>
  <si>
    <t>当初契約額
（円換算）</t>
    <rPh sb="0" eb="2">
      <t>トウショ</t>
    </rPh>
    <rPh sb="2" eb="5">
      <t>ケイヤクガク</t>
    </rPh>
    <rPh sb="7" eb="10">
      <t>エンカンサン</t>
    </rPh>
    <phoneticPr fontId="16"/>
  </si>
  <si>
    <t>当初契約額
（契約通貨）</t>
    <rPh sb="0" eb="2">
      <t>トウショ</t>
    </rPh>
    <rPh sb="2" eb="5">
      <t>ケイヤクガク</t>
    </rPh>
    <rPh sb="7" eb="9">
      <t>ケイヤク</t>
    </rPh>
    <rPh sb="9" eb="11">
      <t>ツウカ</t>
    </rPh>
    <phoneticPr fontId="16"/>
  </si>
  <si>
    <t>最終契約額
（契約通貨）</t>
    <rPh sb="0" eb="2">
      <t>サイシュウ</t>
    </rPh>
    <rPh sb="2" eb="5">
      <t>ケイヤクガク</t>
    </rPh>
    <rPh sb="7" eb="9">
      <t>ケイヤク</t>
    </rPh>
    <rPh sb="9" eb="11">
      <t>ツウカ</t>
    </rPh>
    <phoneticPr fontId="16"/>
  </si>
  <si>
    <t>最終契約額
（円換算）</t>
    <rPh sb="0" eb="2">
      <t>サイシュウ</t>
    </rPh>
    <rPh sb="2" eb="5">
      <t>ケイヤクガク</t>
    </rPh>
    <rPh sb="7" eb="10">
      <t>エンカンサン</t>
    </rPh>
    <phoneticPr fontId="16"/>
  </si>
  <si>
    <t>＜応募情報収集シート＞</t>
    <rPh sb="1" eb="5">
      <t>オウボジョウホウ</t>
    </rPh>
    <rPh sb="5" eb="7">
      <t>シュウシュウ</t>
    </rPh>
    <phoneticPr fontId="5"/>
  </si>
  <si>
    <t>※作業前に、左記時分秒を自セルに「値コピー」し自動更新を止めてください。</t>
    <rPh sb="1" eb="3">
      <t>サギョウ</t>
    </rPh>
    <rPh sb="3" eb="4">
      <t>マエ</t>
    </rPh>
    <rPh sb="6" eb="8">
      <t>サキ</t>
    </rPh>
    <rPh sb="8" eb="11">
      <t>ジフンビョウ</t>
    </rPh>
    <rPh sb="12" eb="13">
      <t>ジ</t>
    </rPh>
    <rPh sb="17" eb="18">
      <t>アタイ</t>
    </rPh>
    <rPh sb="23" eb="27">
      <t>ジドウコウシン</t>
    </rPh>
    <rPh sb="28" eb="29">
      <t>ト</t>
    </rPh>
    <phoneticPr fontId="5"/>
  </si>
  <si>
    <t>※企業ID等のユニークコードに仮で使用していますので、止めないと逐次更新が入りコードが変化します。</t>
    <rPh sb="1" eb="3">
      <t>キギョウ</t>
    </rPh>
    <rPh sb="5" eb="6">
      <t>トウ</t>
    </rPh>
    <rPh sb="15" eb="16">
      <t>カリ</t>
    </rPh>
    <rPh sb="17" eb="19">
      <t>シヨウ</t>
    </rPh>
    <rPh sb="27" eb="28">
      <t>ト</t>
    </rPh>
    <rPh sb="32" eb="34">
      <t>チクジ</t>
    </rPh>
    <rPh sb="34" eb="36">
      <t>コウシン</t>
    </rPh>
    <rPh sb="37" eb="38">
      <t>ハイ</t>
    </rPh>
    <rPh sb="43" eb="45">
      <t>ヘンカ</t>
    </rPh>
    <phoneticPr fontId="5"/>
  </si>
  <si>
    <t>※企業情報は１申請で１レコードのみとなります。（企業情報にぶら下がる事業情報は最大100レコード）</t>
    <rPh sb="1" eb="5">
      <t>キギョウジョウホウ</t>
    </rPh>
    <rPh sb="7" eb="9">
      <t>シンセイ</t>
    </rPh>
    <rPh sb="24" eb="28">
      <t>キギョウジョウホウ</t>
    </rPh>
    <rPh sb="31" eb="32">
      <t>サ</t>
    </rPh>
    <rPh sb="34" eb="38">
      <t>ジギョウジョウホウ</t>
    </rPh>
    <rPh sb="39" eb="41">
      <t>サイダイ</t>
    </rPh>
    <phoneticPr fontId="5"/>
  </si>
  <si>
    <t>＜様式４ー５集計＞</t>
    <rPh sb="1" eb="3">
      <t>ヨウシキ</t>
    </rPh>
    <rPh sb="6" eb="8">
      <t>シュウケイ</t>
    </rPh>
    <phoneticPr fontId="5"/>
  </si>
  <si>
    <t>※企業情報は１申請で１レコードのみとなります。（企業情報にぶら下がる事業情報、個人情報は最大4レコード）</t>
    <rPh sb="1" eb="5">
      <t>キギョウジョウホウ</t>
    </rPh>
    <rPh sb="7" eb="9">
      <t>シンセイ</t>
    </rPh>
    <rPh sb="24" eb="28">
      <t>キギョウジョウホウ</t>
    </rPh>
    <rPh sb="31" eb="32">
      <t>サ</t>
    </rPh>
    <rPh sb="34" eb="38">
      <t>ジギョウジョウホウ</t>
    </rPh>
    <rPh sb="39" eb="43">
      <t>コジンジョウホウ</t>
    </rPh>
    <rPh sb="44" eb="46">
      <t>サイダイ</t>
    </rPh>
    <phoneticPr fontId="5"/>
  </si>
  <si>
    <t>※事業番号分（様式２のシート分）のブロックが必要です。一覧を下段にコピーし、該当する「事業番号（黄色網掛け）」を手入力してください。</t>
    <rPh sb="1" eb="6">
      <t>ジギョウバンゴウブン</t>
    </rPh>
    <rPh sb="7" eb="9">
      <t>ヨウシキ</t>
    </rPh>
    <rPh sb="14" eb="15">
      <t>ブン</t>
    </rPh>
    <rPh sb="22" eb="24">
      <t>ヒツヨウ</t>
    </rPh>
    <rPh sb="27" eb="29">
      <t>イチラン</t>
    </rPh>
    <rPh sb="30" eb="32">
      <t>ゲダン</t>
    </rPh>
    <rPh sb="38" eb="40">
      <t>ガイトウ</t>
    </rPh>
    <rPh sb="43" eb="47">
      <t>ジギョウバンゴウ</t>
    </rPh>
    <rPh sb="48" eb="50">
      <t>キイロ</t>
    </rPh>
    <rPh sb="50" eb="52">
      <t>アミカ</t>
    </rPh>
    <rPh sb="56" eb="59">
      <t>テニュウリョク</t>
    </rPh>
    <phoneticPr fontId="5"/>
  </si>
  <si>
    <t>＜様式３a集計＞</t>
    <rPh sb="1" eb="3">
      <t>ヨウシキ</t>
    </rPh>
    <rPh sb="5" eb="7">
      <t>シュウケイ</t>
    </rPh>
    <phoneticPr fontId="5"/>
  </si>
  <si>
    <t>確認願参考資料名</t>
    <rPh sb="0" eb="2">
      <t>カクニン</t>
    </rPh>
    <rPh sb="2" eb="3">
      <t>ネガ</t>
    </rPh>
    <rPh sb="3" eb="5">
      <t>サンコウ</t>
    </rPh>
    <rPh sb="5" eb="8">
      <t>シリョウメイ</t>
    </rPh>
    <phoneticPr fontId="5"/>
  </si>
  <si>
    <t>確認願ファイル名</t>
    <rPh sb="0" eb="2">
      <t>カクニン</t>
    </rPh>
    <rPh sb="2" eb="3">
      <t>ネガ</t>
    </rPh>
    <rPh sb="7" eb="8">
      <t>メイ</t>
    </rPh>
    <phoneticPr fontId="16"/>
  </si>
  <si>
    <t>工種ID
（仮発番）</t>
    <rPh sb="0" eb="1">
      <t>タクミ</t>
    </rPh>
    <rPh sb="1" eb="2">
      <t>タネ</t>
    </rPh>
    <rPh sb="6" eb="7">
      <t>カリ</t>
    </rPh>
    <rPh sb="7" eb="9">
      <t>ハツバン</t>
    </rPh>
    <phoneticPr fontId="16"/>
  </si>
  <si>
    <t>工種番号</t>
    <rPh sb="0" eb="1">
      <t>コウ</t>
    </rPh>
    <rPh sb="1" eb="2">
      <t>シュ</t>
    </rPh>
    <rPh sb="2" eb="4">
      <t>バンゴウ</t>
    </rPh>
    <phoneticPr fontId="16"/>
  </si>
  <si>
    <t>工種</t>
    <rPh sb="0" eb="2">
      <t>コウシュ</t>
    </rPh>
    <phoneticPr fontId="16"/>
  </si>
  <si>
    <t>工法型式</t>
    <rPh sb="0" eb="2">
      <t>コウホウ</t>
    </rPh>
    <rPh sb="2" eb="4">
      <t>カタシキ</t>
    </rPh>
    <phoneticPr fontId="16"/>
  </si>
  <si>
    <t>工種・工法・整理</t>
    <rPh sb="0" eb="1">
      <t>コウ</t>
    </rPh>
    <rPh sb="1" eb="2">
      <t>シュ</t>
    </rPh>
    <rPh sb="3" eb="5">
      <t>コウホウ</t>
    </rPh>
    <rPh sb="6" eb="8">
      <t>セイリ</t>
    </rPh>
    <phoneticPr fontId="16"/>
  </si>
  <si>
    <t>参考資料記載ページ</t>
    <rPh sb="0" eb="4">
      <t>サンコウシリョウ</t>
    </rPh>
    <rPh sb="4" eb="6">
      <t>キサイ</t>
    </rPh>
    <phoneticPr fontId="16"/>
  </si>
  <si>
    <t>※企業情報は１申請で１レコードのみとなります。（企業情報にぶら下がる工種情報は最大10レコード、技術者情報は40レコード）</t>
    <rPh sb="1" eb="5">
      <t>キギョウジョウホウ</t>
    </rPh>
    <rPh sb="7" eb="9">
      <t>シンセイ</t>
    </rPh>
    <rPh sb="24" eb="28">
      <t>キギョウジョウホウ</t>
    </rPh>
    <rPh sb="31" eb="32">
      <t>サ</t>
    </rPh>
    <rPh sb="34" eb="35">
      <t>コウ</t>
    </rPh>
    <rPh sb="35" eb="36">
      <t>シュ</t>
    </rPh>
    <rPh sb="36" eb="38">
      <t>ジョウホウ</t>
    </rPh>
    <rPh sb="39" eb="41">
      <t>サイダイ</t>
    </rPh>
    <rPh sb="48" eb="51">
      <t>ギジュツシャ</t>
    </rPh>
    <rPh sb="51" eb="53">
      <t>ジョウホウ</t>
    </rPh>
    <phoneticPr fontId="5"/>
  </si>
  <si>
    <t>役割</t>
    <rPh sb="0" eb="2">
      <t>ヤクワリ</t>
    </rPh>
    <phoneticPr fontId="16"/>
  </si>
  <si>
    <t>過年度に認定済みの場合</t>
    <rPh sb="0" eb="3">
      <t>カネンド</t>
    </rPh>
    <rPh sb="4" eb="7">
      <t>ニンテイズ</t>
    </rPh>
    <rPh sb="9" eb="11">
      <t>バアイ</t>
    </rPh>
    <phoneticPr fontId="16"/>
  </si>
  <si>
    <t>認定年度</t>
    <rPh sb="0" eb="4">
      <t>ニンテイネンド</t>
    </rPh>
    <phoneticPr fontId="5"/>
  </si>
  <si>
    <t>認定章番号</t>
    <rPh sb="0" eb="2">
      <t>ニンテイ</t>
    </rPh>
    <rPh sb="2" eb="5">
      <t>ショウバンゴウ</t>
    </rPh>
    <phoneticPr fontId="5"/>
  </si>
  <si>
    <t>参考資料
記載ページ</t>
    <rPh sb="0" eb="2">
      <t>サンコウ</t>
    </rPh>
    <rPh sb="2" eb="4">
      <t>シリョウ</t>
    </rPh>
    <rPh sb="5" eb="7">
      <t>キサイ</t>
    </rPh>
    <phoneticPr fontId="16"/>
  </si>
  <si>
    <t>＜様式３b集計＞</t>
    <rPh sb="1" eb="3">
      <t>ヨウシキ</t>
    </rPh>
    <rPh sb="5" eb="7">
      <t>シュウケイ</t>
    </rPh>
    <phoneticPr fontId="5"/>
  </si>
  <si>
    <t>実務分野ID
（仮発番）</t>
    <rPh sb="0" eb="4">
      <t>ジツムブンヤ</t>
    </rPh>
    <rPh sb="8" eb="9">
      <t>カリ</t>
    </rPh>
    <rPh sb="9" eb="11">
      <t>ハツバン</t>
    </rPh>
    <phoneticPr fontId="16"/>
  </si>
  <si>
    <t>業務分野
（確認願から転記）</t>
    <rPh sb="0" eb="2">
      <t>ギョウム</t>
    </rPh>
    <rPh sb="2" eb="4">
      <t>ブンヤ</t>
    </rPh>
    <rPh sb="6" eb="8">
      <t>カクニン</t>
    </rPh>
    <rPh sb="8" eb="9">
      <t>ネガイ</t>
    </rPh>
    <rPh sb="11" eb="13">
      <t>テンキ</t>
    </rPh>
    <phoneticPr fontId="16"/>
  </si>
  <si>
    <t>業務段階１
（確認願から転記）</t>
    <rPh sb="0" eb="2">
      <t>ギョウム</t>
    </rPh>
    <rPh sb="2" eb="4">
      <t>ダンカイ</t>
    </rPh>
    <rPh sb="7" eb="9">
      <t>カクニン</t>
    </rPh>
    <rPh sb="9" eb="10">
      <t>ネガイ</t>
    </rPh>
    <rPh sb="12" eb="14">
      <t>テンキ</t>
    </rPh>
    <phoneticPr fontId="16"/>
  </si>
  <si>
    <t>業務段階２
（確認願から転記）</t>
    <phoneticPr fontId="16"/>
  </si>
  <si>
    <t>業務段階３
（確認願から転記）</t>
    <phoneticPr fontId="16"/>
  </si>
  <si>
    <t>業務段階４
（確認願から転記）</t>
    <phoneticPr fontId="16"/>
  </si>
  <si>
    <t>業務分野・業務段階
（英語表記）</t>
    <phoneticPr fontId="16"/>
  </si>
  <si>
    <t xml:space="preserve">
※参考資料で確認できる文言を記載</t>
    <rPh sb="2" eb="4">
      <t>サンコウ</t>
    </rPh>
    <rPh sb="4" eb="6">
      <t>シリョウ</t>
    </rPh>
    <rPh sb="7" eb="9">
      <t>カクニン</t>
    </rPh>
    <rPh sb="12" eb="14">
      <t>ブンゲン</t>
    </rPh>
    <rPh sb="15" eb="17">
      <t>キサイ</t>
    </rPh>
    <phoneticPr fontId="16"/>
  </si>
  <si>
    <t>※企業情報は１申請で１レコードのみとなります。（企業情報にぶら下がる実務情報は最大10レコード、技術者情報は40レコード）</t>
    <rPh sb="1" eb="5">
      <t>キギョウジョウホウ</t>
    </rPh>
    <rPh sb="7" eb="9">
      <t>シンセイ</t>
    </rPh>
    <rPh sb="24" eb="28">
      <t>キギョウジョウホウ</t>
    </rPh>
    <rPh sb="31" eb="32">
      <t>サ</t>
    </rPh>
    <rPh sb="34" eb="36">
      <t>ジツム</t>
    </rPh>
    <rPh sb="36" eb="38">
      <t>ジョウホウ</t>
    </rPh>
    <rPh sb="39" eb="41">
      <t>サイダイ</t>
    </rPh>
    <rPh sb="48" eb="51">
      <t>ギジュツシャ</t>
    </rPh>
    <rPh sb="51" eb="53">
      <t>ジョウホウ</t>
    </rPh>
    <phoneticPr fontId="5"/>
  </si>
  <si>
    <t>＜様式３c集計＞</t>
    <rPh sb="1" eb="3">
      <t>ヨウシキ</t>
    </rPh>
    <rPh sb="5" eb="7">
      <t>シュウケイ</t>
    </rPh>
    <phoneticPr fontId="5"/>
  </si>
  <si>
    <t>業務種別</t>
    <rPh sb="0" eb="4">
      <t>ギョウムシュベツ</t>
    </rPh>
    <phoneticPr fontId="16"/>
  </si>
  <si>
    <t>実務内容１</t>
    <rPh sb="0" eb="2">
      <t>ジツム</t>
    </rPh>
    <rPh sb="2" eb="4">
      <t>ナイヨウ</t>
    </rPh>
    <phoneticPr fontId="16"/>
  </si>
  <si>
    <t>実務内容２</t>
    <rPh sb="0" eb="2">
      <t>ジツム</t>
    </rPh>
    <rPh sb="2" eb="4">
      <t>ナイヨウ</t>
    </rPh>
    <phoneticPr fontId="16"/>
  </si>
  <si>
    <t>実務内容３</t>
    <rPh sb="0" eb="2">
      <t>ジツム</t>
    </rPh>
    <rPh sb="2" eb="4">
      <t>ナイヨウ</t>
    </rPh>
    <phoneticPr fontId="16"/>
  </si>
  <si>
    <t>実務内容４</t>
    <rPh sb="0" eb="2">
      <t>ジツム</t>
    </rPh>
    <rPh sb="2" eb="4">
      <t>ナイヨウ</t>
    </rPh>
    <phoneticPr fontId="16"/>
  </si>
  <si>
    <t>実務内容５</t>
    <rPh sb="0" eb="2">
      <t>ジツム</t>
    </rPh>
    <rPh sb="2" eb="4">
      <t>ナイヨウ</t>
    </rPh>
    <phoneticPr fontId="16"/>
  </si>
  <si>
    <t>実務内容６</t>
    <rPh sb="0" eb="2">
      <t>ジツム</t>
    </rPh>
    <rPh sb="2" eb="4">
      <t>ナイヨウ</t>
    </rPh>
    <phoneticPr fontId="16"/>
  </si>
  <si>
    <t>業務種別・業務内容</t>
    <rPh sb="0" eb="4">
      <t>ギョウムシュベツ</t>
    </rPh>
    <rPh sb="5" eb="9">
      <t>ギョウムナイヨウ</t>
    </rPh>
    <phoneticPr fontId="16"/>
  </si>
  <si>
    <t>参考資料ページ</t>
    <rPh sb="0" eb="2">
      <t>サンコウ</t>
    </rPh>
    <rPh sb="2" eb="4">
      <t>シリョウ</t>
    </rPh>
    <phoneticPr fontId="16"/>
  </si>
  <si>
    <t>業務情報</t>
    <rPh sb="0" eb="2">
      <t>ギョウム</t>
    </rPh>
    <rPh sb="2" eb="4">
      <t>ジョウホウ</t>
    </rPh>
    <phoneticPr fontId="16"/>
  </si>
  <si>
    <r>
      <t xml:space="preserve">「確認願（業務カルテ情報）」内容の参考資料記載ページ
</t>
    </r>
    <r>
      <rPr>
        <sz val="9"/>
        <rFont val="ＭＳ Ｐゴシック"/>
        <family val="3"/>
        <charset val="128"/>
      </rPr>
      <t>（確認願（業務カルテ情報）に記載した内容が読み取れる箇所）</t>
    </r>
    <rPh sb="5" eb="7">
      <t>ギョウム</t>
    </rPh>
    <rPh sb="10" eb="12">
      <t>ジョウホウ</t>
    </rPh>
    <rPh sb="14" eb="16">
      <t>ナイヨウ</t>
    </rPh>
    <rPh sb="17" eb="19">
      <t>サンコウ</t>
    </rPh>
    <rPh sb="19" eb="21">
      <t>シリョウ</t>
    </rPh>
    <rPh sb="21" eb="23">
      <t>キサイ</t>
    </rPh>
    <rPh sb="28" eb="30">
      <t>カクニン</t>
    </rPh>
    <rPh sb="30" eb="31">
      <t>ネガ</t>
    </rPh>
    <rPh sb="32" eb="34">
      <t>ギョウム</t>
    </rPh>
    <rPh sb="37" eb="39">
      <t>ジョウホウ</t>
    </rPh>
    <rPh sb="41" eb="43">
      <t>キサイ</t>
    </rPh>
    <rPh sb="45" eb="47">
      <t>ナイヨウ</t>
    </rPh>
    <rPh sb="48" eb="49">
      <t>ヨ</t>
    </rPh>
    <rPh sb="50" eb="51">
      <t>ト</t>
    </rPh>
    <rPh sb="53" eb="55">
      <t>カショ</t>
    </rPh>
    <phoneticPr fontId="1"/>
  </si>
  <si>
    <r>
      <t>業務種別
（</t>
    </r>
    <r>
      <rPr>
        <sz val="11"/>
        <color theme="1"/>
        <rFont val="ＭＳ Ｐゴシック"/>
        <family val="3"/>
        <charset val="128"/>
      </rPr>
      <t>確</t>
    </r>
    <r>
      <rPr>
        <sz val="11"/>
        <color theme="1"/>
        <rFont val="ＭＳ Ｐゴシック"/>
        <family val="3"/>
        <charset val="128"/>
      </rPr>
      <t>認願（業務カルテ情報）から転記）</t>
    </r>
    <rPh sb="10" eb="12">
      <t>ギョウム</t>
    </rPh>
    <rPh sb="15" eb="17">
      <t>ジョウホウ</t>
    </rPh>
    <phoneticPr fontId="1"/>
  </si>
  <si>
    <t>英語表記</t>
    <rPh sb="0" eb="4">
      <t>エイゴヒョウキ</t>
    </rPh>
    <phoneticPr fontId="5"/>
  </si>
  <si>
    <t>施設名称</t>
    <rPh sb="0" eb="4">
      <t>シセツメイショウ</t>
    </rPh>
    <phoneticPr fontId="5"/>
  </si>
  <si>
    <t>参考資料記載ページ</t>
    <rPh sb="0" eb="4">
      <t>サンコウシリョウ</t>
    </rPh>
    <rPh sb="4" eb="6">
      <t>キサイ</t>
    </rPh>
    <phoneticPr fontId="5"/>
  </si>
  <si>
    <t>確認願い</t>
    <rPh sb="0" eb="3">
      <t>カクニンネガ</t>
    </rPh>
    <phoneticPr fontId="5"/>
  </si>
  <si>
    <t>新築／改修</t>
    <rPh sb="0" eb="2">
      <t>シンチク</t>
    </rPh>
    <rPh sb="3" eb="5">
      <t>カイシュウ</t>
    </rPh>
    <phoneticPr fontId="5"/>
  </si>
  <si>
    <t>用途</t>
    <rPh sb="0" eb="2">
      <t>ヨウト</t>
    </rPh>
    <phoneticPr fontId="5"/>
  </si>
  <si>
    <t>用途①</t>
    <rPh sb="0" eb="2">
      <t>ヨウト</t>
    </rPh>
    <phoneticPr fontId="5"/>
  </si>
  <si>
    <t>面積①</t>
    <rPh sb="0" eb="2">
      <t>メンセキ</t>
    </rPh>
    <phoneticPr fontId="5"/>
  </si>
  <si>
    <t>用途②</t>
    <rPh sb="0" eb="2">
      <t>ヨウト</t>
    </rPh>
    <phoneticPr fontId="5"/>
  </si>
  <si>
    <t>面積②</t>
    <rPh sb="0" eb="2">
      <t>メンセキ</t>
    </rPh>
    <phoneticPr fontId="5"/>
  </si>
  <si>
    <t>用途③</t>
    <rPh sb="0" eb="2">
      <t>ヨウト</t>
    </rPh>
    <phoneticPr fontId="5"/>
  </si>
  <si>
    <t>面積③</t>
    <rPh sb="0" eb="2">
      <t>メンセキ</t>
    </rPh>
    <phoneticPr fontId="5"/>
  </si>
  <si>
    <t>用途④</t>
    <rPh sb="0" eb="2">
      <t>ヨウト</t>
    </rPh>
    <phoneticPr fontId="5"/>
  </si>
  <si>
    <t>面積④</t>
    <rPh sb="0" eb="2">
      <t>メンセキ</t>
    </rPh>
    <phoneticPr fontId="5"/>
  </si>
  <si>
    <t>用途⑤</t>
    <rPh sb="0" eb="2">
      <t>ヨウト</t>
    </rPh>
    <phoneticPr fontId="5"/>
  </si>
  <si>
    <t>面積⑤</t>
    <rPh sb="0" eb="2">
      <t>メンセキ</t>
    </rPh>
    <phoneticPr fontId="5"/>
  </si>
  <si>
    <t>英語表記</t>
    <rPh sb="0" eb="2">
      <t>エイゴ</t>
    </rPh>
    <rPh sb="2" eb="4">
      <t>ヒョウキ</t>
    </rPh>
    <phoneticPr fontId="5"/>
  </si>
  <si>
    <t>構造①</t>
    <rPh sb="0" eb="2">
      <t>コウゾウ</t>
    </rPh>
    <phoneticPr fontId="5"/>
  </si>
  <si>
    <t>構造②</t>
    <rPh sb="0" eb="2">
      <t>コウゾウ</t>
    </rPh>
    <phoneticPr fontId="5"/>
  </si>
  <si>
    <t>特殊構造①</t>
    <rPh sb="0" eb="4">
      <t>トクシュコウゾウ</t>
    </rPh>
    <phoneticPr fontId="5"/>
  </si>
  <si>
    <t>特殊構造②</t>
    <rPh sb="0" eb="4">
      <t>トクシュコウゾウ</t>
    </rPh>
    <phoneticPr fontId="5"/>
  </si>
  <si>
    <t>規模</t>
    <rPh sb="0" eb="2">
      <t>キボ</t>
    </rPh>
    <phoneticPr fontId="5"/>
  </si>
  <si>
    <t>地上</t>
    <rPh sb="0" eb="2">
      <t>チジョウ</t>
    </rPh>
    <phoneticPr fontId="5"/>
  </si>
  <si>
    <t>地下</t>
    <rPh sb="0" eb="2">
      <t>チカ</t>
    </rPh>
    <phoneticPr fontId="5"/>
  </si>
  <si>
    <t>面積</t>
    <rPh sb="0" eb="2">
      <t>メンセキ</t>
    </rPh>
    <phoneticPr fontId="5"/>
  </si>
  <si>
    <t>敷地</t>
    <rPh sb="0" eb="2">
      <t>シキチ</t>
    </rPh>
    <phoneticPr fontId="5"/>
  </si>
  <si>
    <t>建築</t>
    <rPh sb="0" eb="2">
      <t>ケンチク</t>
    </rPh>
    <phoneticPr fontId="5"/>
  </si>
  <si>
    <t>延べ</t>
    <rPh sb="0" eb="1">
      <t>ノ</t>
    </rPh>
    <phoneticPr fontId="5"/>
  </si>
  <si>
    <t>電気設備施工規模</t>
    <rPh sb="0" eb="2">
      <t>デンキ</t>
    </rPh>
    <rPh sb="2" eb="4">
      <t>セツビ</t>
    </rPh>
    <rPh sb="4" eb="6">
      <t>セコウ</t>
    </rPh>
    <rPh sb="6" eb="8">
      <t>キボ</t>
    </rPh>
    <phoneticPr fontId="5"/>
  </si>
  <si>
    <t>設備内容</t>
    <rPh sb="0" eb="2">
      <t>セツビ</t>
    </rPh>
    <rPh sb="2" eb="4">
      <t>ナイヨウ</t>
    </rPh>
    <phoneticPr fontId="5"/>
  </si>
  <si>
    <t>改修内容</t>
    <rPh sb="0" eb="4">
      <t>カイシュウナイヨウ</t>
    </rPh>
    <phoneticPr fontId="5"/>
  </si>
  <si>
    <t>改修内容①</t>
    <rPh sb="0" eb="4">
      <t>カイシュウナイヨウ</t>
    </rPh>
    <phoneticPr fontId="5"/>
  </si>
  <si>
    <t>改修内容②</t>
    <rPh sb="0" eb="4">
      <t>カイシュウナイヨウ</t>
    </rPh>
    <phoneticPr fontId="5"/>
  </si>
  <si>
    <t>改修内容③</t>
    <rPh sb="0" eb="4">
      <t>カイシュウナイヨウ</t>
    </rPh>
    <phoneticPr fontId="5"/>
  </si>
  <si>
    <t>改修内容④</t>
    <rPh sb="0" eb="4">
      <t>カイシュウナイヨウ</t>
    </rPh>
    <phoneticPr fontId="5"/>
  </si>
  <si>
    <t>改修対象</t>
    <rPh sb="0" eb="2">
      <t>カイシュウ</t>
    </rPh>
    <rPh sb="2" eb="4">
      <t>タイショウ</t>
    </rPh>
    <phoneticPr fontId="5"/>
  </si>
  <si>
    <t>設備改修容量</t>
    <rPh sb="0" eb="6">
      <t>セツビカイシュウヨウリョウ</t>
    </rPh>
    <phoneticPr fontId="5"/>
  </si>
  <si>
    <t>業務種別１</t>
    <rPh sb="0" eb="4">
      <t>ギョウムシュベツ</t>
    </rPh>
    <phoneticPr fontId="5"/>
  </si>
  <si>
    <t>業務種別２</t>
    <rPh sb="0" eb="4">
      <t>ギョウムシュベツ</t>
    </rPh>
    <phoneticPr fontId="5"/>
  </si>
  <si>
    <t>業務種別３</t>
    <rPh sb="0" eb="4">
      <t>ギョウムシュベツ</t>
    </rPh>
    <phoneticPr fontId="5"/>
  </si>
  <si>
    <t>業務種別４</t>
    <rPh sb="0" eb="4">
      <t>ギョウムシュベツ</t>
    </rPh>
    <phoneticPr fontId="5"/>
  </si>
  <si>
    <t>R2</t>
    <phoneticPr fontId="5"/>
  </si>
  <si>
    <t>R2</t>
    <phoneticPr fontId="5"/>
  </si>
  <si>
    <t>R2</t>
    <phoneticPr fontId="5"/>
  </si>
  <si>
    <t>R2</t>
    <phoneticPr fontId="5"/>
  </si>
  <si>
    <t>分担業務分析</t>
    <rPh sb="0" eb="2">
      <t>ブンタン</t>
    </rPh>
    <rPh sb="2" eb="4">
      <t>ギョウム</t>
    </rPh>
    <rPh sb="4" eb="6">
      <t>ブンセキ</t>
    </rPh>
    <phoneticPr fontId="16"/>
  </si>
  <si>
    <t>役割</t>
    <rPh sb="1" eb="2">
      <t>ワリ</t>
    </rPh>
    <phoneticPr fontId="16"/>
  </si>
  <si>
    <t>積算</t>
  </si>
  <si>
    <t>積算</t>
    <rPh sb="0" eb="2">
      <t>セキサン</t>
    </rPh>
    <phoneticPr fontId="2"/>
  </si>
  <si>
    <t>建築積算</t>
    <rPh sb="0" eb="2">
      <t>ケンチク</t>
    </rPh>
    <phoneticPr fontId="2"/>
  </si>
  <si>
    <t>電気設備積算</t>
    <rPh sb="0" eb="4">
      <t>デンキセツビ</t>
    </rPh>
    <phoneticPr fontId="2"/>
  </si>
  <si>
    <t>機械設備積算</t>
    <rPh sb="0" eb="4">
      <t>キカイセツビ</t>
    </rPh>
    <phoneticPr fontId="2"/>
  </si>
  <si>
    <t>意匠設計</t>
  </si>
  <si>
    <t>構造設計</t>
  </si>
  <si>
    <t>電気設備設計</t>
  </si>
  <si>
    <t>機械設備設計</t>
    <rPh sb="0" eb="2">
      <t>キカイ</t>
    </rPh>
    <rPh sb="2" eb="4">
      <t>セツビ</t>
    </rPh>
    <phoneticPr fontId="2"/>
  </si>
  <si>
    <r>
      <t>【記入上の注意】
※１　事業ごとに、別添様式２（認定申請事業個票）を作成し、所要の参考資料とともに提出してください。
※２　コリンズ・テクリス等の登録に活用する事業については、「コリンズ・テクリス等への登録を希望」欄に「○」印を記入した上で、</t>
    </r>
    <r>
      <rPr>
        <sz val="11"/>
        <rFont val="ＭＳ Ｐ明朝"/>
        <family val="1"/>
        <charset val="128"/>
      </rPr>
      <t>別添様式３ａ（工事の場合）、３ｂ（業務の場合）又は３ｃ（建築分野の場合）及び関連資料を提出してください。
※３　件数が多い場合は、下記セルを下方向にコピーしてお使いください。（別シートを追加しないでください）
※４　RPAを用いて処理しますので、漢字の異体字、全角・半角、不要なスペース等にご注意ください。</t>
    </r>
    <rPh sb="1" eb="3">
      <t>キニュウ</t>
    </rPh>
    <rPh sb="3" eb="4">
      <t>ジョウ</t>
    </rPh>
    <rPh sb="5" eb="7">
      <t>チュウイ</t>
    </rPh>
    <rPh sb="12" eb="14">
      <t>ジギョウ</t>
    </rPh>
    <rPh sb="18" eb="20">
      <t>ベッテン</t>
    </rPh>
    <rPh sb="20" eb="22">
      <t>ヨウシキ</t>
    </rPh>
    <rPh sb="24" eb="26">
      <t>ニンテイ</t>
    </rPh>
    <rPh sb="26" eb="28">
      <t>シンセイ</t>
    </rPh>
    <rPh sb="28" eb="30">
      <t>ジギョウ</t>
    </rPh>
    <rPh sb="30" eb="32">
      <t>コヒョウ</t>
    </rPh>
    <rPh sb="34" eb="36">
      <t>サクセイ</t>
    </rPh>
    <rPh sb="41" eb="43">
      <t>サンコウ</t>
    </rPh>
    <rPh sb="43" eb="45">
      <t>シリョウ</t>
    </rPh>
    <rPh sb="49" eb="51">
      <t>テイシュツ</t>
    </rPh>
    <rPh sb="71" eb="72">
      <t>トウ</t>
    </rPh>
    <rPh sb="73" eb="75">
      <t>トウロク</t>
    </rPh>
    <rPh sb="76" eb="78">
      <t>カツヨウ</t>
    </rPh>
    <rPh sb="80" eb="82">
      <t>ジギョウ</t>
    </rPh>
    <rPh sb="107" eb="108">
      <t>ラン</t>
    </rPh>
    <rPh sb="112" eb="113">
      <t>シルシ</t>
    </rPh>
    <rPh sb="114" eb="116">
      <t>キニュウ</t>
    </rPh>
    <rPh sb="118" eb="119">
      <t>ウエ</t>
    </rPh>
    <rPh sb="121" eb="123">
      <t>ベッテン</t>
    </rPh>
    <rPh sb="123" eb="125">
      <t>ヨウシキ</t>
    </rPh>
    <rPh sb="128" eb="130">
      <t>コウジ</t>
    </rPh>
    <rPh sb="131" eb="133">
      <t>バアイ</t>
    </rPh>
    <rPh sb="138" eb="140">
      <t>ギョウム</t>
    </rPh>
    <rPh sb="141" eb="143">
      <t>バアイ</t>
    </rPh>
    <rPh sb="144" eb="145">
      <t>マタ</t>
    </rPh>
    <rPh sb="149" eb="151">
      <t>ケンチク</t>
    </rPh>
    <rPh sb="151" eb="153">
      <t>ブンヤ</t>
    </rPh>
    <rPh sb="154" eb="156">
      <t>バアイ</t>
    </rPh>
    <rPh sb="157" eb="158">
      <t>オヨ</t>
    </rPh>
    <rPh sb="159" eb="161">
      <t>カンレン</t>
    </rPh>
    <rPh sb="161" eb="163">
      <t>シリョウ</t>
    </rPh>
    <rPh sb="164" eb="166">
      <t>テイシュツ</t>
    </rPh>
    <rPh sb="177" eb="179">
      <t>ケンスウ</t>
    </rPh>
    <rPh sb="180" eb="181">
      <t>オオ</t>
    </rPh>
    <rPh sb="182" eb="184">
      <t>バアイ</t>
    </rPh>
    <rPh sb="186" eb="188">
      <t>カキ</t>
    </rPh>
    <rPh sb="191" eb="192">
      <t>シタ</t>
    </rPh>
    <rPh sb="192" eb="194">
      <t>ホウコウ</t>
    </rPh>
    <rPh sb="201" eb="202">
      <t>ツカ</t>
    </rPh>
    <rPh sb="209" eb="210">
      <t>ベツ</t>
    </rPh>
    <rPh sb="214" eb="216">
      <t>ツイカ</t>
    </rPh>
    <rPh sb="233" eb="234">
      <t>モチ</t>
    </rPh>
    <rPh sb="236" eb="238">
      <t>ショリ</t>
    </rPh>
    <rPh sb="244" eb="246">
      <t>カンジ</t>
    </rPh>
    <rPh sb="247" eb="250">
      <t>イタイジ</t>
    </rPh>
    <rPh sb="251" eb="253">
      <t>ゼンカク</t>
    </rPh>
    <rPh sb="254" eb="256">
      <t>ハンカク</t>
    </rPh>
    <rPh sb="257" eb="259">
      <t>フヨウ</t>
    </rPh>
    <rPh sb="264" eb="265">
      <t>トウ</t>
    </rPh>
    <rPh sb="267" eb="269">
      <t>チュウイ</t>
    </rPh>
    <phoneticPr fontId="17"/>
  </si>
  <si>
    <r>
      <rPr>
        <sz val="11"/>
        <rFont val="ＭＳ Ｐゴシック"/>
        <family val="3"/>
        <charset val="128"/>
      </rPr>
      <t>技術者番号</t>
    </r>
    <rPh sb="0" eb="3">
      <t>ギジュツシャ</t>
    </rPh>
    <rPh sb="3" eb="5">
      <t>バンゴウ</t>
    </rPh>
    <phoneticPr fontId="17"/>
  </si>
  <si>
    <r>
      <t>技術者氏名</t>
    </r>
    <r>
      <rPr>
        <sz val="9"/>
        <rFont val="ＭＳ Ｐゴシック"/>
        <family val="3"/>
        <charset val="128"/>
      </rPr>
      <t xml:space="preserve">
（氏・名の間は半角スペース挿入のこと）</t>
    </r>
    <rPh sb="0" eb="3">
      <t>ギジュツシャ</t>
    </rPh>
    <rPh sb="3" eb="5">
      <t>シメイ</t>
    </rPh>
    <rPh sb="7" eb="8">
      <t>シ</t>
    </rPh>
    <rPh sb="9" eb="10">
      <t>メイ</t>
    </rPh>
    <rPh sb="11" eb="12">
      <t>アイダ</t>
    </rPh>
    <rPh sb="13" eb="15">
      <t>ハンカク</t>
    </rPh>
    <rPh sb="19" eb="21">
      <t>ソウニュウ</t>
    </rPh>
    <phoneticPr fontId="17"/>
  </si>
  <si>
    <t>海外インフラプロジェクト技術者表彰制度・R3年度表彰応募事業一覧</t>
    <rPh sb="0" eb="2">
      <t>カイガイ</t>
    </rPh>
    <rPh sb="12" eb="15">
      <t>ギジュツシャ</t>
    </rPh>
    <rPh sb="15" eb="17">
      <t>ヒョウショウ</t>
    </rPh>
    <rPh sb="17" eb="19">
      <t>セイド</t>
    </rPh>
    <rPh sb="22" eb="24">
      <t>ネンド</t>
    </rPh>
    <rPh sb="24" eb="26">
      <t>ヒョウショウ</t>
    </rPh>
    <rPh sb="26" eb="28">
      <t>オウボ</t>
    </rPh>
    <rPh sb="28" eb="30">
      <t>ジギョウ</t>
    </rPh>
    <rPh sb="30" eb="32">
      <t>イチラン</t>
    </rPh>
    <phoneticPr fontId="5"/>
  </si>
  <si>
    <t>海外インフラプロジェクト技術者表彰制度・R3年度表彰応募様式</t>
    <rPh sb="0" eb="2">
      <t>カイガイ</t>
    </rPh>
    <rPh sb="12" eb="14">
      <t>ギジュツ</t>
    </rPh>
    <rPh sb="14" eb="15">
      <t>シャ</t>
    </rPh>
    <rPh sb="15" eb="17">
      <t>ヒョウショウ</t>
    </rPh>
    <rPh sb="17" eb="19">
      <t>セイド</t>
    </rPh>
    <rPh sb="22" eb="24">
      <t>ネンド</t>
    </rPh>
    <rPh sb="24" eb="26">
      <t>ヒョウショウ</t>
    </rPh>
    <rPh sb="26" eb="28">
      <t>オウボ</t>
    </rPh>
    <rPh sb="28" eb="30">
      <t>ヨウシキ</t>
    </rPh>
    <phoneticPr fontId="5"/>
  </si>
  <si>
    <r>
      <t>２．応募技術者が従事した代表的な海外工事又は業務の概要及び応募技術者の役割等
　※201</t>
    </r>
    <r>
      <rPr>
        <sz val="11"/>
        <rFont val="ＭＳ Ｐゴシック"/>
        <family val="3"/>
        <charset val="128"/>
      </rPr>
      <t>1年4月から2021年3月までに完了・完工したものに限る</t>
    </r>
    <rPh sb="12" eb="15">
      <t>ダイヒョウテキ</t>
    </rPh>
    <rPh sb="45" eb="46">
      <t>ネン</t>
    </rPh>
    <rPh sb="47" eb="48">
      <t>ガツ</t>
    </rPh>
    <rPh sb="56" eb="57">
      <t>ガツ</t>
    </rPh>
    <rPh sb="60" eb="62">
      <t>カンリョウ</t>
    </rPh>
    <rPh sb="63" eb="65">
      <t>カンコウ</t>
    </rPh>
    <rPh sb="70" eb="71">
      <t>カギ</t>
    </rPh>
    <phoneticPr fontId="5"/>
  </si>
  <si>
    <t>海外インフラプロジェクト技術者認定制度・R3年度認定申請事業個票【PUBDIS登録用追加様式】</t>
    <rPh sb="0" eb="2">
      <t>カイガイ</t>
    </rPh>
    <rPh sb="12" eb="15">
      <t>ギジュツシャ</t>
    </rPh>
    <rPh sb="15" eb="17">
      <t>ニンテイ</t>
    </rPh>
    <rPh sb="17" eb="19">
      <t>セイド</t>
    </rPh>
    <rPh sb="22" eb="24">
      <t>ネンド</t>
    </rPh>
    <rPh sb="24" eb="26">
      <t>ニンテイ</t>
    </rPh>
    <rPh sb="26" eb="28">
      <t>シンセイ</t>
    </rPh>
    <rPh sb="28" eb="30">
      <t>ジギョウ</t>
    </rPh>
    <rPh sb="30" eb="32">
      <t>コヒョウ</t>
    </rPh>
    <rPh sb="39" eb="41">
      <t>トウロク</t>
    </rPh>
    <rPh sb="41" eb="42">
      <t>ヨウ</t>
    </rPh>
    <rPh sb="42" eb="44">
      <t>ツイカ</t>
    </rPh>
    <rPh sb="44" eb="46">
      <t>ヨウシキ</t>
    </rPh>
    <phoneticPr fontId="5"/>
  </si>
  <si>
    <t>海外インフラプロジェクト技術者認定制度・R3年度認定申請事業個票【テクリス登録用追加様式】</t>
    <rPh sb="0" eb="2">
      <t>カイガイ</t>
    </rPh>
    <rPh sb="12" eb="15">
      <t>ギジュツシャ</t>
    </rPh>
    <rPh sb="15" eb="17">
      <t>ニンテイ</t>
    </rPh>
    <rPh sb="17" eb="19">
      <t>セイド</t>
    </rPh>
    <rPh sb="22" eb="24">
      <t>ネンド</t>
    </rPh>
    <rPh sb="24" eb="26">
      <t>ニンテイ</t>
    </rPh>
    <rPh sb="26" eb="28">
      <t>シンセイ</t>
    </rPh>
    <rPh sb="28" eb="30">
      <t>ジギョウ</t>
    </rPh>
    <rPh sb="30" eb="32">
      <t>コヒョウ</t>
    </rPh>
    <rPh sb="37" eb="39">
      <t>トウロク</t>
    </rPh>
    <rPh sb="39" eb="40">
      <t>ヨウ</t>
    </rPh>
    <rPh sb="40" eb="42">
      <t>ツイカ</t>
    </rPh>
    <rPh sb="42" eb="44">
      <t>ヨウシキ</t>
    </rPh>
    <phoneticPr fontId="5"/>
  </si>
  <si>
    <t>海外インフラプロジェクト技術者認定制度・R3年度認定申請事業個票【コリンズ登録用追加様式】</t>
    <rPh sb="0" eb="2">
      <t>カイガイ</t>
    </rPh>
    <rPh sb="12" eb="15">
      <t>ギジュツシャ</t>
    </rPh>
    <rPh sb="15" eb="17">
      <t>ニンテイ</t>
    </rPh>
    <rPh sb="17" eb="19">
      <t>セイド</t>
    </rPh>
    <rPh sb="22" eb="24">
      <t>ネンド</t>
    </rPh>
    <rPh sb="24" eb="26">
      <t>ニンテイ</t>
    </rPh>
    <rPh sb="26" eb="28">
      <t>シンセイ</t>
    </rPh>
    <rPh sb="28" eb="30">
      <t>ジギョウ</t>
    </rPh>
    <rPh sb="30" eb="32">
      <t>コヒョウ</t>
    </rPh>
    <rPh sb="37" eb="39">
      <t>トウロク</t>
    </rPh>
    <rPh sb="39" eb="40">
      <t>ヨウ</t>
    </rPh>
    <rPh sb="40" eb="42">
      <t>ツイカ</t>
    </rPh>
    <rPh sb="42" eb="44">
      <t>ヨウシキ</t>
    </rPh>
    <phoneticPr fontId="5"/>
  </si>
  <si>
    <t>海外インフラプロジェクト技術者認定制度・R3年度認定申請事業個票</t>
    <rPh sb="0" eb="2">
      <t>カイガイ</t>
    </rPh>
    <rPh sb="12" eb="15">
      <t>ギジュツシャ</t>
    </rPh>
    <rPh sb="15" eb="17">
      <t>ニンテイ</t>
    </rPh>
    <rPh sb="17" eb="19">
      <t>セイド</t>
    </rPh>
    <rPh sb="22" eb="24">
      <t>ネンド</t>
    </rPh>
    <rPh sb="24" eb="26">
      <t>ニンテイ</t>
    </rPh>
    <rPh sb="26" eb="28">
      <t>シンセイ</t>
    </rPh>
    <rPh sb="28" eb="30">
      <t>ジギョウ</t>
    </rPh>
    <rPh sb="30" eb="32">
      <t>コヒョウ</t>
    </rPh>
    <phoneticPr fontId="5"/>
  </si>
  <si>
    <t>海外インフラプロジェクト技術者認定制度・R3年度認定申請事業一覧</t>
    <rPh sb="0" eb="2">
      <t>カイガイ</t>
    </rPh>
    <rPh sb="12" eb="15">
      <t>ギジュツシャ</t>
    </rPh>
    <rPh sb="15" eb="17">
      <t>ニンテイ</t>
    </rPh>
    <rPh sb="17" eb="19">
      <t>セイド</t>
    </rPh>
    <rPh sb="22" eb="24">
      <t>ネンド</t>
    </rPh>
    <rPh sb="24" eb="26">
      <t>ニンテイ</t>
    </rPh>
    <rPh sb="26" eb="28">
      <t>シンセイ</t>
    </rPh>
    <rPh sb="28" eb="30">
      <t>ジギョウ</t>
    </rPh>
    <rPh sb="30" eb="32">
      <t>イチラン</t>
    </rPh>
    <phoneticPr fontId="5"/>
  </si>
  <si>
    <t>【記入上の注意】
※１　事業ごとに、別添様式5（表彰応募様式）を作成し、所要の参考資料とともに提出してください。
※２　「若手・女性技術者」枠での表彰の応募を希望される技術者（別途１名に限る）については「（若手・女性技術者）表彰応募者」欄に「○」印を記入した上で、所要の参考資料とともに提出してください。なお、「若手技術者」は令和3年4月1日現在で40歳以下の方を対象とします。</t>
    <rPh sb="1" eb="3">
      <t>キニュウ</t>
    </rPh>
    <rPh sb="3" eb="4">
      <t>ジョウ</t>
    </rPh>
    <rPh sb="5" eb="7">
      <t>チュウイ</t>
    </rPh>
    <rPh sb="12" eb="14">
      <t>ジギョウ</t>
    </rPh>
    <rPh sb="18" eb="20">
      <t>ベッテン</t>
    </rPh>
    <rPh sb="20" eb="22">
      <t>ヨウシキ</t>
    </rPh>
    <rPh sb="24" eb="26">
      <t>ヒョウショウ</t>
    </rPh>
    <rPh sb="26" eb="28">
      <t>オウボ</t>
    </rPh>
    <rPh sb="28" eb="30">
      <t>ヨウシキ</t>
    </rPh>
    <rPh sb="32" eb="34">
      <t>サクセイ</t>
    </rPh>
    <rPh sb="39" eb="41">
      <t>サンコウ</t>
    </rPh>
    <rPh sb="41" eb="43">
      <t>シリョウ</t>
    </rPh>
    <rPh sb="47" eb="49">
      <t>テイシュツ</t>
    </rPh>
    <rPh sb="61" eb="63">
      <t>ワカテ</t>
    </rPh>
    <rPh sb="64" eb="66">
      <t>ジョセイ</t>
    </rPh>
    <rPh sb="66" eb="69">
      <t>ギジュツシャ</t>
    </rPh>
    <rPh sb="70" eb="71">
      <t>ワク</t>
    </rPh>
    <rPh sb="73" eb="75">
      <t>ヒョウショウ</t>
    </rPh>
    <rPh sb="76" eb="78">
      <t>オウボ</t>
    </rPh>
    <rPh sb="79" eb="81">
      <t>キボウ</t>
    </rPh>
    <rPh sb="84" eb="87">
      <t>ギジュツシャ</t>
    </rPh>
    <rPh sb="88" eb="90">
      <t>ベット</t>
    </rPh>
    <rPh sb="91" eb="92">
      <t>メイ</t>
    </rPh>
    <rPh sb="93" eb="94">
      <t>カギ</t>
    </rPh>
    <rPh sb="103" eb="105">
      <t>ワカテ</t>
    </rPh>
    <rPh sb="106" eb="108">
      <t>ジョセイ</t>
    </rPh>
    <rPh sb="108" eb="111">
      <t>ギジュツシャ</t>
    </rPh>
    <rPh sb="112" eb="114">
      <t>ヒョウショウ</t>
    </rPh>
    <rPh sb="114" eb="117">
      <t>オウボシャ</t>
    </rPh>
    <rPh sb="118" eb="119">
      <t>ラン</t>
    </rPh>
    <rPh sb="129" eb="130">
      <t>ウエ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</si>
</sst>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quot;[&quot;#&quot;]&quot;"/>
    <numFmt numFmtId="178" formatCode="yyyy/m/d;@"/>
  </numFmts>
  <fonts count="2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8"/>
      <name val="ＭＳ Ｐゴシック"/>
      <family val="3"/>
      <charset val="128"/>
    </font>
    <font>
      <sz val="9"/>
      <name val="ＭＳ Ｐゴシック"/>
      <family val="3"/>
      <charset val="128"/>
    </font>
    <font>
      <b/>
      <sz val="14"/>
      <name val="ＭＳ Ｐゴシック"/>
      <family val="3"/>
      <charset val="128"/>
    </font>
    <font>
      <sz val="10"/>
      <name val="ＭＳ Ｐゴシック"/>
      <family val="3"/>
      <charset val="128"/>
    </font>
    <font>
      <sz val="9"/>
      <name val="ＭＳ Ｐ明朝"/>
      <family val="1"/>
      <charset val="128"/>
    </font>
    <font>
      <sz val="11"/>
      <name val="ＭＳ Ｐ明朝"/>
      <family val="1"/>
      <charset val="128"/>
    </font>
    <font>
      <sz val="11"/>
      <color theme="1"/>
      <name val="ＭＳ Ｐゴシック"/>
      <family val="3"/>
      <scheme val="minor"/>
    </font>
    <font>
      <sz val="6"/>
      <name val="游ゴシック"/>
      <family val="3"/>
    </font>
    <font>
      <sz val="8"/>
      <name val="ＭＳ Ｐゴシック"/>
      <family val="3"/>
      <charset val="128"/>
    </font>
    <font>
      <sz val="14"/>
      <name val="ＭＳ Ｐゴシック"/>
      <family val="3"/>
      <charset val="128"/>
    </font>
    <font>
      <sz val="6"/>
      <name val="ＭＳ Ｐゴシック"/>
      <family val="2"/>
      <charset val="128"/>
      <scheme val="minor"/>
    </font>
    <font>
      <sz val="6"/>
      <name val="ＭＳ Ｐゴシック"/>
      <family val="3"/>
    </font>
    <font>
      <sz val="11"/>
      <name val="ＭＳ Ｐ明朝"/>
      <family val="1"/>
    </font>
    <font>
      <sz val="11"/>
      <color theme="1"/>
      <name val="ＭＳ Ｐゴシック"/>
      <family val="3"/>
      <charset val="128"/>
    </font>
    <font>
      <sz val="11"/>
      <color theme="1"/>
      <name val="ＭＳ Ｐゴシック"/>
      <family val="3"/>
    </font>
    <font>
      <sz val="11"/>
      <name val="游ゴシック"/>
      <family val="3"/>
      <charset val="128"/>
    </font>
    <font>
      <b/>
      <sz val="11"/>
      <name val="游ゴシック"/>
      <family val="3"/>
      <charset val="128"/>
    </font>
    <font>
      <sz val="11"/>
      <name val="ＭＳ Ｐゴシック"/>
      <family val="3"/>
      <charset val="128"/>
    </font>
  </fonts>
  <fills count="11">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0.13998840296639911"/>
        <bgColor indexed="64"/>
      </patternFill>
    </fill>
    <fill>
      <patternFill patternType="solid">
        <fgColor theme="0" tint="-0.499984740745262"/>
        <bgColor indexed="64"/>
      </patternFill>
    </fill>
    <fill>
      <patternFill patternType="solid">
        <fgColor theme="7" tint="0.79998168889431442"/>
        <bgColor indexed="64"/>
      </patternFill>
    </fill>
  </fills>
  <borders count="8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medium">
        <color auto="1"/>
      </bottom>
      <diagonal/>
    </border>
    <border>
      <left/>
      <right style="medium">
        <color auto="1"/>
      </right>
      <top style="medium">
        <color auto="1"/>
      </top>
      <bottom style="thin">
        <color auto="1"/>
      </bottom>
      <diagonal/>
    </border>
    <border>
      <left/>
      <right/>
      <top style="medium">
        <color indexed="64"/>
      </top>
      <bottom/>
      <diagonal/>
    </border>
    <border>
      <left/>
      <right/>
      <top/>
      <bottom style="medium">
        <color indexed="64"/>
      </bottom>
      <diagonal/>
    </border>
    <border>
      <left/>
      <right/>
      <top style="medium">
        <color auto="1"/>
      </top>
      <bottom style="thin">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thin">
        <color auto="1"/>
      </left>
      <right/>
      <top style="double">
        <color auto="1"/>
      </top>
      <bottom style="thin">
        <color auto="1"/>
      </bottom>
      <diagonal/>
    </border>
    <border>
      <left style="thin">
        <color auto="1"/>
      </left>
      <right/>
      <top style="thin">
        <color auto="1"/>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top/>
      <bottom style="medium">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bottom/>
      <diagonal/>
    </border>
    <border>
      <left style="medium">
        <color auto="1"/>
      </left>
      <right style="thin">
        <color auto="1"/>
      </right>
      <top style="medium">
        <color auto="1"/>
      </top>
      <bottom/>
      <diagonal/>
    </border>
    <border>
      <left style="thin">
        <color indexed="64"/>
      </left>
      <right style="thin">
        <color indexed="64"/>
      </right>
      <top style="medium">
        <color auto="1"/>
      </top>
      <bottom/>
      <diagonal/>
    </border>
    <border>
      <left style="thin">
        <color auto="1"/>
      </left>
      <right style="medium">
        <color auto="1"/>
      </right>
      <top style="medium">
        <color auto="1"/>
      </top>
      <bottom/>
      <diagonal/>
    </border>
    <border>
      <left style="thin">
        <color auto="1"/>
      </left>
      <right/>
      <top style="thin">
        <color indexed="64"/>
      </top>
      <bottom style="double">
        <color auto="1"/>
      </bottom>
      <diagonal/>
    </border>
    <border>
      <left/>
      <right/>
      <top style="thin">
        <color indexed="64"/>
      </top>
      <bottom style="double">
        <color auto="1"/>
      </bottom>
      <diagonal/>
    </border>
    <border>
      <left/>
      <right style="medium">
        <color auto="1"/>
      </right>
      <top style="thin">
        <color indexed="64"/>
      </top>
      <bottom style="double">
        <color auto="1"/>
      </bottom>
      <diagonal/>
    </border>
    <border>
      <left/>
      <right/>
      <top style="double">
        <color auto="1"/>
      </top>
      <bottom style="thin">
        <color auto="1"/>
      </bottom>
      <diagonal/>
    </border>
    <border>
      <left/>
      <right style="medium">
        <color auto="1"/>
      </right>
      <top style="double">
        <color auto="1"/>
      </top>
      <bottom style="thin">
        <color auto="1"/>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double">
        <color auto="1"/>
      </bottom>
      <diagonal/>
    </border>
    <border>
      <left style="medium">
        <color auto="1"/>
      </left>
      <right style="thin">
        <color auto="1"/>
      </right>
      <top/>
      <bottom style="medium">
        <color auto="1"/>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right style="thin">
        <color auto="1"/>
      </right>
      <top style="medium">
        <color indexed="64"/>
      </top>
      <bottom/>
      <diagonal/>
    </border>
    <border>
      <left style="thin">
        <color indexed="64"/>
      </left>
      <right/>
      <top/>
      <bottom/>
      <diagonal/>
    </border>
    <border>
      <left/>
      <right style="medium">
        <color indexed="64"/>
      </right>
      <top/>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auto="1"/>
      </right>
      <top style="thin">
        <color indexed="64"/>
      </top>
      <bottom style="hair">
        <color indexed="64"/>
      </bottom>
      <diagonal/>
    </border>
    <border>
      <left/>
      <right style="hair">
        <color auto="1"/>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auto="1"/>
      </left>
      <right style="medium">
        <color indexed="64"/>
      </right>
      <top style="thin">
        <color auto="1"/>
      </top>
      <bottom style="hair">
        <color indexed="64"/>
      </bottom>
      <diagonal/>
    </border>
    <border>
      <left style="medium">
        <color indexed="64"/>
      </left>
      <right/>
      <top/>
      <bottom style="thin">
        <color indexed="64"/>
      </bottom>
      <diagonal/>
    </border>
    <border>
      <left style="thin">
        <color indexed="64"/>
      </left>
      <right style="hair">
        <color auto="1"/>
      </right>
      <top/>
      <bottom style="thin">
        <color indexed="64"/>
      </bottom>
      <diagonal/>
    </border>
    <border>
      <left/>
      <right style="hair">
        <color auto="1"/>
      </right>
      <top/>
      <bottom style="thin">
        <color indexed="64"/>
      </bottom>
      <diagonal/>
    </border>
    <border>
      <left style="thin">
        <color indexed="64"/>
      </left>
      <right style="hair">
        <color auto="1"/>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top style="thin">
        <color indexed="64"/>
      </top>
      <bottom style="thin">
        <color indexed="64"/>
      </bottom>
      <diagonal/>
    </border>
    <border>
      <left/>
      <right style="medium">
        <color auto="1"/>
      </right>
      <top style="thin">
        <color indexed="64"/>
      </top>
      <bottom/>
      <diagonal/>
    </border>
    <border>
      <left/>
      <right style="medium">
        <color auto="1"/>
      </right>
      <top/>
      <bottom style="thin">
        <color auto="1"/>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4">
    <xf numFmtId="0" fontId="0" fillId="0" borderId="0"/>
    <xf numFmtId="0" fontId="12" fillId="0" borderId="0"/>
    <xf numFmtId="0" fontId="4" fillId="0" borderId="0">
      <alignment vertical="center"/>
    </xf>
    <xf numFmtId="0" fontId="23" fillId="0" borderId="0"/>
  </cellStyleXfs>
  <cellXfs count="535">
    <xf numFmtId="0" fontId="0" fillId="0" borderId="0" xfId="0"/>
    <xf numFmtId="0" fontId="0" fillId="0" borderId="4" xfId="0" applyBorder="1" applyAlignment="1">
      <alignment horizontal="center" vertical="center" shrinkToFit="1"/>
    </xf>
    <xf numFmtId="0" fontId="0" fillId="0" borderId="0" xfId="0" applyAlignment="1">
      <alignment horizontal="center" vertical="center" shrinkToFit="1"/>
    </xf>
    <xf numFmtId="14" fontId="0" fillId="0" borderId="0" xfId="0" applyNumberFormat="1" applyAlignment="1">
      <alignment horizontal="center" vertical="center" shrinkToFit="1"/>
    </xf>
    <xf numFmtId="0" fontId="0" fillId="0" borderId="0" xfId="0" applyAlignment="1">
      <alignment horizontal="left" vertical="center" shrinkToFit="1"/>
    </xf>
    <xf numFmtId="0" fontId="0" fillId="0" borderId="0" xfId="0" applyAlignment="1">
      <alignment horizontal="center" vertical="center" shrinkToFit="1"/>
    </xf>
    <xf numFmtId="0" fontId="0" fillId="0" borderId="0" xfId="0" applyAlignment="1">
      <alignment horizontal="center" vertical="center" shrinkToFit="1"/>
    </xf>
    <xf numFmtId="0" fontId="0" fillId="0" borderId="0" xfId="0" applyAlignment="1">
      <alignment horizontal="center" vertical="center" wrapText="1"/>
    </xf>
    <xf numFmtId="0" fontId="0" fillId="0" borderId="0" xfId="0" applyAlignment="1">
      <alignment horizontal="left" vertical="center"/>
    </xf>
    <xf numFmtId="0" fontId="9" fillId="2" borderId="3" xfId="0" applyFont="1" applyFill="1" applyBorder="1" applyAlignment="1">
      <alignment horizontal="left" vertical="center" wrapText="1"/>
    </xf>
    <xf numFmtId="0" fontId="0" fillId="2" borderId="5" xfId="0" applyFill="1" applyBorder="1" applyAlignment="1">
      <alignment horizontal="center" vertical="center" wrapText="1"/>
    </xf>
    <xf numFmtId="0" fontId="7" fillId="2" borderId="1" xfId="0" applyFont="1" applyFill="1" applyBorder="1" applyAlignment="1">
      <alignment horizontal="center" vertical="center" wrapText="1"/>
    </xf>
    <xf numFmtId="0" fontId="0" fillId="0" borderId="0" xfId="0" applyAlignment="1">
      <alignment horizontal="center" vertical="center" wrapText="1" shrinkToFit="1"/>
    </xf>
    <xf numFmtId="0" fontId="0" fillId="0" borderId="0" xfId="0" applyAlignment="1">
      <alignment horizontal="right" vertical="center" wrapText="1"/>
    </xf>
    <xf numFmtId="0" fontId="10" fillId="3" borderId="4" xfId="0" applyFont="1" applyFill="1" applyBorder="1" applyAlignment="1">
      <alignment horizontal="left" vertical="top" wrapText="1" shrinkToFit="1"/>
    </xf>
    <xf numFmtId="177" fontId="0" fillId="2" borderId="5" xfId="0" applyNumberFormat="1" applyFill="1" applyBorder="1" applyAlignment="1">
      <alignment horizontal="center" vertical="center" wrapText="1"/>
    </xf>
    <xf numFmtId="177" fontId="0" fillId="2" borderId="1" xfId="0" applyNumberFormat="1" applyFill="1" applyBorder="1" applyAlignment="1">
      <alignment horizontal="center" vertical="center" wrapText="1"/>
    </xf>
    <xf numFmtId="0" fontId="0" fillId="0" borderId="4" xfId="0" applyBorder="1" applyAlignment="1">
      <alignment horizontal="center" vertical="center" shrinkToFit="1"/>
    </xf>
    <xf numFmtId="0" fontId="0" fillId="0" borderId="0" xfId="0" applyAlignment="1">
      <alignment horizontal="left" vertical="center" shrinkToFit="1"/>
    </xf>
    <xf numFmtId="0" fontId="12" fillId="0" borderId="0" xfId="1"/>
    <xf numFmtId="0" fontId="0" fillId="2" borderId="16" xfId="0" applyFill="1" applyBorder="1" applyAlignment="1">
      <alignment horizontal="center" vertical="center" shrinkToFit="1"/>
    </xf>
    <xf numFmtId="0" fontId="0" fillId="2" borderId="38" xfId="0" applyFill="1" applyBorder="1" applyAlignment="1">
      <alignment horizontal="center" vertical="center" shrinkToFit="1"/>
    </xf>
    <xf numFmtId="14" fontId="0" fillId="2" borderId="39" xfId="0" applyNumberFormat="1" applyFill="1" applyBorder="1" applyAlignment="1">
      <alignment horizontal="center" vertical="center" shrinkToFit="1"/>
    </xf>
    <xf numFmtId="0" fontId="0" fillId="2" borderId="10" xfId="0" applyFill="1" applyBorder="1" applyAlignment="1">
      <alignment horizontal="center" vertical="center" shrinkToFit="1"/>
    </xf>
    <xf numFmtId="0" fontId="0" fillId="2" borderId="18"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4" xfId="0" applyFill="1" applyBorder="1" applyAlignment="1">
      <alignment horizontal="center" vertical="center" shrinkToFit="1"/>
    </xf>
    <xf numFmtId="0" fontId="0" fillId="2" borderId="1" xfId="0" applyFill="1" applyBorder="1" applyAlignment="1">
      <alignment horizontal="center" vertical="center" shrinkToFit="1"/>
    </xf>
    <xf numFmtId="0" fontId="0" fillId="2" borderId="34" xfId="0" applyFill="1" applyBorder="1" applyAlignment="1">
      <alignment horizontal="center" vertical="center" shrinkToFit="1"/>
    </xf>
    <xf numFmtId="0" fontId="0" fillId="2" borderId="6" xfId="0" applyFill="1" applyBorder="1" applyAlignment="1">
      <alignment horizontal="center" vertical="center" shrinkToFit="1"/>
    </xf>
    <xf numFmtId="0" fontId="7" fillId="2" borderId="6" xfId="0" applyFont="1" applyFill="1" applyBorder="1" applyAlignment="1">
      <alignment horizontal="center" vertical="center" wrapText="1" shrinkToFit="1"/>
    </xf>
    <xf numFmtId="0" fontId="7" fillId="2" borderId="44" xfId="0" applyFont="1" applyFill="1" applyBorder="1" applyAlignment="1">
      <alignment horizontal="center" vertical="center" wrapText="1" shrinkToFit="1"/>
    </xf>
    <xf numFmtId="0" fontId="7" fillId="2" borderId="10" xfId="0" applyFont="1" applyFill="1" applyBorder="1" applyAlignment="1">
      <alignment horizontal="center" vertical="center" wrapText="1" shrinkToFit="1"/>
    </xf>
    <xf numFmtId="0" fontId="0" fillId="0" borderId="13" xfId="0" applyBorder="1" applyAlignment="1">
      <alignment horizontal="center" vertical="center" shrinkToFit="1"/>
    </xf>
    <xf numFmtId="0" fontId="0" fillId="0" borderId="15" xfId="0" applyBorder="1" applyAlignment="1">
      <alignment horizontal="center" vertical="center" shrinkToFit="1"/>
    </xf>
    <xf numFmtId="0" fontId="0" fillId="2" borderId="4" xfId="0" applyFill="1" applyBorder="1" applyAlignment="1">
      <alignment horizontal="right" vertical="center" shrinkToFit="1"/>
    </xf>
    <xf numFmtId="0" fontId="0" fillId="0" borderId="48" xfId="0" applyFill="1" applyBorder="1" applyAlignment="1">
      <alignment horizontal="center" vertical="center" wrapText="1" shrinkToFit="1"/>
    </xf>
    <xf numFmtId="0" fontId="0" fillId="0" borderId="4" xfId="0" applyBorder="1" applyAlignment="1">
      <alignment horizontal="center" vertical="center" shrinkToFit="1"/>
    </xf>
    <xf numFmtId="0" fontId="0" fillId="2" borderId="49" xfId="0" applyFill="1" applyBorder="1" applyAlignment="1">
      <alignment horizontal="center" vertical="center" shrinkToFit="1"/>
    </xf>
    <xf numFmtId="0" fontId="0" fillId="0" borderId="0" xfId="0" applyFill="1" applyBorder="1" applyAlignment="1">
      <alignment horizontal="center" vertical="center" wrapText="1" shrinkToFit="1"/>
    </xf>
    <xf numFmtId="0" fontId="0" fillId="2" borderId="16" xfId="0" applyFill="1" applyBorder="1" applyAlignment="1">
      <alignment horizontal="right" vertical="center" shrinkToFit="1"/>
    </xf>
    <xf numFmtId="0" fontId="0" fillId="0" borderId="13" xfId="0" applyBorder="1" applyAlignment="1">
      <alignment horizontal="center" vertical="center"/>
    </xf>
    <xf numFmtId="0" fontId="0" fillId="0" borderId="15" xfId="0" applyBorder="1" applyAlignment="1">
      <alignment horizontal="center" vertical="center"/>
    </xf>
    <xf numFmtId="0" fontId="12" fillId="2" borderId="0" xfId="1" applyFill="1"/>
    <xf numFmtId="0" fontId="0" fillId="0" borderId="0" xfId="0" applyBorder="1" applyAlignment="1">
      <alignment horizontal="left" vertical="center" shrinkToFit="1"/>
    </xf>
    <xf numFmtId="0" fontId="0" fillId="6" borderId="45" xfId="0" applyFill="1" applyBorder="1" applyAlignment="1">
      <alignment horizontal="center" vertical="center" shrinkToFit="1"/>
    </xf>
    <xf numFmtId="0" fontId="0" fillId="6" borderId="12" xfId="0" applyFill="1" applyBorder="1" applyAlignment="1">
      <alignment horizontal="center" vertical="center" shrinkToFit="1"/>
    </xf>
    <xf numFmtId="0" fontId="0" fillId="6" borderId="1" xfId="0" applyFill="1" applyBorder="1" applyAlignment="1">
      <alignment horizontal="center" vertical="center" shrinkToFit="1"/>
    </xf>
    <xf numFmtId="0" fontId="0" fillId="6" borderId="34" xfId="0" applyFill="1" applyBorder="1" applyAlignment="1">
      <alignment horizontal="center" vertical="center" shrinkToFit="1"/>
    </xf>
    <xf numFmtId="0" fontId="0" fillId="2" borderId="1" xfId="0" applyFill="1" applyBorder="1" applyAlignment="1">
      <alignment horizontal="center" vertical="center" shrinkToFit="1"/>
    </xf>
    <xf numFmtId="0" fontId="0" fillId="2" borderId="10" xfId="0" applyFill="1" applyBorder="1" applyAlignment="1">
      <alignment horizontal="center" vertical="center" shrinkToFit="1"/>
    </xf>
    <xf numFmtId="0" fontId="0" fillId="2" borderId="14" xfId="0" applyFill="1" applyBorder="1" applyAlignment="1">
      <alignment horizontal="left" vertical="center" shrinkToFit="1"/>
    </xf>
    <xf numFmtId="0" fontId="0" fillId="2" borderId="4" xfId="0" applyFill="1" applyBorder="1" applyAlignment="1">
      <alignment horizontal="center" vertical="center" shrinkToFit="1"/>
    </xf>
    <xf numFmtId="0" fontId="0" fillId="2" borderId="17" xfId="0" applyFill="1" applyBorder="1" applyAlignment="1">
      <alignment horizontal="left" vertical="center" shrinkToFit="1"/>
    </xf>
    <xf numFmtId="0" fontId="0" fillId="2" borderId="15" xfId="0" applyFill="1" applyBorder="1" applyAlignment="1">
      <alignment horizontal="center" vertical="center" shrinkToFit="1"/>
    </xf>
    <xf numFmtId="0" fontId="0" fillId="2" borderId="16" xfId="0" applyFill="1" applyBorder="1" applyAlignment="1">
      <alignment horizontal="center" vertical="center" shrinkToFit="1"/>
    </xf>
    <xf numFmtId="0" fontId="0" fillId="5" borderId="13" xfId="0" applyFill="1" applyBorder="1" applyAlignment="1">
      <alignment horizontal="center" vertical="center"/>
    </xf>
    <xf numFmtId="0" fontId="0" fillId="5" borderId="4" xfId="0" applyFill="1" applyBorder="1" applyAlignment="1">
      <alignment horizontal="center" vertical="center" wrapText="1"/>
    </xf>
    <xf numFmtId="0" fontId="0" fillId="2" borderId="10" xfId="0" applyFill="1" applyBorder="1" applyAlignment="1">
      <alignment horizontal="center" vertical="center" shrinkToFit="1"/>
    </xf>
    <xf numFmtId="0" fontId="0" fillId="2" borderId="14" xfId="0" applyFill="1" applyBorder="1" applyAlignment="1">
      <alignment horizontal="left" vertical="center" shrinkToFit="1"/>
    </xf>
    <xf numFmtId="0" fontId="0" fillId="2" borderId="17" xfId="0" applyFill="1" applyBorder="1" applyAlignment="1">
      <alignment horizontal="left" vertical="center" shrinkToFit="1"/>
    </xf>
    <xf numFmtId="0" fontId="0" fillId="2" borderId="15" xfId="0" applyFill="1" applyBorder="1" applyAlignment="1">
      <alignment horizontal="center" vertical="center" shrinkToFit="1"/>
    </xf>
    <xf numFmtId="0" fontId="0" fillId="2" borderId="16" xfId="0" applyFill="1" applyBorder="1" applyAlignment="1">
      <alignment horizontal="center" vertical="center" shrinkToFit="1"/>
    </xf>
    <xf numFmtId="0" fontId="0" fillId="2" borderId="1" xfId="0" applyFill="1" applyBorder="1" applyAlignment="1">
      <alignment horizontal="center" vertical="center" shrinkToFit="1"/>
    </xf>
    <xf numFmtId="0" fontId="0" fillId="2" borderId="4" xfId="0" applyFill="1" applyBorder="1" applyAlignment="1">
      <alignment horizontal="center" vertical="center" shrinkToFit="1"/>
    </xf>
    <xf numFmtId="0" fontId="0" fillId="2" borderId="16" xfId="0" applyFill="1" applyBorder="1" applyAlignment="1">
      <alignment horizontal="center" vertical="center" shrinkToFit="1"/>
    </xf>
    <xf numFmtId="0" fontId="0" fillId="2" borderId="10" xfId="0" applyFill="1" applyBorder="1" applyAlignment="1">
      <alignment horizontal="center" vertical="center" shrinkToFit="1"/>
    </xf>
    <xf numFmtId="0" fontId="0" fillId="2" borderId="13" xfId="0" applyFont="1" applyFill="1" applyBorder="1" applyAlignment="1">
      <alignment horizontal="center" vertical="center" shrinkToFit="1"/>
    </xf>
    <xf numFmtId="14" fontId="0" fillId="2" borderId="11" xfId="0" applyNumberFormat="1" applyFill="1" applyBorder="1" applyAlignment="1">
      <alignment horizontal="center" vertical="center" shrinkToFit="1"/>
    </xf>
    <xf numFmtId="0" fontId="7" fillId="2" borderId="57" xfId="0" applyFont="1" applyFill="1" applyBorder="1" applyAlignment="1">
      <alignment horizontal="center" vertical="center" wrapText="1" shrinkToFit="1"/>
    </xf>
    <xf numFmtId="0" fontId="0" fillId="6" borderId="58" xfId="0" applyFill="1" applyBorder="1" applyAlignment="1">
      <alignment horizontal="center" vertical="center" shrinkToFit="1"/>
    </xf>
    <xf numFmtId="0" fontId="0" fillId="2" borderId="15" xfId="0" applyFill="1" applyBorder="1" applyAlignment="1">
      <alignment horizontal="center" vertical="center" wrapText="1" shrinkToFit="1"/>
    </xf>
    <xf numFmtId="0" fontId="0" fillId="2" borderId="1" xfId="0" applyFill="1" applyBorder="1" applyAlignment="1">
      <alignment horizontal="center" vertical="center" shrinkToFit="1"/>
    </xf>
    <xf numFmtId="0" fontId="0" fillId="2" borderId="10" xfId="0" applyFill="1" applyBorder="1" applyAlignment="1">
      <alignment horizontal="center" vertical="center" shrinkToFit="1"/>
    </xf>
    <xf numFmtId="0" fontId="0" fillId="2" borderId="14" xfId="0" applyFill="1" applyBorder="1" applyAlignment="1">
      <alignment horizontal="left" vertical="center" shrinkToFit="1"/>
    </xf>
    <xf numFmtId="0" fontId="0" fillId="2" borderId="4" xfId="0" applyFill="1" applyBorder="1" applyAlignment="1">
      <alignment horizontal="center" vertical="center" shrinkToFit="1"/>
    </xf>
    <xf numFmtId="0" fontId="9" fillId="2" borderId="1" xfId="0" applyFont="1" applyFill="1" applyBorder="1" applyAlignment="1">
      <alignment horizontal="center" vertical="center" wrapText="1" shrinkToFit="1"/>
    </xf>
    <xf numFmtId="14" fontId="0" fillId="2" borderId="3" xfId="0" applyNumberFormat="1" applyFont="1" applyFill="1" applyBorder="1" applyAlignment="1">
      <alignment horizontal="center" vertical="center" wrapText="1" shrinkToFit="1"/>
    </xf>
    <xf numFmtId="0" fontId="0" fillId="2" borderId="13" xfId="0" applyFill="1" applyBorder="1" applyAlignment="1">
      <alignment horizontal="center" vertical="center" shrinkToFit="1"/>
    </xf>
    <xf numFmtId="0" fontId="0" fillId="2" borderId="15" xfId="0" applyFill="1" applyBorder="1" applyAlignment="1">
      <alignment horizontal="center" vertical="center" shrinkToFit="1"/>
    </xf>
    <xf numFmtId="0" fontId="0" fillId="2" borderId="16" xfId="0" applyFill="1" applyBorder="1" applyAlignment="1">
      <alignment horizontal="center" vertical="center" shrinkToFit="1"/>
    </xf>
    <xf numFmtId="0" fontId="0" fillId="2" borderId="13" xfId="0" applyFont="1" applyFill="1" applyBorder="1" applyAlignment="1">
      <alignment horizontal="center" vertical="center" wrapText="1" shrinkToFit="1"/>
    </xf>
    <xf numFmtId="14" fontId="0" fillId="0" borderId="4" xfId="0" applyNumberFormat="1" applyBorder="1" applyAlignment="1" applyProtection="1">
      <alignment horizontal="center" vertical="center" shrinkToFit="1"/>
      <protection locked="0"/>
    </xf>
    <xf numFmtId="14" fontId="0" fillId="0" borderId="16" xfId="0" applyNumberFormat="1"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14" fontId="0" fillId="0" borderId="1"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protection locked="0"/>
    </xf>
    <xf numFmtId="0" fontId="0" fillId="0" borderId="4" xfId="0" applyFill="1" applyBorder="1" applyAlignment="1" applyProtection="1">
      <alignment horizontal="center" vertical="center" shrinkToFit="1"/>
      <protection locked="0"/>
    </xf>
    <xf numFmtId="0" fontId="0" fillId="0" borderId="15" xfId="0" applyBorder="1" applyAlignment="1" applyProtection="1">
      <alignment horizontal="center" vertical="center"/>
      <protection locked="0"/>
    </xf>
    <xf numFmtId="0" fontId="0" fillId="0" borderId="16" xfId="0" applyFill="1" applyBorder="1" applyAlignment="1" applyProtection="1">
      <alignment horizontal="center" vertical="center" shrinkToFit="1"/>
      <protection locked="0"/>
    </xf>
    <xf numFmtId="178" fontId="0" fillId="0" borderId="4" xfId="0" applyNumberFormat="1" applyBorder="1" applyAlignment="1" applyProtection="1">
      <alignment horizontal="center" vertical="center" shrinkToFit="1"/>
      <protection locked="0"/>
    </xf>
    <xf numFmtId="0" fontId="0" fillId="2" borderId="6" xfId="0" applyFont="1" applyFill="1" applyBorder="1" applyAlignment="1">
      <alignment horizontal="center" vertical="center" wrapText="1" shrinkToFit="1"/>
    </xf>
    <xf numFmtId="0" fontId="0" fillId="6" borderId="17" xfId="0" applyFill="1" applyBorder="1" applyAlignment="1">
      <alignment horizontal="left" vertical="center" shrinkToFit="1"/>
    </xf>
    <xf numFmtId="0" fontId="9" fillId="0" borderId="4" xfId="0" applyFont="1" applyBorder="1" applyAlignment="1" applyProtection="1">
      <alignment horizontal="left" vertical="center" shrinkToFit="1"/>
      <protection locked="0"/>
    </xf>
    <xf numFmtId="0" fontId="9" fillId="0" borderId="1" xfId="0" applyFont="1" applyBorder="1" applyAlignment="1" applyProtection="1">
      <alignment horizontal="left" vertical="center" shrinkToFit="1"/>
      <protection locked="0"/>
    </xf>
    <xf numFmtId="0" fontId="9" fillId="0" borderId="4" xfId="0" applyFont="1" applyBorder="1" applyAlignment="1" applyProtection="1">
      <alignment horizontal="left" vertical="top" wrapText="1" shrinkToFit="1"/>
      <protection locked="0"/>
    </xf>
    <xf numFmtId="0" fontId="0" fillId="2" borderId="3" xfId="0" applyFill="1" applyBorder="1" applyAlignment="1">
      <alignment horizontal="center" vertical="center" shrinkToFit="1"/>
    </xf>
    <xf numFmtId="0" fontId="0" fillId="0" borderId="4" xfId="0" applyBorder="1" applyAlignment="1" applyProtection="1">
      <alignment horizontal="center" vertical="center" shrinkToFit="1"/>
      <protection locked="0"/>
    </xf>
    <xf numFmtId="0" fontId="0" fillId="2" borderId="4" xfId="0" applyFill="1" applyBorder="1" applyAlignment="1">
      <alignment horizontal="center" vertical="center" shrinkToFit="1"/>
    </xf>
    <xf numFmtId="0" fontId="0" fillId="0" borderId="29" xfId="0" applyBorder="1" applyAlignment="1">
      <alignment horizontal="left" vertical="center" shrinkToFit="1"/>
    </xf>
    <xf numFmtId="0" fontId="0" fillId="2" borderId="17" xfId="0" applyFill="1" applyBorder="1" applyAlignment="1">
      <alignment horizontal="left" vertical="center" shrinkToFit="1"/>
    </xf>
    <xf numFmtId="0" fontId="0" fillId="2" borderId="4" xfId="0" applyFill="1" applyBorder="1" applyAlignment="1">
      <alignment horizontal="center" vertical="center" wrapText="1" shrinkToFit="1"/>
    </xf>
    <xf numFmtId="0" fontId="8" fillId="2" borderId="4" xfId="0" applyFont="1" applyFill="1" applyBorder="1" applyAlignment="1">
      <alignment horizontal="center" vertical="center" wrapText="1"/>
    </xf>
    <xf numFmtId="0" fontId="0" fillId="0" borderId="4" xfId="0" applyBorder="1" applyAlignment="1" applyProtection="1">
      <alignment horizontal="center" vertical="center" shrinkToFit="1"/>
      <protection locked="0"/>
    </xf>
    <xf numFmtId="0" fontId="0" fillId="2" borderId="4" xfId="0" applyFill="1" applyBorder="1" applyAlignment="1">
      <alignment horizontal="center" vertical="center" shrinkToFit="1"/>
    </xf>
    <xf numFmtId="0" fontId="0" fillId="6" borderId="16" xfId="0" applyFill="1" applyBorder="1" applyAlignment="1">
      <alignment horizontal="center" vertical="center" shrinkToFit="1"/>
    </xf>
    <xf numFmtId="178" fontId="0" fillId="0" borderId="3" xfId="0" applyNumberFormat="1" applyBorder="1" applyAlignment="1">
      <alignment horizontal="center" vertical="center" shrinkToFit="1"/>
    </xf>
    <xf numFmtId="178" fontId="0" fillId="0" borderId="24" xfId="0" applyNumberFormat="1" applyBorder="1" applyAlignment="1">
      <alignment horizontal="center" vertical="center" shrinkToFit="1"/>
    </xf>
    <xf numFmtId="178" fontId="0" fillId="0" borderId="4" xfId="0" applyNumberFormat="1" applyBorder="1" applyAlignment="1" applyProtection="1">
      <alignment horizontal="center" vertical="center" shrinkToFit="1"/>
    </xf>
    <xf numFmtId="0" fontId="0" fillId="0" borderId="4" xfId="0" applyBorder="1" applyAlignment="1" applyProtection="1">
      <alignment vertical="center" shrinkToFit="1"/>
      <protection locked="0"/>
    </xf>
    <xf numFmtId="0" fontId="9" fillId="0" borderId="1" xfId="0" applyFont="1" applyBorder="1" applyAlignment="1" applyProtection="1">
      <alignment horizontal="left" vertical="center" wrapText="1" shrinkToFit="1"/>
      <protection locked="0"/>
    </xf>
    <xf numFmtId="0" fontId="0" fillId="6" borderId="4" xfId="0" applyNumberFormat="1" applyFill="1" applyBorder="1" applyAlignment="1">
      <alignment horizontal="center" vertical="center" shrinkToFit="1"/>
    </xf>
    <xf numFmtId="0" fontId="0" fillId="6" borderId="16" xfId="0" applyNumberFormat="1" applyFill="1" applyBorder="1" applyAlignment="1">
      <alignment horizontal="center" vertical="center" shrinkToFit="1"/>
    </xf>
    <xf numFmtId="0" fontId="11" fillId="0" borderId="0" xfId="0" applyFont="1" applyBorder="1" applyAlignment="1">
      <alignment horizontal="left" vertical="center" wrapText="1"/>
    </xf>
    <xf numFmtId="14" fontId="0" fillId="0" borderId="1" xfId="0" applyNumberFormat="1"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0" fillId="0" borderId="16" xfId="0" applyBorder="1" applyAlignment="1" applyProtection="1">
      <alignment horizontal="left" vertical="center" shrinkToFit="1"/>
      <protection locked="0"/>
    </xf>
    <xf numFmtId="0" fontId="0" fillId="0" borderId="0" xfId="0" applyNumberFormat="1" applyAlignment="1">
      <alignment horizontal="center" vertical="center"/>
    </xf>
    <xf numFmtId="0" fontId="0" fillId="6" borderId="41" xfId="0" applyNumberFormat="1" applyFill="1" applyBorder="1" applyAlignment="1">
      <alignment horizontal="center" vertical="center" shrinkToFit="1"/>
    </xf>
    <xf numFmtId="0" fontId="0" fillId="6" borderId="11" xfId="0" applyNumberFormat="1" applyFill="1" applyBorder="1" applyAlignment="1">
      <alignment horizontal="center" vertical="center" shrinkToFit="1"/>
    </xf>
    <xf numFmtId="0" fontId="0" fillId="6" borderId="12" xfId="0" applyNumberFormat="1" applyFill="1" applyBorder="1" applyAlignment="1">
      <alignment horizontal="center" vertical="center" shrinkToFit="1"/>
    </xf>
    <xf numFmtId="0" fontId="0" fillId="6" borderId="58" xfId="0" applyNumberFormat="1" applyFill="1" applyBorder="1" applyAlignment="1">
      <alignment horizontal="center" vertical="center" shrinkToFit="1"/>
    </xf>
    <xf numFmtId="0" fontId="0" fillId="6" borderId="11" xfId="0" applyNumberFormat="1" applyFill="1" applyBorder="1" applyAlignment="1">
      <alignment horizontal="center" vertical="center" shrinkToFit="1"/>
    </xf>
    <xf numFmtId="0" fontId="0" fillId="0" borderId="4" xfId="0" applyBorder="1" applyAlignment="1" applyProtection="1">
      <alignment horizontal="center" vertical="center" shrinkToFit="1"/>
      <protection locked="0"/>
    </xf>
    <xf numFmtId="178" fontId="0" fillId="0" borderId="16" xfId="0" applyNumberFormat="1"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0" fillId="2" borderId="1" xfId="0" applyFill="1" applyBorder="1" applyAlignment="1">
      <alignment horizontal="center" vertical="center" shrinkToFit="1"/>
    </xf>
    <xf numFmtId="14" fontId="0" fillId="2" borderId="7" xfId="0" applyNumberFormat="1" applyFill="1" applyBorder="1" applyAlignment="1">
      <alignment horizontal="center" vertical="center" shrinkToFit="1"/>
    </xf>
    <xf numFmtId="0" fontId="0" fillId="0" borderId="4" xfId="0" applyBorder="1" applyAlignment="1" applyProtection="1">
      <alignment vertical="center" shrinkToFit="1"/>
      <protection locked="0"/>
    </xf>
    <xf numFmtId="0" fontId="0" fillId="2" borderId="2" xfId="0" applyFill="1" applyBorder="1" applyAlignment="1">
      <alignment horizontal="center" vertical="center" wrapText="1"/>
    </xf>
    <xf numFmtId="0" fontId="11" fillId="0" borderId="0" xfId="0" applyFont="1" applyBorder="1" applyAlignment="1">
      <alignment vertical="center" wrapText="1"/>
    </xf>
    <xf numFmtId="0" fontId="0" fillId="2" borderId="62" xfId="0" applyFill="1" applyBorder="1" applyAlignment="1">
      <alignment horizontal="center" vertical="center" shrinkToFit="1"/>
    </xf>
    <xf numFmtId="0" fontId="0" fillId="2" borderId="4" xfId="0" applyFill="1" applyBorder="1" applyAlignment="1">
      <alignment horizontal="center" vertical="center" wrapText="1"/>
    </xf>
    <xf numFmtId="0" fontId="0" fillId="0" borderId="4" xfId="0" applyBorder="1" applyAlignment="1" applyProtection="1">
      <alignment horizontal="center" vertical="center" shrinkToFit="1"/>
      <protection locked="0"/>
    </xf>
    <xf numFmtId="0" fontId="0" fillId="0" borderId="4" xfId="0" applyBorder="1" applyAlignment="1" applyProtection="1">
      <alignment vertical="center" shrinkToFit="1"/>
      <protection locked="0"/>
    </xf>
    <xf numFmtId="0" fontId="0" fillId="0" borderId="16" xfId="0" applyBorder="1" applyAlignment="1" applyProtection="1">
      <alignment vertical="center" shrinkToFit="1"/>
      <protection locked="0"/>
    </xf>
    <xf numFmtId="0" fontId="14" fillId="2" borderId="6" xfId="0" applyFont="1" applyFill="1" applyBorder="1" applyAlignment="1">
      <alignment horizontal="center" vertical="center" wrapText="1" shrinkToFit="1"/>
    </xf>
    <xf numFmtId="0" fontId="0" fillId="0" borderId="3" xfId="0" applyFill="1" applyBorder="1" applyAlignment="1" applyProtection="1">
      <alignment vertical="center" shrinkToFit="1"/>
      <protection locked="0"/>
    </xf>
    <xf numFmtId="0" fontId="0" fillId="0" borderId="24" xfId="0" applyFill="1" applyBorder="1" applyAlignment="1" applyProtection="1">
      <alignment vertical="center" shrinkToFit="1"/>
      <protection locked="0"/>
    </xf>
    <xf numFmtId="0" fontId="0" fillId="0" borderId="0" xfId="0" applyAlignment="1">
      <alignment vertical="center"/>
    </xf>
    <xf numFmtId="0" fontId="0" fillId="0" borderId="4" xfId="0" applyNumberFormat="1" applyBorder="1" applyAlignment="1" applyProtection="1">
      <alignment horizontal="center" vertical="center" shrinkToFit="1"/>
      <protection locked="0"/>
    </xf>
    <xf numFmtId="0" fontId="12" fillId="0" borderId="0" xfId="1" applyFill="1"/>
    <xf numFmtId="0" fontId="19" fillId="0" borderId="0" xfId="0" applyFont="1" applyAlignment="1">
      <alignment vertical="center"/>
    </xf>
    <xf numFmtId="0" fontId="0" fillId="0" borderId="4" xfId="0"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0" fillId="0" borderId="0" xfId="0" applyAlignment="1" applyProtection="1">
      <alignment horizontal="center" vertical="center"/>
      <protection locked="0"/>
    </xf>
    <xf numFmtId="0" fontId="21" fillId="0" borderId="0" xfId="0" applyFont="1"/>
    <xf numFmtId="0" fontId="21" fillId="0" borderId="4" xfId="0" applyFont="1" applyBorder="1" applyAlignment="1">
      <alignment vertical="center" wrapText="1"/>
    </xf>
    <xf numFmtId="0" fontId="21" fillId="0" borderId="4" xfId="0" applyFont="1" applyBorder="1" applyAlignment="1">
      <alignment horizontal="center" vertical="center" wrapText="1"/>
    </xf>
    <xf numFmtId="0" fontId="21" fillId="2" borderId="4" xfId="0" applyFont="1" applyFill="1" applyBorder="1" applyAlignment="1">
      <alignment vertical="center"/>
    </xf>
    <xf numFmtId="0" fontId="21" fillId="10" borderId="4" xfId="0" applyFont="1" applyFill="1" applyBorder="1" applyAlignment="1">
      <alignment vertical="center"/>
    </xf>
    <xf numFmtId="14" fontId="21" fillId="10" borderId="4" xfId="0" applyNumberFormat="1" applyFont="1" applyFill="1" applyBorder="1" applyAlignment="1">
      <alignment vertical="center"/>
    </xf>
    <xf numFmtId="0" fontId="21" fillId="10" borderId="4" xfId="0" applyFont="1" applyFill="1" applyBorder="1" applyAlignment="1">
      <alignment horizontal="center" vertical="center"/>
    </xf>
    <xf numFmtId="0" fontId="21" fillId="0" borderId="4" xfId="0" applyFont="1" applyBorder="1"/>
    <xf numFmtId="22" fontId="21" fillId="0" borderId="4" xfId="0" applyNumberFormat="1" applyFont="1" applyBorder="1"/>
    <xf numFmtId="14" fontId="21" fillId="0" borderId="4" xfId="0" applyNumberFormat="1" applyFont="1" applyBorder="1"/>
    <xf numFmtId="14" fontId="21" fillId="10" borderId="4" xfId="0" applyNumberFormat="1" applyFont="1" applyFill="1" applyBorder="1" applyAlignment="1">
      <alignment horizontal="center" vertical="center"/>
    </xf>
    <xf numFmtId="0" fontId="0" fillId="0" borderId="4" xfId="0" applyBorder="1" applyAlignment="1" applyProtection="1">
      <alignment horizontal="center" vertical="center" shrinkToFit="1"/>
      <protection locked="0"/>
    </xf>
    <xf numFmtId="0" fontId="21" fillId="0" borderId="4" xfId="0" applyFont="1" applyBorder="1" applyAlignment="1">
      <alignment horizontal="center" vertical="center" wrapText="1"/>
    </xf>
    <xf numFmtId="0" fontId="21" fillId="10" borderId="4" xfId="0" applyFont="1" applyFill="1" applyBorder="1" applyAlignment="1">
      <alignment horizontal="left" vertical="center"/>
    </xf>
    <xf numFmtId="14" fontId="21" fillId="10" borderId="4"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4" xfId="0" applyNumberFormat="1" applyBorder="1" applyAlignment="1" applyProtection="1">
      <alignment horizontal="center" vertical="center" shrinkToFit="1"/>
      <protection locked="0"/>
    </xf>
    <xf numFmtId="49" fontId="0" fillId="0" borderId="16" xfId="0" applyNumberFormat="1" applyBorder="1" applyAlignment="1" applyProtection="1">
      <alignment horizontal="center" vertical="center" shrinkToFit="1"/>
      <protection locked="0"/>
    </xf>
    <xf numFmtId="0" fontId="21" fillId="7" borderId="4" xfId="0" applyFont="1" applyFill="1" applyBorder="1" applyAlignment="1">
      <alignment horizontal="center" vertical="center"/>
    </xf>
    <xf numFmtId="0" fontId="21" fillId="0" borderId="4" xfId="0" applyFont="1" applyFill="1" applyBorder="1" applyAlignment="1">
      <alignment horizontal="center"/>
    </xf>
    <xf numFmtId="0" fontId="22" fillId="0" borderId="0" xfId="0" applyFont="1"/>
    <xf numFmtId="0" fontId="21" fillId="10" borderId="4" xfId="0" applyFont="1" applyFill="1" applyBorder="1" applyAlignment="1">
      <alignment horizontal="center"/>
    </xf>
    <xf numFmtId="0" fontId="21" fillId="10" borderId="4" xfId="0" applyFont="1" applyFill="1" applyBorder="1"/>
    <xf numFmtId="0" fontId="21" fillId="0" borderId="0" xfId="0" applyFont="1" applyAlignment="1">
      <alignment horizontal="center"/>
    </xf>
    <xf numFmtId="178" fontId="21" fillId="10" borderId="4" xfId="0" applyNumberFormat="1" applyFont="1" applyFill="1" applyBorder="1" applyAlignment="1">
      <alignment horizontal="center" vertical="center"/>
    </xf>
    <xf numFmtId="0" fontId="21" fillId="0" borderId="0" xfId="0" applyFont="1" applyAlignment="1">
      <alignment wrapText="1"/>
    </xf>
    <xf numFmtId="0" fontId="21" fillId="10" borderId="4" xfId="0" applyNumberFormat="1" applyFont="1" applyFill="1" applyBorder="1" applyAlignment="1">
      <alignment horizontal="center" vertical="center"/>
    </xf>
    <xf numFmtId="0" fontId="23" fillId="0" borderId="0" xfId="3" applyAlignment="1">
      <alignment horizontal="center" vertical="center" shrinkToFit="1"/>
    </xf>
    <xf numFmtId="14" fontId="23" fillId="0" borderId="0" xfId="3" applyNumberFormat="1" applyAlignment="1">
      <alignment horizontal="center" vertical="center" shrinkToFit="1"/>
    </xf>
    <xf numFmtId="0" fontId="23" fillId="0" borderId="0" xfId="3" applyAlignment="1">
      <alignment horizontal="left" vertical="center"/>
    </xf>
    <xf numFmtId="178" fontId="23" fillId="0" borderId="4" xfId="3" applyNumberFormat="1" applyBorder="1" applyAlignment="1">
      <alignment horizontal="center" vertical="center" shrinkToFit="1"/>
    </xf>
    <xf numFmtId="0" fontId="23" fillId="2" borderId="17" xfId="3" applyFill="1" applyBorder="1" applyAlignment="1">
      <alignment horizontal="left" vertical="center" shrinkToFit="1"/>
    </xf>
    <xf numFmtId="0" fontId="23" fillId="2" borderId="16" xfId="3" applyFill="1" applyBorder="1" applyAlignment="1">
      <alignment horizontal="right" vertical="center" shrinkToFit="1"/>
    </xf>
    <xf numFmtId="0" fontId="23" fillId="0" borderId="16" xfId="3" applyBorder="1" applyAlignment="1" applyProtection="1">
      <alignment horizontal="center" vertical="center" shrinkToFit="1"/>
      <protection locked="0"/>
    </xf>
    <xf numFmtId="178" fontId="23" fillId="0" borderId="24" xfId="3" applyNumberFormat="1" applyBorder="1" applyAlignment="1">
      <alignment horizontal="center" vertical="center" shrinkToFit="1"/>
    </xf>
    <xf numFmtId="0" fontId="23" fillId="2" borderId="14" xfId="3" applyFill="1" applyBorder="1" applyAlignment="1">
      <alignment horizontal="left" vertical="center" shrinkToFit="1"/>
    </xf>
    <xf numFmtId="0" fontId="23" fillId="2" borderId="4" xfId="3" applyFill="1" applyBorder="1" applyAlignment="1">
      <alignment horizontal="right" vertical="center" shrinkToFit="1"/>
    </xf>
    <xf numFmtId="0" fontId="23" fillId="0" borderId="4" xfId="3" applyBorder="1" applyAlignment="1" applyProtection="1">
      <alignment horizontal="center" vertical="center" shrinkToFit="1"/>
      <protection locked="0"/>
    </xf>
    <xf numFmtId="178" fontId="23" fillId="0" borderId="3" xfId="3" applyNumberFormat="1" applyBorder="1" applyAlignment="1">
      <alignment horizontal="center" vertical="center" shrinkToFit="1"/>
    </xf>
    <xf numFmtId="0" fontId="23" fillId="2" borderId="4" xfId="3" applyFill="1" applyBorder="1" applyAlignment="1">
      <alignment horizontal="center" vertical="center" shrinkToFit="1"/>
    </xf>
    <xf numFmtId="0" fontId="23" fillId="0" borderId="65" xfId="3" applyBorder="1" applyAlignment="1" applyProtection="1">
      <alignment vertical="center" wrapText="1"/>
      <protection locked="0"/>
    </xf>
    <xf numFmtId="0" fontId="23" fillId="0" borderId="82" xfId="3" applyBorder="1" applyAlignment="1" applyProtection="1">
      <alignment vertical="center" wrapText="1"/>
      <protection locked="0"/>
    </xf>
    <xf numFmtId="0" fontId="23" fillId="0" borderId="1" xfId="3" applyBorder="1" applyAlignment="1" applyProtection="1">
      <alignment vertical="center" wrapText="1"/>
      <protection locked="0"/>
    </xf>
    <xf numFmtId="0" fontId="23" fillId="9" borderId="81" xfId="3" applyFill="1" applyBorder="1" applyAlignment="1">
      <alignment vertical="center" wrapText="1"/>
    </xf>
    <xf numFmtId="0" fontId="23" fillId="8" borderId="1" xfId="3" applyFill="1" applyBorder="1" applyAlignment="1">
      <alignment horizontal="center" vertical="center" wrapText="1"/>
    </xf>
    <xf numFmtId="0" fontId="23" fillId="8" borderId="1" xfId="3" applyFill="1" applyBorder="1" applyAlignment="1">
      <alignment horizontal="right" vertical="center" wrapText="1"/>
    </xf>
    <xf numFmtId="0" fontId="23" fillId="2" borderId="19" xfId="3" applyFill="1" applyBorder="1" applyAlignment="1">
      <alignment horizontal="left" vertical="center" shrinkToFit="1"/>
    </xf>
    <xf numFmtId="0" fontId="23" fillId="0" borderId="6" xfId="3" applyBorder="1" applyAlignment="1" applyProtection="1">
      <alignment horizontal="center" vertical="center" shrinkToFit="1"/>
      <protection locked="0"/>
    </xf>
    <xf numFmtId="0" fontId="23" fillId="2" borderId="6" xfId="3" applyFill="1" applyBorder="1" applyAlignment="1">
      <alignment horizontal="right" vertical="center" shrinkToFit="1"/>
    </xf>
    <xf numFmtId="0" fontId="23" fillId="0" borderId="3" xfId="3" applyBorder="1" applyAlignment="1" applyProtection="1">
      <alignment vertical="center" wrapText="1"/>
      <protection locked="0"/>
    </xf>
    <xf numFmtId="0" fontId="23" fillId="0" borderId="63" xfId="3" applyBorder="1" applyAlignment="1" applyProtection="1">
      <alignment vertical="center" wrapText="1"/>
      <protection locked="0"/>
    </xf>
    <xf numFmtId="0" fontId="23" fillId="0" borderId="80" xfId="3" applyBorder="1" applyAlignment="1" applyProtection="1">
      <alignment vertical="center" wrapText="1"/>
      <protection locked="0"/>
    </xf>
    <xf numFmtId="0" fontId="23" fillId="2" borderId="58" xfId="3" applyFill="1" applyBorder="1" applyAlignment="1">
      <alignment horizontal="left" vertical="center" shrinkToFit="1"/>
    </xf>
    <xf numFmtId="0" fontId="23" fillId="0" borderId="57" xfId="3" applyBorder="1" applyAlignment="1" applyProtection="1">
      <alignment horizontal="center" vertical="center" shrinkToFit="1"/>
      <protection locked="0"/>
    </xf>
    <xf numFmtId="0" fontId="23" fillId="2" borderId="57" xfId="3" applyFill="1" applyBorder="1" applyAlignment="1">
      <alignment horizontal="right" vertical="center" shrinkToFit="1"/>
    </xf>
    <xf numFmtId="0" fontId="23" fillId="0" borderId="60" xfId="3" applyBorder="1" applyAlignment="1" applyProtection="1">
      <alignment vertical="center" wrapText="1"/>
      <protection locked="0"/>
    </xf>
    <xf numFmtId="0" fontId="23" fillId="0" borderId="79" xfId="3" applyBorder="1" applyAlignment="1" applyProtection="1">
      <alignment vertical="center" wrapText="1"/>
      <protection locked="0"/>
    </xf>
    <xf numFmtId="0" fontId="23" fillId="0" borderId="78" xfId="3" applyBorder="1" applyAlignment="1" applyProtection="1">
      <alignment vertical="center" wrapText="1"/>
      <protection locked="0"/>
    </xf>
    <xf numFmtId="0" fontId="23" fillId="2" borderId="76" xfId="3" applyFill="1" applyBorder="1" applyAlignment="1">
      <alignment horizontal="left" vertical="center" shrinkToFit="1"/>
    </xf>
    <xf numFmtId="0" fontId="23" fillId="0" borderId="75" xfId="3" applyBorder="1" applyAlignment="1" applyProtection="1">
      <alignment horizontal="center" vertical="center" shrinkToFit="1"/>
      <protection locked="0"/>
    </xf>
    <xf numFmtId="0" fontId="23" fillId="2" borderId="75" xfId="3" applyFill="1" applyBorder="1" applyAlignment="1">
      <alignment horizontal="right" vertical="center" shrinkToFit="1"/>
    </xf>
    <xf numFmtId="0" fontId="23" fillId="0" borderId="71" xfId="3" applyBorder="1" applyAlignment="1" applyProtection="1">
      <alignment vertical="center" wrapText="1"/>
      <protection locked="0"/>
    </xf>
    <xf numFmtId="0" fontId="23" fillId="0" borderId="73" xfId="3" applyBorder="1" applyAlignment="1" applyProtection="1">
      <alignment vertical="center" wrapText="1"/>
      <protection locked="0"/>
    </xf>
    <xf numFmtId="0" fontId="23" fillId="0" borderId="72" xfId="3" applyBorder="1" applyAlignment="1" applyProtection="1">
      <alignment vertical="center" wrapText="1"/>
      <protection locked="0"/>
    </xf>
    <xf numFmtId="0" fontId="23" fillId="2" borderId="45" xfId="3" applyFill="1" applyBorder="1" applyAlignment="1">
      <alignment horizontal="left" vertical="center" shrinkToFit="1"/>
    </xf>
    <xf numFmtId="0" fontId="23" fillId="2" borderId="44" xfId="3" applyFill="1" applyBorder="1" applyAlignment="1">
      <alignment horizontal="right" vertical="center" shrinkToFit="1"/>
    </xf>
    <xf numFmtId="0" fontId="23" fillId="0" borderId="66" xfId="3" applyBorder="1" applyAlignment="1" applyProtection="1">
      <alignment vertical="center" wrapText="1"/>
      <protection locked="0"/>
    </xf>
    <xf numFmtId="0" fontId="23" fillId="0" borderId="31" xfId="3" applyBorder="1" applyAlignment="1" applyProtection="1">
      <alignment vertical="center" wrapText="1"/>
      <protection locked="0"/>
    </xf>
    <xf numFmtId="0" fontId="23" fillId="0" borderId="64" xfId="3" applyBorder="1" applyAlignment="1" applyProtection="1">
      <alignment vertical="center" wrapText="1"/>
      <protection locked="0"/>
    </xf>
    <xf numFmtId="0" fontId="23" fillId="0" borderId="34" xfId="3" applyBorder="1" applyAlignment="1" applyProtection="1">
      <alignment vertical="center" shrinkToFit="1"/>
      <protection locked="0"/>
    </xf>
    <xf numFmtId="0" fontId="23" fillId="0" borderId="15" xfId="3" applyBorder="1" applyAlignment="1" applyProtection="1">
      <alignment horizontal="center" vertical="center" shrinkToFit="1"/>
      <protection locked="0"/>
    </xf>
    <xf numFmtId="0" fontId="23" fillId="0" borderId="2" xfId="3" applyBorder="1" applyAlignment="1" applyProtection="1">
      <alignment vertical="center" wrapText="1"/>
      <protection locked="0"/>
    </xf>
    <xf numFmtId="0" fontId="23" fillId="0" borderId="1" xfId="3" applyBorder="1" applyAlignment="1" applyProtection="1">
      <alignment vertical="center" shrinkToFit="1"/>
      <protection locked="0"/>
    </xf>
    <xf numFmtId="0" fontId="23" fillId="0" borderId="18" xfId="3" applyBorder="1" applyAlignment="1" applyProtection="1">
      <alignment horizontal="center" vertical="center" shrinkToFit="1"/>
      <protection locked="0"/>
    </xf>
    <xf numFmtId="0" fontId="23" fillId="5" borderId="13" xfId="3" applyFill="1" applyBorder="1" applyAlignment="1">
      <alignment horizontal="center" vertical="center" wrapText="1"/>
    </xf>
    <xf numFmtId="0" fontId="23" fillId="0" borderId="0" xfId="3" applyAlignment="1">
      <alignment horizontal="left" vertical="center" shrinkToFit="1"/>
    </xf>
    <xf numFmtId="14" fontId="23" fillId="0" borderId="43" xfId="3" applyNumberFormat="1" applyBorder="1" applyAlignment="1">
      <alignment vertical="center" shrinkToFit="1"/>
    </xf>
    <xf numFmtId="0" fontId="23" fillId="2" borderId="15" xfId="3" applyFill="1" applyBorder="1" applyAlignment="1">
      <alignment horizontal="center" vertical="center" shrinkToFit="1"/>
    </xf>
    <xf numFmtId="0" fontId="23" fillId="2" borderId="49" xfId="3" applyFill="1" applyBorder="1" applyAlignment="1">
      <alignment horizontal="center" vertical="center" shrinkToFit="1"/>
    </xf>
    <xf numFmtId="0" fontId="23" fillId="2" borderId="15" xfId="3" applyFill="1" applyBorder="1" applyAlignment="1">
      <alignment horizontal="center" vertical="center" wrapText="1" shrinkToFit="1"/>
    </xf>
    <xf numFmtId="0" fontId="23" fillId="6" borderId="58" xfId="3" applyFill="1" applyBorder="1" applyAlignment="1">
      <alignment horizontal="center" vertical="center" shrinkToFit="1"/>
    </xf>
    <xf numFmtId="0" fontId="7" fillId="2" borderId="57" xfId="3" applyFont="1" applyFill="1" applyBorder="1" applyAlignment="1">
      <alignment horizontal="center" vertical="center" wrapText="1" shrinkToFit="1"/>
    </xf>
    <xf numFmtId="14" fontId="23" fillId="2" borderId="11" xfId="3" applyNumberFormat="1" applyFill="1" applyBorder="1" applyAlignment="1">
      <alignment horizontal="center" vertical="center" shrinkToFit="1"/>
    </xf>
    <xf numFmtId="0" fontId="23" fillId="2" borderId="10" xfId="3" applyFill="1" applyBorder="1" applyAlignment="1">
      <alignment horizontal="center" vertical="center" shrinkToFit="1"/>
    </xf>
    <xf numFmtId="0" fontId="23" fillId="6" borderId="12" xfId="3" applyFill="1" applyBorder="1" applyAlignment="1">
      <alignment horizontal="center" vertical="center" shrinkToFit="1"/>
    </xf>
    <xf numFmtId="0" fontId="7" fillId="2" borderId="10" xfId="3" applyFont="1" applyFill="1" applyBorder="1" applyAlignment="1">
      <alignment horizontal="center" vertical="center" wrapText="1" shrinkToFit="1"/>
    </xf>
    <xf numFmtId="0" fontId="23" fillId="2" borderId="16" xfId="3" applyFill="1" applyBorder="1" applyAlignment="1">
      <alignment horizontal="center" vertical="center" shrinkToFit="1"/>
    </xf>
    <xf numFmtId="0" fontId="23" fillId="2" borderId="34" xfId="3" applyFill="1" applyBorder="1" applyAlignment="1">
      <alignment horizontal="center" vertical="center" shrinkToFit="1"/>
    </xf>
    <xf numFmtId="0" fontId="23" fillId="2" borderId="1" xfId="3" applyFill="1" applyBorder="1" applyAlignment="1">
      <alignment horizontal="center" vertical="center" shrinkToFit="1"/>
    </xf>
    <xf numFmtId="0" fontId="23" fillId="2" borderId="20" xfId="3" applyFill="1" applyBorder="1" applyAlignment="1">
      <alignment horizontal="center" vertical="center" shrinkToFit="1"/>
    </xf>
    <xf numFmtId="0" fontId="23" fillId="2" borderId="18" xfId="3" applyFill="1" applyBorder="1" applyAlignment="1">
      <alignment horizontal="center" vertical="center" shrinkToFit="1"/>
    </xf>
    <xf numFmtId="0" fontId="21" fillId="0" borderId="4" xfId="0" applyFont="1" applyFill="1" applyBorder="1" applyAlignment="1">
      <alignment horizontal="center" vertical="center"/>
    </xf>
    <xf numFmtId="0" fontId="21" fillId="0" borderId="0" xfId="0" applyFont="1" applyFill="1"/>
    <xf numFmtId="0" fontId="21" fillId="0" borderId="4" xfId="0" applyFont="1" applyFill="1" applyBorder="1"/>
    <xf numFmtId="0" fontId="21" fillId="4" borderId="4" xfId="0" applyFont="1" applyFill="1" applyBorder="1" applyAlignment="1">
      <alignment horizontal="center" vertical="center"/>
    </xf>
    <xf numFmtId="0" fontId="0" fillId="2" borderId="3" xfId="0" applyFill="1" applyBorder="1" applyAlignment="1">
      <alignment horizontal="center" vertical="center" shrinkToFit="1"/>
    </xf>
    <xf numFmtId="0" fontId="0" fillId="2" borderId="4" xfId="0" applyFill="1" applyBorder="1" applyAlignment="1">
      <alignment horizontal="center" vertical="center" shrinkToFit="1"/>
    </xf>
    <xf numFmtId="0" fontId="0" fillId="2" borderId="4" xfId="0" applyFill="1" applyBorder="1" applyAlignment="1">
      <alignment horizontal="center" vertical="center" wrapText="1" shrinkToFit="1"/>
    </xf>
    <xf numFmtId="0" fontId="23" fillId="2" borderId="17" xfId="3" applyFill="1" applyBorder="1" applyAlignment="1">
      <alignment horizontal="left" vertical="center" shrinkToFit="1"/>
    </xf>
    <xf numFmtId="0" fontId="0" fillId="0" borderId="3"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21" fillId="0" borderId="4" xfId="0" applyFont="1" applyBorder="1" applyAlignment="1">
      <alignment horizontal="center" vertical="center" wrapText="1"/>
    </xf>
    <xf numFmtId="0" fontId="0" fillId="0" borderId="24" xfId="0" applyBorder="1" applyAlignment="1" applyProtection="1">
      <alignment horizontal="center" vertical="center" shrinkToFit="1"/>
      <protection locked="0"/>
    </xf>
    <xf numFmtId="14" fontId="23" fillId="0" borderId="4" xfId="3" applyNumberFormat="1" applyBorder="1" applyAlignment="1" applyProtection="1">
      <alignment horizontal="center" vertical="center" shrinkToFit="1"/>
      <protection locked="0"/>
    </xf>
    <xf numFmtId="0" fontId="0" fillId="0" borderId="4" xfId="3" applyFont="1" applyBorder="1" applyAlignment="1" applyProtection="1">
      <alignment horizontal="center" vertical="center" shrinkToFit="1"/>
      <protection locked="0"/>
    </xf>
    <xf numFmtId="0" fontId="23" fillId="0" borderId="13" xfId="3" applyBorder="1" applyAlignment="1" applyProtection="1">
      <alignment horizontal="center" vertical="center"/>
      <protection locked="0"/>
    </xf>
    <xf numFmtId="0" fontId="23" fillId="0" borderId="15" xfId="3" applyBorder="1" applyAlignment="1" applyProtection="1">
      <alignment horizontal="center" vertical="center"/>
      <protection locked="0"/>
    </xf>
    <xf numFmtId="178" fontId="23" fillId="0" borderId="3" xfId="3" applyNumberFormat="1" applyBorder="1" applyAlignment="1" applyProtection="1">
      <alignment horizontal="center" vertical="center" shrinkToFit="1"/>
      <protection locked="0"/>
    </xf>
    <xf numFmtId="178" fontId="23" fillId="0" borderId="24" xfId="3" applyNumberFormat="1" applyBorder="1" applyAlignment="1" applyProtection="1">
      <alignment horizontal="center" vertical="center" shrinkToFit="1"/>
      <protection locked="0"/>
    </xf>
    <xf numFmtId="0" fontId="0" fillId="0" borderId="4" xfId="3" applyNumberFormat="1" applyFont="1" applyBorder="1" applyAlignment="1" applyProtection="1">
      <alignment horizontal="center" vertical="center" shrinkToFit="1"/>
      <protection locked="0"/>
    </xf>
    <xf numFmtId="0" fontId="23" fillId="0" borderId="4" xfId="3" applyNumberFormat="1" applyBorder="1" applyAlignment="1" applyProtection="1">
      <alignment horizontal="center" vertical="center" shrinkToFit="1"/>
      <protection locked="0"/>
    </xf>
    <xf numFmtId="0" fontId="23" fillId="0" borderId="16" xfId="3" applyNumberFormat="1" applyBorder="1" applyAlignment="1" applyProtection="1">
      <alignment horizontal="center" vertical="center" shrinkToFit="1"/>
      <protection locked="0"/>
    </xf>
    <xf numFmtId="176" fontId="0" fillId="0" borderId="1" xfId="0" applyNumberFormat="1" applyBorder="1" applyAlignment="1" applyProtection="1">
      <alignment horizontal="center" vertical="center" shrinkToFit="1"/>
      <protection locked="0"/>
    </xf>
    <xf numFmtId="176" fontId="0" fillId="0" borderId="3"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0" fillId="0" borderId="3" xfId="0" applyBorder="1" applyAlignment="1" applyProtection="1">
      <alignment horizontal="center" vertical="center" shrinkToFit="1"/>
      <protection locked="0"/>
    </xf>
    <xf numFmtId="0" fontId="0" fillId="2" borderId="1" xfId="0" applyFill="1" applyBorder="1" applyAlignment="1">
      <alignment horizontal="center" vertical="center" shrinkToFit="1"/>
    </xf>
    <xf numFmtId="0" fontId="0" fillId="2" borderId="3" xfId="0" applyFill="1" applyBorder="1" applyAlignment="1">
      <alignment horizontal="center" vertical="center" shrinkToFit="1"/>
    </xf>
    <xf numFmtId="14" fontId="0" fillId="2" borderId="7" xfId="0" applyNumberFormat="1" applyFill="1" applyBorder="1" applyAlignment="1">
      <alignment horizontal="center" vertical="center" shrinkToFit="1"/>
    </xf>
    <xf numFmtId="14" fontId="0" fillId="2" borderId="9" xfId="0" applyNumberFormat="1" applyFill="1" applyBorder="1" applyAlignment="1">
      <alignment horizontal="center" vertical="center" shrinkToFit="1"/>
    </xf>
    <xf numFmtId="0" fontId="18" fillId="0" borderId="1" xfId="0" applyFont="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49" fontId="0" fillId="0" borderId="1" xfId="0" applyNumberFormat="1" applyBorder="1" applyAlignment="1" applyProtection="1">
      <alignment horizontal="center" vertical="center" shrinkToFit="1"/>
      <protection locked="0"/>
    </xf>
    <xf numFmtId="49" fontId="0" fillId="0" borderId="36" xfId="0" applyNumberFormat="1" applyBorder="1" applyAlignment="1" applyProtection="1">
      <alignment horizontal="center" vertical="center" shrinkToFit="1"/>
      <protection locked="0"/>
    </xf>
    <xf numFmtId="49" fontId="0" fillId="0" borderId="34" xfId="0" applyNumberFormat="1" applyBorder="1" applyAlignment="1" applyProtection="1">
      <alignment horizontal="center" vertical="center" shrinkToFit="1"/>
      <protection locked="0"/>
    </xf>
    <xf numFmtId="49" fontId="0" fillId="0" borderId="37" xfId="0" applyNumberFormat="1" applyBorder="1" applyAlignment="1" applyProtection="1">
      <alignment horizontal="center" vertical="center" shrinkToFit="1"/>
      <protection locked="0"/>
    </xf>
    <xf numFmtId="0" fontId="6" fillId="0" borderId="0" xfId="0" applyFont="1" applyAlignment="1">
      <alignment horizontal="center" vertical="center" wrapText="1" shrinkToFit="1"/>
    </xf>
    <xf numFmtId="0" fontId="6" fillId="0" borderId="0" xfId="0" applyFont="1" applyAlignment="1">
      <alignment horizontal="center" vertical="center" shrinkToFit="1"/>
    </xf>
    <xf numFmtId="0" fontId="7" fillId="2" borderId="13" xfId="0" applyFont="1" applyFill="1" applyBorder="1" applyAlignment="1">
      <alignment horizontal="center" vertical="center" wrapText="1" shrinkToFit="1"/>
    </xf>
    <xf numFmtId="0" fontId="7" fillId="2" borderId="18" xfId="0" applyFont="1" applyFill="1" applyBorder="1" applyAlignment="1">
      <alignment horizontal="center" vertical="center" wrapText="1" shrinkToFit="1"/>
    </xf>
    <xf numFmtId="0" fontId="7" fillId="2" borderId="15" xfId="0" applyFont="1" applyFill="1" applyBorder="1" applyAlignment="1">
      <alignment horizontal="center" vertical="center" shrinkToFit="1"/>
    </xf>
    <xf numFmtId="0" fontId="0" fillId="0" borderId="21" xfId="0" applyNumberFormat="1" applyBorder="1" applyAlignment="1" applyProtection="1">
      <alignment horizontal="left" vertical="center" shrinkToFit="1"/>
      <protection locked="0"/>
    </xf>
    <xf numFmtId="0" fontId="0" fillId="0" borderId="33" xfId="0" applyNumberFormat="1" applyBorder="1" applyAlignment="1" applyProtection="1">
      <alignment horizontal="left" vertical="center" shrinkToFit="1"/>
      <protection locked="0"/>
    </xf>
    <xf numFmtId="0" fontId="0" fillId="0" borderId="22" xfId="0" applyNumberFormat="1" applyBorder="1" applyAlignment="1" applyProtection="1">
      <alignment horizontal="left" vertical="center" shrinkToFit="1"/>
      <protection locked="0"/>
    </xf>
    <xf numFmtId="14" fontId="0" fillId="0" borderId="6" xfId="0" applyNumberFormat="1" applyBorder="1" applyAlignment="1" applyProtection="1">
      <alignment horizontal="left" vertical="center" shrinkToFit="1"/>
      <protection locked="0"/>
    </xf>
    <xf numFmtId="14" fontId="0" fillId="0" borderId="7" xfId="0" applyNumberFormat="1" applyBorder="1" applyAlignment="1" applyProtection="1">
      <alignment horizontal="left" vertical="center" shrinkToFit="1"/>
      <protection locked="0"/>
    </xf>
    <xf numFmtId="14" fontId="0" fillId="0" borderId="19" xfId="0" applyNumberFormat="1" applyBorder="1" applyAlignment="1" applyProtection="1">
      <alignment horizontal="left" vertical="center" shrinkToFit="1"/>
      <protection locked="0"/>
    </xf>
    <xf numFmtId="14" fontId="0" fillId="0" borderId="11" xfId="0" applyNumberFormat="1" applyBorder="1" applyAlignment="1" applyProtection="1">
      <alignment horizontal="left" vertical="center" shrinkToFit="1"/>
      <protection locked="0"/>
    </xf>
    <xf numFmtId="14" fontId="0" fillId="0" borderId="32" xfId="0" applyNumberFormat="1" applyBorder="1" applyAlignment="1" applyProtection="1">
      <alignment horizontal="left" vertical="center" shrinkToFit="1"/>
      <protection locked="0"/>
    </xf>
    <xf numFmtId="14" fontId="0" fillId="0" borderId="12" xfId="0" applyNumberFormat="1" applyBorder="1" applyAlignment="1" applyProtection="1">
      <alignment horizontal="left" vertical="center" shrinkToFit="1"/>
      <protection locked="0"/>
    </xf>
    <xf numFmtId="14" fontId="0" fillId="0" borderId="52" xfId="0" applyNumberFormat="1" applyFill="1" applyBorder="1" applyAlignment="1" applyProtection="1">
      <alignment horizontal="center" vertical="center" shrinkToFit="1"/>
      <protection locked="0"/>
    </xf>
    <xf numFmtId="14" fontId="0" fillId="0" borderId="54" xfId="0" applyNumberFormat="1" applyFill="1" applyBorder="1" applyAlignment="1" applyProtection="1">
      <alignment horizontal="center" vertical="center" shrinkToFit="1"/>
      <protection locked="0"/>
    </xf>
    <xf numFmtId="0" fontId="0" fillId="0" borderId="52" xfId="0" applyNumberFormat="1" applyBorder="1" applyAlignment="1" applyProtection="1">
      <alignment horizontal="left" vertical="center" shrinkToFit="1"/>
      <protection locked="0"/>
    </xf>
    <xf numFmtId="0" fontId="0" fillId="0" borderId="53" xfId="0" applyNumberFormat="1" applyBorder="1" applyAlignment="1" applyProtection="1">
      <alignment horizontal="left" vertical="center" shrinkToFit="1"/>
      <protection locked="0"/>
    </xf>
    <xf numFmtId="0" fontId="0" fillId="0" borderId="61" xfId="0" applyNumberFormat="1" applyBorder="1" applyAlignment="1" applyProtection="1">
      <alignment horizontal="left" vertical="center" shrinkToFit="1"/>
      <protection locked="0"/>
    </xf>
    <xf numFmtId="0" fontId="0" fillId="2" borderId="34" xfId="0" applyFill="1" applyBorder="1" applyAlignment="1">
      <alignment vertical="center" shrinkToFit="1"/>
    </xf>
    <xf numFmtId="0" fontId="0" fillId="2" borderId="31" xfId="0" applyFill="1" applyBorder="1" applyAlignment="1">
      <alignment vertical="center" shrinkToFit="1"/>
    </xf>
    <xf numFmtId="0" fontId="0" fillId="2" borderId="37" xfId="0" applyFill="1" applyBorder="1" applyAlignment="1">
      <alignment vertical="center" shrinkToFit="1"/>
    </xf>
    <xf numFmtId="14" fontId="0" fillId="0" borderId="1" xfId="0" applyNumberFormat="1" applyBorder="1" applyAlignment="1" applyProtection="1">
      <alignment horizontal="center" vertical="center" shrinkToFit="1"/>
      <protection locked="0"/>
    </xf>
    <xf numFmtId="14" fontId="0" fillId="0" borderId="3" xfId="0" applyNumberFormat="1" applyBorder="1" applyAlignment="1" applyProtection="1">
      <alignment horizontal="center" vertical="center" shrinkToFit="1"/>
      <protection locked="0"/>
    </xf>
    <xf numFmtId="14" fontId="0" fillId="0" borderId="34" xfId="0" applyNumberFormat="1" applyBorder="1" applyAlignment="1" applyProtection="1">
      <alignment horizontal="center" vertical="center" shrinkToFit="1"/>
      <protection locked="0"/>
    </xf>
    <xf numFmtId="14" fontId="0" fillId="0" borderId="24" xfId="0" applyNumberFormat="1"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14" fontId="0" fillId="0" borderId="4" xfId="0" applyNumberFormat="1" applyBorder="1" applyAlignment="1" applyProtection="1">
      <alignment horizontal="left" vertical="center" shrinkToFit="1"/>
      <protection locked="0"/>
    </xf>
    <xf numFmtId="0" fontId="0" fillId="6" borderId="34" xfId="0" applyFill="1" applyBorder="1" applyAlignment="1" applyProtection="1">
      <alignment horizontal="left" vertical="center" shrinkToFit="1"/>
    </xf>
    <xf numFmtId="0" fontId="0" fillId="6" borderId="31" xfId="0" applyFill="1" applyBorder="1" applyAlignment="1" applyProtection="1">
      <alignment horizontal="left" vertical="center" shrinkToFit="1"/>
    </xf>
    <xf numFmtId="0" fontId="0" fillId="6" borderId="24" xfId="0" applyFill="1" applyBorder="1" applyAlignment="1" applyProtection="1">
      <alignment horizontal="left" vertical="center" shrinkToFit="1"/>
    </xf>
    <xf numFmtId="0" fontId="0" fillId="2" borderId="4" xfId="0" applyFill="1" applyBorder="1" applyAlignment="1">
      <alignment horizontal="left" vertical="center" shrinkToFit="1"/>
    </xf>
    <xf numFmtId="0" fontId="0" fillId="2" borderId="14" xfId="0" applyFill="1" applyBorder="1" applyAlignment="1">
      <alignment horizontal="left" vertical="center" shrinkToFit="1"/>
    </xf>
    <xf numFmtId="14" fontId="0" fillId="0" borderId="43" xfId="0" applyNumberFormat="1" applyBorder="1" applyAlignment="1">
      <alignment horizontal="left" vertical="center" shrinkToFit="1"/>
    </xf>
    <xf numFmtId="0" fontId="0" fillId="2" borderId="10" xfId="0" applyFill="1" applyBorder="1" applyAlignment="1">
      <alignment horizontal="center" vertical="center" shrinkToFit="1"/>
    </xf>
    <xf numFmtId="0" fontId="0" fillId="2" borderId="11" xfId="0" applyFill="1" applyBorder="1" applyAlignment="1">
      <alignment horizontal="center" vertical="center" shrinkToFit="1"/>
    </xf>
    <xf numFmtId="0" fontId="0" fillId="2" borderId="12" xfId="0" applyFill="1" applyBorder="1" applyAlignment="1">
      <alignment horizontal="center" vertical="center" shrinkToFit="1"/>
    </xf>
    <xf numFmtId="14" fontId="0" fillId="2" borderId="1" xfId="0" applyNumberFormat="1" applyFont="1" applyFill="1" applyBorder="1" applyAlignment="1">
      <alignment horizontal="center" vertical="center" wrapText="1" shrinkToFit="1"/>
    </xf>
    <xf numFmtId="14" fontId="0" fillId="2" borderId="3" xfId="0" applyNumberFormat="1" applyFont="1" applyFill="1" applyBorder="1" applyAlignment="1">
      <alignment horizontal="center" vertical="center" wrapText="1" shrinkToFit="1"/>
    </xf>
    <xf numFmtId="0" fontId="9" fillId="2" borderId="1" xfId="0" applyFont="1" applyFill="1" applyBorder="1" applyAlignment="1">
      <alignment horizontal="center" vertical="center" wrapText="1" shrinkToFit="1"/>
    </xf>
    <xf numFmtId="0" fontId="9" fillId="2" borderId="2" xfId="0" applyFont="1" applyFill="1" applyBorder="1" applyAlignment="1">
      <alignment horizontal="center" vertical="center" wrapText="1" shrinkToFit="1"/>
    </xf>
    <xf numFmtId="0" fontId="9" fillId="2" borderId="36" xfId="0" applyFont="1" applyFill="1" applyBorder="1" applyAlignment="1">
      <alignment horizontal="center" vertical="center" wrapText="1" shrinkToFit="1"/>
    </xf>
    <xf numFmtId="0" fontId="0" fillId="0" borderId="34" xfId="0" applyFill="1" applyBorder="1" applyAlignment="1" applyProtection="1">
      <alignment horizontal="center" vertical="center" shrinkToFit="1"/>
      <protection locked="0"/>
    </xf>
    <xf numFmtId="0" fontId="0" fillId="0" borderId="31" xfId="0" applyFill="1" applyBorder="1" applyAlignment="1" applyProtection="1">
      <alignment horizontal="center" vertical="center" shrinkToFit="1"/>
      <protection locked="0"/>
    </xf>
    <xf numFmtId="0" fontId="0" fillId="6" borderId="34" xfId="0" applyNumberFormat="1" applyFill="1" applyBorder="1" applyAlignment="1">
      <alignment horizontal="center" vertical="center" shrinkToFit="1"/>
    </xf>
    <xf numFmtId="0" fontId="0" fillId="6" borderId="37" xfId="0" applyNumberFormat="1" applyFill="1" applyBorder="1" applyAlignment="1">
      <alignment horizontal="center" vertical="center" shrinkToFit="1"/>
    </xf>
    <xf numFmtId="0" fontId="0" fillId="0" borderId="30" xfId="0" applyBorder="1" applyAlignment="1">
      <alignment horizontal="center" vertical="center" shrinkToFit="1"/>
    </xf>
    <xf numFmtId="0" fontId="11" fillId="0" borderId="0" xfId="0" applyFont="1" applyBorder="1" applyAlignment="1">
      <alignment horizontal="left" vertical="center" wrapText="1"/>
    </xf>
    <xf numFmtId="0" fontId="0" fillId="0" borderId="42" xfId="0" applyBorder="1" applyAlignment="1">
      <alignment horizontal="left" vertical="center" shrinkToFit="1"/>
    </xf>
    <xf numFmtId="0" fontId="0" fillId="0" borderId="29" xfId="0" applyBorder="1" applyAlignment="1">
      <alignment horizontal="left" vertical="center" shrinkToFit="1"/>
    </xf>
    <xf numFmtId="0" fontId="0" fillId="6" borderId="1" xfId="0" applyNumberFormat="1" applyFill="1" applyBorder="1" applyAlignment="1">
      <alignment horizontal="center" vertical="center" shrinkToFit="1"/>
    </xf>
    <xf numFmtId="0" fontId="0" fillId="6" borderId="36" xfId="0" applyNumberFormat="1" applyFill="1" applyBorder="1" applyAlignment="1">
      <alignment horizontal="center" vertical="center" shrinkToFit="1"/>
    </xf>
    <xf numFmtId="0" fontId="0" fillId="6" borderId="2" xfId="0" applyNumberFormat="1" applyFill="1" applyBorder="1" applyAlignment="1">
      <alignment horizontal="center" vertical="center" shrinkToFit="1"/>
    </xf>
    <xf numFmtId="0" fontId="0" fillId="6" borderId="3" xfId="0" applyNumberFormat="1" applyFill="1" applyBorder="1" applyAlignment="1">
      <alignment horizontal="center" vertical="center" shrinkToFit="1"/>
    </xf>
    <xf numFmtId="0" fontId="0" fillId="6" borderId="31" xfId="0" applyNumberFormat="1" applyFill="1" applyBorder="1" applyAlignment="1">
      <alignment horizontal="center" vertical="center" shrinkToFit="1"/>
    </xf>
    <xf numFmtId="0" fontId="0" fillId="6" borderId="24" xfId="0" applyNumberFormat="1" applyFill="1" applyBorder="1" applyAlignment="1">
      <alignment horizontal="center" vertical="center" shrinkToFit="1"/>
    </xf>
    <xf numFmtId="0" fontId="0" fillId="0" borderId="28" xfId="0" applyBorder="1" applyAlignment="1">
      <alignment horizontal="center" vertical="center" shrinkToFit="1"/>
    </xf>
    <xf numFmtId="0" fontId="0" fillId="2" borderId="4" xfId="0" applyFill="1" applyBorder="1" applyAlignment="1">
      <alignment horizontal="center" vertical="center" shrinkToFit="1"/>
    </xf>
    <xf numFmtId="0" fontId="0" fillId="2" borderId="14" xfId="0" applyFill="1" applyBorder="1" applyAlignment="1">
      <alignment horizontal="center" vertical="center" shrinkToFit="1"/>
    </xf>
    <xf numFmtId="0" fontId="0" fillId="6" borderId="41" xfId="0" applyFill="1" applyBorder="1" applyAlignment="1">
      <alignment horizontal="center" vertical="center" shrinkToFit="1"/>
    </xf>
    <xf numFmtId="0" fontId="0" fillId="6" borderId="43" xfId="0" applyFill="1" applyBorder="1" applyAlignment="1">
      <alignment horizontal="center" vertical="center" shrinkToFit="1"/>
    </xf>
    <xf numFmtId="0" fontId="0" fillId="6" borderId="40" xfId="0" applyFill="1" applyBorder="1" applyAlignment="1">
      <alignment horizontal="center" vertical="center" shrinkToFit="1"/>
    </xf>
    <xf numFmtId="0" fontId="0" fillId="6" borderId="11" xfId="0" applyNumberFormat="1" applyFill="1" applyBorder="1" applyAlignment="1">
      <alignment horizontal="left" vertical="center" shrinkToFit="1"/>
    </xf>
    <xf numFmtId="0" fontId="0" fillId="6" borderId="32" xfId="0" applyNumberFormat="1" applyFill="1" applyBorder="1" applyAlignment="1">
      <alignment horizontal="left" vertical="center" shrinkToFit="1"/>
    </xf>
    <xf numFmtId="0" fontId="0" fillId="6" borderId="12" xfId="0" applyNumberFormat="1" applyFill="1" applyBorder="1" applyAlignment="1">
      <alignment horizontal="left" vertical="center" shrinkToFit="1"/>
    </xf>
    <xf numFmtId="0" fontId="0" fillId="6" borderId="6" xfId="0" applyNumberFormat="1" applyFill="1" applyBorder="1" applyAlignment="1">
      <alignment horizontal="left" vertical="center" shrinkToFit="1"/>
    </xf>
    <xf numFmtId="0" fontId="0" fillId="6" borderId="7" xfId="0" applyNumberFormat="1" applyFill="1" applyBorder="1" applyAlignment="1">
      <alignment horizontal="left" vertical="center" shrinkToFit="1"/>
    </xf>
    <xf numFmtId="0" fontId="0" fillId="6" borderId="19" xfId="0" applyNumberFormat="1" applyFill="1" applyBorder="1" applyAlignment="1">
      <alignment horizontal="left" vertical="center" shrinkToFit="1"/>
    </xf>
    <xf numFmtId="0" fontId="0" fillId="6" borderId="21" xfId="0" applyNumberFormat="1" applyFill="1" applyBorder="1" applyAlignment="1">
      <alignment vertical="center" shrinkToFit="1"/>
    </xf>
    <xf numFmtId="0" fontId="0" fillId="6" borderId="33" xfId="0" applyNumberFormat="1" applyFill="1" applyBorder="1" applyAlignment="1">
      <alignment vertical="center" shrinkToFit="1"/>
    </xf>
    <xf numFmtId="0" fontId="0" fillId="6" borderId="22" xfId="0" applyNumberFormat="1" applyFill="1" applyBorder="1" applyAlignment="1">
      <alignment vertical="center" shrinkToFit="1"/>
    </xf>
    <xf numFmtId="0" fontId="0" fillId="2" borderId="8" xfId="0" applyFill="1" applyBorder="1" applyAlignment="1">
      <alignment horizontal="center" vertical="center" shrinkToFit="1"/>
    </xf>
    <xf numFmtId="0" fontId="0" fillId="2" borderId="9" xfId="0" applyFill="1" applyBorder="1" applyAlignment="1">
      <alignment horizontal="center" vertical="center" shrinkToFit="1"/>
    </xf>
    <xf numFmtId="0" fontId="0" fillId="6" borderId="32" xfId="0" applyFill="1" applyBorder="1" applyAlignment="1" applyProtection="1">
      <alignment horizontal="left" vertical="center" shrinkToFit="1"/>
    </xf>
    <xf numFmtId="0" fontId="0" fillId="6" borderId="30" xfId="0" applyFill="1" applyBorder="1" applyAlignment="1" applyProtection="1">
      <alignment horizontal="left" vertical="center" shrinkToFit="1"/>
    </xf>
    <xf numFmtId="0" fontId="0" fillId="6" borderId="23" xfId="0" applyFill="1" applyBorder="1" applyAlignment="1" applyProtection="1">
      <alignment horizontal="left" vertical="center" shrinkToFit="1"/>
    </xf>
    <xf numFmtId="0" fontId="0" fillId="2" borderId="50" xfId="0" applyFill="1" applyBorder="1" applyAlignment="1">
      <alignment horizontal="left" vertical="center" shrinkToFit="1"/>
    </xf>
    <xf numFmtId="0" fontId="0" fillId="2" borderId="51" xfId="0" applyFill="1" applyBorder="1" applyAlignment="1">
      <alignment horizontal="left" vertical="center" shrinkToFit="1"/>
    </xf>
    <xf numFmtId="0" fontId="0" fillId="0" borderId="28" xfId="0" applyFont="1" applyBorder="1" applyAlignment="1">
      <alignment horizontal="center" vertical="center" shrinkToFit="1"/>
    </xf>
    <xf numFmtId="0" fontId="0" fillId="6" borderId="11" xfId="0" applyFill="1" applyBorder="1" applyAlignment="1">
      <alignment horizontal="center" vertical="center" shrinkToFit="1"/>
    </xf>
    <xf numFmtId="0" fontId="0" fillId="5" borderId="4" xfId="0" applyFill="1" applyBorder="1" applyAlignment="1">
      <alignment horizontal="center" vertical="center" wrapText="1"/>
    </xf>
    <xf numFmtId="0" fontId="0" fillId="5" borderId="4" xfId="0" applyFill="1" applyBorder="1" applyAlignment="1">
      <alignment horizontal="center" vertical="center"/>
    </xf>
    <xf numFmtId="0" fontId="0" fillId="2" borderId="10" xfId="0" applyFill="1" applyBorder="1" applyAlignment="1">
      <alignment horizontal="left" vertical="center" shrinkToFit="1"/>
    </xf>
    <xf numFmtId="0" fontId="0" fillId="2" borderId="11" xfId="0" applyFill="1" applyBorder="1" applyAlignment="1">
      <alignment horizontal="left" vertical="center" shrinkToFit="1"/>
    </xf>
    <xf numFmtId="0" fontId="0" fillId="2" borderId="4" xfId="0" applyFill="1" applyBorder="1" applyAlignment="1">
      <alignment horizontal="center" vertical="center" wrapText="1" shrinkToFit="1"/>
    </xf>
    <xf numFmtId="0" fontId="0" fillId="0" borderId="4" xfId="0" applyBorder="1" applyAlignment="1" applyProtection="1">
      <alignment vertical="center" shrinkToFit="1"/>
      <protection locked="0"/>
    </xf>
    <xf numFmtId="0" fontId="0" fillId="0" borderId="16" xfId="0" applyBorder="1" applyAlignment="1" applyProtection="1">
      <alignment vertical="center" shrinkToFit="1"/>
      <protection locked="0"/>
    </xf>
    <xf numFmtId="0" fontId="0" fillId="2" borderId="13" xfId="0" applyFill="1" applyBorder="1" applyAlignment="1">
      <alignment horizontal="center" vertical="center" wrapText="1" shrinkToFit="1"/>
    </xf>
    <xf numFmtId="0" fontId="0" fillId="2" borderId="13" xfId="0" applyFill="1" applyBorder="1" applyAlignment="1">
      <alignment horizontal="center" vertical="center" shrinkToFit="1"/>
    </xf>
    <xf numFmtId="0" fontId="0" fillId="0" borderId="11" xfId="0" applyBorder="1" applyAlignment="1">
      <alignment horizontal="left" vertical="center" shrinkToFit="1"/>
    </xf>
    <xf numFmtId="0" fontId="0" fillId="0" borderId="12" xfId="0" applyBorder="1" applyAlignment="1">
      <alignment horizontal="left" vertical="center" shrinkToFit="1"/>
    </xf>
    <xf numFmtId="0" fontId="0" fillId="2" borderId="6" xfId="0" applyFont="1" applyFill="1" applyBorder="1" applyAlignment="1">
      <alignment horizontal="center" vertical="center" wrapText="1" shrinkToFit="1"/>
    </xf>
    <xf numFmtId="0" fontId="0" fillId="2" borderId="57" xfId="0" applyFont="1" applyFill="1" applyBorder="1" applyAlignment="1">
      <alignment horizontal="center" vertical="center" shrinkToFit="1"/>
    </xf>
    <xf numFmtId="0" fontId="0" fillId="2" borderId="16" xfId="0" applyFill="1" applyBorder="1" applyAlignment="1">
      <alignment horizontal="left" vertical="center" shrinkToFit="1"/>
    </xf>
    <xf numFmtId="0" fontId="0" fillId="2" borderId="17" xfId="0" applyFill="1" applyBorder="1" applyAlignment="1">
      <alignment horizontal="left" vertical="center" shrinkToFit="1"/>
    </xf>
    <xf numFmtId="0" fontId="0" fillId="0" borderId="11" xfId="0" applyFont="1" applyBorder="1" applyAlignment="1">
      <alignment horizontal="left" vertical="center" wrapText="1" shrinkToFit="1"/>
    </xf>
    <xf numFmtId="0" fontId="0" fillId="0" borderId="11" xfId="0" applyFont="1" applyBorder="1" applyAlignment="1">
      <alignment horizontal="left" vertical="center" shrinkToFit="1"/>
    </xf>
    <xf numFmtId="0" fontId="0" fillId="0" borderId="12" xfId="0" applyFont="1" applyBorder="1" applyAlignment="1">
      <alignment horizontal="left" vertical="center" shrinkToFit="1"/>
    </xf>
    <xf numFmtId="0" fontId="0" fillId="0" borderId="4" xfId="0" applyBorder="1" applyAlignment="1">
      <alignment horizontal="center" vertical="center"/>
    </xf>
    <xf numFmtId="0" fontId="0" fillId="0" borderId="14" xfId="0" applyBorder="1" applyAlignment="1">
      <alignment horizontal="center" vertical="center"/>
    </xf>
    <xf numFmtId="0" fontId="15" fillId="6" borderId="34" xfId="0" applyNumberFormat="1" applyFont="1" applyFill="1" applyBorder="1" applyAlignment="1">
      <alignment horizontal="center" vertical="center" shrinkToFit="1"/>
    </xf>
    <xf numFmtId="0" fontId="15" fillId="6" borderId="31" xfId="0" applyNumberFormat="1" applyFont="1" applyFill="1" applyBorder="1" applyAlignment="1">
      <alignment horizontal="center" vertical="center" shrinkToFit="1"/>
    </xf>
    <xf numFmtId="0" fontId="15" fillId="6" borderId="37" xfId="0" applyNumberFormat="1" applyFont="1" applyFill="1" applyBorder="1" applyAlignment="1">
      <alignment horizontal="center" vertical="center" shrinkToFit="1"/>
    </xf>
    <xf numFmtId="0" fontId="0" fillId="6" borderId="11" xfId="0" applyNumberFormat="1" applyFill="1" applyBorder="1" applyAlignment="1">
      <alignment horizontal="center" vertical="center" shrinkToFit="1"/>
    </xf>
    <xf numFmtId="0" fontId="0" fillId="5" borderId="1" xfId="0" applyFill="1" applyBorder="1" applyAlignment="1">
      <alignment horizontal="center" vertical="center" wrapText="1"/>
    </xf>
    <xf numFmtId="0" fontId="0" fillId="5" borderId="3" xfId="0" applyFill="1" applyBorder="1" applyAlignment="1">
      <alignment horizontal="center" vertical="center" wrapText="1"/>
    </xf>
    <xf numFmtId="0" fontId="23" fillId="0" borderId="1" xfId="3" applyBorder="1" applyAlignment="1" applyProtection="1">
      <alignment horizontal="center" vertical="center" shrinkToFit="1"/>
      <protection locked="0"/>
    </xf>
    <xf numFmtId="0" fontId="23" fillId="0" borderId="3" xfId="3" applyBorder="1" applyAlignment="1" applyProtection="1">
      <alignment horizontal="center" vertical="center" shrinkToFit="1"/>
      <protection locked="0"/>
    </xf>
    <xf numFmtId="0" fontId="23" fillId="2" borderId="10" xfId="3" applyFill="1" applyBorder="1" applyAlignment="1">
      <alignment horizontal="left" vertical="center" shrinkToFit="1"/>
    </xf>
    <xf numFmtId="0" fontId="23" fillId="2" borderId="23" xfId="3" applyFill="1" applyBorder="1" applyAlignment="1">
      <alignment horizontal="left" vertical="center" shrinkToFit="1"/>
    </xf>
    <xf numFmtId="0" fontId="23" fillId="2" borderId="11" xfId="3" applyFill="1" applyBorder="1" applyAlignment="1">
      <alignment horizontal="left" vertical="center" shrinkToFit="1"/>
    </xf>
    <xf numFmtId="0" fontId="23" fillId="0" borderId="11" xfId="3" applyBorder="1" applyAlignment="1">
      <alignment horizontal="left" vertical="center" shrinkToFit="1"/>
    </xf>
    <xf numFmtId="0" fontId="23" fillId="0" borderId="12" xfId="3" applyBorder="1" applyAlignment="1">
      <alignment horizontal="left" vertical="center" shrinkToFit="1"/>
    </xf>
    <xf numFmtId="0" fontId="23" fillId="0" borderId="34" xfId="3" applyBorder="1" applyAlignment="1" applyProtection="1">
      <alignment horizontal="center" vertical="center" shrinkToFit="1"/>
      <protection locked="0"/>
    </xf>
    <xf numFmtId="0" fontId="23" fillId="0" borderId="24" xfId="3" applyBorder="1" applyAlignment="1" applyProtection="1">
      <alignment horizontal="center" vertical="center" shrinkToFit="1"/>
      <protection locked="0"/>
    </xf>
    <xf numFmtId="0" fontId="23" fillId="6" borderId="32" xfId="3" applyFill="1" applyBorder="1" applyAlignment="1">
      <alignment horizontal="center" vertical="center" shrinkToFit="1"/>
    </xf>
    <xf numFmtId="0" fontId="23" fillId="6" borderId="23" xfId="3" applyFill="1" applyBorder="1" applyAlignment="1">
      <alignment horizontal="center" vertical="center" shrinkToFit="1"/>
    </xf>
    <xf numFmtId="0" fontId="23" fillId="6" borderId="30" xfId="3" applyFill="1" applyBorder="1" applyAlignment="1">
      <alignment horizontal="center" vertical="center" shrinkToFit="1"/>
    </xf>
    <xf numFmtId="0" fontId="15" fillId="6" borderId="16" xfId="3" applyFont="1" applyFill="1" applyBorder="1" applyAlignment="1">
      <alignment horizontal="center" vertical="center" shrinkToFit="1"/>
    </xf>
    <xf numFmtId="0" fontId="15" fillId="6" borderId="17" xfId="3" applyFont="1" applyFill="1" applyBorder="1" applyAlignment="1">
      <alignment horizontal="center" vertical="center" shrinkToFit="1"/>
    </xf>
    <xf numFmtId="0" fontId="23" fillId="2" borderId="49" xfId="3" applyFill="1" applyBorder="1" applyAlignment="1">
      <alignment horizontal="left" vertical="center" shrinkToFit="1"/>
    </xf>
    <xf numFmtId="0" fontId="23" fillId="2" borderId="67" xfId="3" applyFill="1" applyBorder="1" applyAlignment="1">
      <alignment horizontal="left" vertical="center" shrinkToFit="1"/>
    </xf>
    <xf numFmtId="0" fontId="23" fillId="2" borderId="50" xfId="3" applyFill="1" applyBorder="1" applyAlignment="1">
      <alignment horizontal="left" vertical="center" shrinkToFit="1"/>
    </xf>
    <xf numFmtId="0" fontId="23" fillId="0" borderId="50" xfId="3" applyBorder="1" applyAlignment="1">
      <alignment horizontal="left" vertical="center" shrinkToFit="1"/>
    </xf>
    <xf numFmtId="0" fontId="23" fillId="6" borderId="33" xfId="3" applyFill="1" applyBorder="1" applyAlignment="1">
      <alignment vertical="center" shrinkToFit="1"/>
    </xf>
    <xf numFmtId="0" fontId="23" fillId="6" borderId="55" xfId="3" applyFill="1" applyBorder="1" applyAlignment="1">
      <alignment vertical="center" shrinkToFit="1"/>
    </xf>
    <xf numFmtId="0" fontId="23" fillId="6" borderId="56" xfId="3" applyFill="1" applyBorder="1" applyAlignment="1">
      <alignment vertical="center" shrinkToFit="1"/>
    </xf>
    <xf numFmtId="0" fontId="23" fillId="6" borderId="1" xfId="3" applyFill="1" applyBorder="1" applyAlignment="1">
      <alignment horizontal="center" vertical="center" shrinkToFit="1"/>
    </xf>
    <xf numFmtId="0" fontId="23" fillId="6" borderId="3" xfId="3" applyFill="1" applyBorder="1" applyAlignment="1">
      <alignment horizontal="center" vertical="center" shrinkToFit="1"/>
    </xf>
    <xf numFmtId="0" fontId="23" fillId="0" borderId="30" xfId="3" applyBorder="1" applyAlignment="1">
      <alignment horizontal="center" vertical="center" shrinkToFit="1"/>
    </xf>
    <xf numFmtId="0" fontId="11" fillId="0" borderId="0" xfId="3" applyFont="1" applyAlignment="1">
      <alignment horizontal="left" vertical="center" wrapText="1"/>
    </xf>
    <xf numFmtId="0" fontId="23" fillId="0" borderId="42" xfId="3" applyBorder="1" applyAlignment="1">
      <alignment horizontal="left" vertical="center" shrinkToFit="1"/>
    </xf>
    <xf numFmtId="0" fontId="23" fillId="0" borderId="29" xfId="3" applyBorder="1" applyAlignment="1">
      <alignment horizontal="left" vertical="center" shrinkToFit="1"/>
    </xf>
    <xf numFmtId="0" fontId="23" fillId="0" borderId="1" xfId="3" applyBorder="1" applyAlignment="1" applyProtection="1">
      <alignment horizontal="center" vertical="center" wrapText="1"/>
      <protection locked="0"/>
    </xf>
    <xf numFmtId="0" fontId="23" fillId="0" borderId="2" xfId="3" applyBorder="1" applyAlignment="1" applyProtection="1">
      <alignment horizontal="center" vertical="center" wrapText="1"/>
      <protection locked="0"/>
    </xf>
    <xf numFmtId="0" fontId="23" fillId="0" borderId="3" xfId="3" applyBorder="1" applyAlignment="1" applyProtection="1">
      <alignment horizontal="center" vertical="center" wrapText="1"/>
      <protection locked="0"/>
    </xf>
    <xf numFmtId="0" fontId="23" fillId="9" borderId="87" xfId="3" applyFill="1" applyBorder="1" applyAlignment="1">
      <alignment horizontal="center" vertical="center" wrapText="1"/>
    </xf>
    <xf numFmtId="0" fontId="23" fillId="9" borderId="88" xfId="3" applyFill="1" applyBorder="1" applyAlignment="1">
      <alignment horizontal="center" vertical="center" wrapText="1"/>
    </xf>
    <xf numFmtId="0" fontId="23" fillId="2" borderId="26" xfId="3" applyFill="1" applyBorder="1" applyAlignment="1">
      <alignment horizontal="center" vertical="center" wrapText="1"/>
    </xf>
    <xf numFmtId="0" fontId="23" fillId="2" borderId="24" xfId="3" applyFill="1" applyBorder="1" applyAlignment="1">
      <alignment horizontal="center" vertical="center" wrapText="1"/>
    </xf>
    <xf numFmtId="0" fontId="6" fillId="0" borderId="0" xfId="3" applyFont="1" applyAlignment="1">
      <alignment horizontal="center" vertical="center" wrapText="1" shrinkToFit="1"/>
    </xf>
    <xf numFmtId="0" fontId="6" fillId="0" borderId="0" xfId="3" applyFont="1" applyAlignment="1">
      <alignment horizontal="center" vertical="center" shrinkToFit="1"/>
    </xf>
    <xf numFmtId="0" fontId="7" fillId="2" borderId="13" xfId="3" applyFont="1" applyFill="1" applyBorder="1" applyAlignment="1">
      <alignment horizontal="center" vertical="center" wrapText="1" shrinkToFit="1"/>
    </xf>
    <xf numFmtId="0" fontId="7" fillId="2" borderId="18" xfId="3" applyFont="1" applyFill="1" applyBorder="1" applyAlignment="1">
      <alignment horizontal="center" vertical="center" wrapText="1" shrinkToFit="1"/>
    </xf>
    <xf numFmtId="0" fontId="7" fillId="2" borderId="15" xfId="3" applyFont="1" applyFill="1" applyBorder="1" applyAlignment="1">
      <alignment horizontal="center" vertical="center" shrinkToFit="1"/>
    </xf>
    <xf numFmtId="0" fontId="23" fillId="6" borderId="2" xfId="3" applyFill="1" applyBorder="1" applyAlignment="1">
      <alignment horizontal="center" vertical="center" shrinkToFit="1"/>
    </xf>
    <xf numFmtId="0" fontId="23" fillId="6" borderId="36" xfId="3" applyFill="1" applyBorder="1" applyAlignment="1">
      <alignment horizontal="center" vertical="center" shrinkToFit="1"/>
    </xf>
    <xf numFmtId="0" fontId="23" fillId="6" borderId="34" xfId="3" applyFill="1" applyBorder="1" applyAlignment="1">
      <alignment horizontal="center" vertical="center" shrinkToFit="1"/>
    </xf>
    <xf numFmtId="0" fontId="23" fillId="6" borderId="31" xfId="3" applyFill="1" applyBorder="1" applyAlignment="1">
      <alignment horizontal="center" vertical="center" shrinkToFit="1"/>
    </xf>
    <xf numFmtId="0" fontId="23" fillId="6" borderId="24" xfId="3" applyFill="1" applyBorder="1" applyAlignment="1">
      <alignment horizontal="center" vertical="center" shrinkToFit="1"/>
    </xf>
    <xf numFmtId="0" fontId="23" fillId="6" borderId="37" xfId="3" applyFill="1" applyBorder="1" applyAlignment="1">
      <alignment horizontal="center" vertical="center" shrinkToFit="1"/>
    </xf>
    <xf numFmtId="0" fontId="23" fillId="6" borderId="52" xfId="3" applyFill="1" applyBorder="1" applyAlignment="1">
      <alignment vertical="center" shrinkToFit="1"/>
    </xf>
    <xf numFmtId="0" fontId="23" fillId="6" borderId="53" xfId="3" applyFill="1" applyBorder="1" applyAlignment="1">
      <alignment vertical="center" shrinkToFit="1"/>
    </xf>
    <xf numFmtId="0" fontId="23" fillId="6" borderId="54" xfId="3" applyFill="1" applyBorder="1" applyAlignment="1">
      <alignment vertical="center" shrinkToFit="1"/>
    </xf>
    <xf numFmtId="0" fontId="23" fillId="6" borderId="1" xfId="3" applyFill="1" applyBorder="1" applyAlignment="1">
      <alignment vertical="center" shrinkToFit="1"/>
    </xf>
    <xf numFmtId="0" fontId="23" fillId="6" borderId="2" xfId="3" applyFill="1" applyBorder="1" applyAlignment="1">
      <alignment vertical="center" shrinkToFit="1"/>
    </xf>
    <xf numFmtId="0" fontId="23" fillId="6" borderId="36" xfId="3" applyFill="1" applyBorder="1" applyAlignment="1">
      <alignment vertical="center" shrinkToFit="1"/>
    </xf>
    <xf numFmtId="0" fontId="23" fillId="6" borderId="32" xfId="3" applyFill="1" applyBorder="1" applyAlignment="1">
      <alignment vertical="center" shrinkToFit="1"/>
    </xf>
    <xf numFmtId="0" fontId="23" fillId="6" borderId="30" xfId="3" applyFill="1" applyBorder="1" applyAlignment="1">
      <alignment vertical="center" shrinkToFit="1"/>
    </xf>
    <xf numFmtId="0" fontId="23" fillId="6" borderId="27" xfId="3" applyFill="1" applyBorder="1" applyAlignment="1">
      <alignment vertical="center" shrinkToFit="1"/>
    </xf>
    <xf numFmtId="0" fontId="23" fillId="0" borderId="28" xfId="3" applyBorder="1" applyAlignment="1">
      <alignment horizontal="center" vertical="center" shrinkToFit="1"/>
    </xf>
    <xf numFmtId="0" fontId="23" fillId="2" borderId="51" xfId="3" applyFill="1" applyBorder="1" applyAlignment="1">
      <alignment horizontal="left" vertical="center" shrinkToFit="1"/>
    </xf>
    <xf numFmtId="0" fontId="23" fillId="6" borderId="23" xfId="3" applyFill="1" applyBorder="1" applyAlignment="1">
      <alignment vertical="center" shrinkToFit="1"/>
    </xf>
    <xf numFmtId="0" fontId="23" fillId="5" borderId="1" xfId="3" applyFill="1" applyBorder="1" applyAlignment="1">
      <alignment horizontal="center" vertical="center" wrapText="1"/>
    </xf>
    <xf numFmtId="0" fontId="23" fillId="5" borderId="3" xfId="3" applyFill="1" applyBorder="1" applyAlignment="1">
      <alignment horizontal="center" vertical="center" wrapText="1"/>
    </xf>
    <xf numFmtId="0" fontId="23" fillId="2" borderId="35" xfId="3" applyFill="1" applyBorder="1" applyAlignment="1">
      <alignment horizontal="center" vertical="center" wrapText="1"/>
    </xf>
    <xf numFmtId="0" fontId="23" fillId="2" borderId="3" xfId="3" applyFill="1" applyBorder="1" applyAlignment="1">
      <alignment horizontal="center" vertical="center" wrapText="1"/>
    </xf>
    <xf numFmtId="0" fontId="23" fillId="2" borderId="4" xfId="3" applyFill="1" applyBorder="1" applyAlignment="1">
      <alignment horizontal="center" vertical="center" shrinkToFit="1"/>
    </xf>
    <xf numFmtId="0" fontId="23" fillId="6" borderId="34" xfId="3" applyFill="1" applyBorder="1" applyAlignment="1">
      <alignment vertical="center" shrinkToFit="1"/>
    </xf>
    <xf numFmtId="0" fontId="23" fillId="6" borderId="31" xfId="3" applyFill="1" applyBorder="1" applyAlignment="1">
      <alignment vertical="center" shrinkToFit="1"/>
    </xf>
    <xf numFmtId="0" fontId="23" fillId="6" borderId="24" xfId="3" applyFill="1" applyBorder="1" applyAlignment="1">
      <alignment vertical="center" shrinkToFit="1"/>
    </xf>
    <xf numFmtId="0" fontId="23" fillId="2" borderId="16" xfId="3" applyFill="1" applyBorder="1" applyAlignment="1">
      <alignment horizontal="left" vertical="center" shrinkToFit="1"/>
    </xf>
    <xf numFmtId="0" fontId="23" fillId="2" borderId="17" xfId="3" applyFill="1" applyBorder="1" applyAlignment="1">
      <alignment horizontal="left" vertical="center" shrinkToFit="1"/>
    </xf>
    <xf numFmtId="0" fontId="23" fillId="5" borderId="4" xfId="3" applyFill="1" applyBorder="1" applyAlignment="1">
      <alignment horizontal="center" vertical="center" wrapText="1"/>
    </xf>
    <xf numFmtId="0" fontId="23" fillId="0" borderId="4" xfId="3" applyBorder="1" applyAlignment="1">
      <alignment horizontal="center" vertical="center"/>
    </xf>
    <xf numFmtId="0" fontId="23" fillId="0" borderId="14" xfId="3" applyBorder="1" applyAlignment="1">
      <alignment horizontal="center" vertical="center"/>
    </xf>
    <xf numFmtId="0" fontId="23" fillId="2" borderId="1" xfId="3" applyFill="1" applyBorder="1" applyAlignment="1">
      <alignment horizontal="center" vertical="center" wrapText="1"/>
    </xf>
    <xf numFmtId="0" fontId="23" fillId="2" borderId="2" xfId="3" applyFill="1" applyBorder="1" applyAlignment="1">
      <alignment horizontal="center" vertical="center" wrapText="1"/>
    </xf>
    <xf numFmtId="0" fontId="20" fillId="2" borderId="4" xfId="3" applyFont="1" applyFill="1" applyBorder="1" applyAlignment="1">
      <alignment horizontal="center" vertical="center" wrapText="1"/>
    </xf>
    <xf numFmtId="0" fontId="23" fillId="2" borderId="4" xfId="3" applyFill="1" applyBorder="1" applyAlignment="1">
      <alignment horizontal="center" vertical="center" wrapText="1"/>
    </xf>
    <xf numFmtId="0" fontId="23" fillId="2" borderId="7" xfId="3" applyFill="1" applyBorder="1" applyAlignment="1">
      <alignment horizontal="center" vertical="center" wrapText="1"/>
    </xf>
    <xf numFmtId="0" fontId="23" fillId="2" borderId="9" xfId="3" applyFill="1" applyBorder="1" applyAlignment="1">
      <alignment horizontal="center" vertical="center" wrapText="1"/>
    </xf>
    <xf numFmtId="0" fontId="23" fillId="2" borderId="68" xfId="3" applyFill="1" applyBorder="1" applyAlignment="1">
      <alignment horizontal="center" vertical="center" wrapText="1"/>
    </xf>
    <xf numFmtId="0" fontId="23" fillId="2" borderId="0" xfId="3" applyFill="1" applyAlignment="1">
      <alignment horizontal="center" vertical="center" wrapText="1"/>
    </xf>
    <xf numFmtId="0" fontId="23" fillId="2" borderId="69" xfId="3" applyFill="1" applyBorder="1" applyAlignment="1">
      <alignment horizontal="center" vertical="center" wrapText="1"/>
    </xf>
    <xf numFmtId="0" fontId="23" fillId="2" borderId="70" xfId="3" applyFill="1" applyBorder="1" applyAlignment="1">
      <alignment horizontal="center" vertical="center" wrapText="1"/>
    </xf>
    <xf numFmtId="0" fontId="23" fillId="2" borderId="71" xfId="3" applyFill="1" applyBorder="1" applyAlignment="1">
      <alignment horizontal="center" vertical="center" wrapText="1"/>
    </xf>
    <xf numFmtId="0" fontId="23" fillId="0" borderId="74" xfId="3" applyBorder="1" applyAlignment="1" applyProtection="1">
      <alignment horizontal="center" vertical="center" wrapText="1"/>
      <protection locked="0"/>
    </xf>
    <xf numFmtId="0" fontId="23" fillId="0" borderId="71" xfId="3" applyBorder="1" applyAlignment="1" applyProtection="1">
      <alignment horizontal="center" vertical="center" wrapText="1"/>
      <protection locked="0"/>
    </xf>
    <xf numFmtId="0" fontId="23" fillId="2" borderId="77" xfId="3" applyFill="1" applyBorder="1" applyAlignment="1">
      <alignment horizontal="center" vertical="center" wrapText="1"/>
    </xf>
    <xf numFmtId="0" fontId="23" fillId="2" borderId="60" xfId="3" applyFill="1" applyBorder="1" applyAlignment="1">
      <alignment horizontal="center" vertical="center" wrapText="1"/>
    </xf>
    <xf numFmtId="0" fontId="23" fillId="9" borderId="85" xfId="3" applyFill="1" applyBorder="1" applyAlignment="1">
      <alignment horizontal="center" vertical="center" wrapText="1"/>
    </xf>
    <xf numFmtId="0" fontId="23" fillId="9" borderId="86" xfId="3" applyFill="1" applyBorder="1" applyAlignment="1">
      <alignment horizontal="center" vertical="center" wrapText="1"/>
    </xf>
    <xf numFmtId="0" fontId="23" fillId="0" borderId="34" xfId="3" applyBorder="1" applyAlignment="1" applyProtection="1">
      <alignment horizontal="center" vertical="center" wrapText="1"/>
      <protection locked="0"/>
    </xf>
    <xf numFmtId="0" fontId="23" fillId="0" borderId="31" xfId="3" applyBorder="1" applyAlignment="1" applyProtection="1">
      <alignment horizontal="center" vertical="center" wrapText="1"/>
      <protection locked="0"/>
    </xf>
    <xf numFmtId="0" fontId="23" fillId="0" borderId="24" xfId="3" applyBorder="1" applyAlignment="1" applyProtection="1">
      <alignment horizontal="center" vertical="center" wrapText="1"/>
      <protection locked="0"/>
    </xf>
    <xf numFmtId="0" fontId="23" fillId="2" borderId="7" xfId="3" applyFill="1" applyBorder="1" applyAlignment="1">
      <alignment horizontal="center" vertical="center" shrinkToFit="1"/>
    </xf>
    <xf numFmtId="0" fontId="23" fillId="2" borderId="8" xfId="3" applyFill="1" applyBorder="1" applyAlignment="1">
      <alignment horizontal="center" vertical="center" shrinkToFit="1"/>
    </xf>
    <xf numFmtId="0" fontId="23" fillId="2" borderId="83" xfId="3" applyFill="1" applyBorder="1" applyAlignment="1">
      <alignment horizontal="center" vertical="center" shrinkToFit="1"/>
    </xf>
    <xf numFmtId="0" fontId="23" fillId="2" borderId="5" xfId="3" applyFill="1" applyBorder="1" applyAlignment="1">
      <alignment horizontal="center" vertical="center" shrinkToFit="1"/>
    </xf>
    <xf numFmtId="0" fontId="23" fillId="2" borderId="59" xfId="3" applyFill="1" applyBorder="1" applyAlignment="1">
      <alignment horizontal="center" vertical="center" shrinkToFit="1"/>
    </xf>
    <xf numFmtId="0" fontId="23" fillId="2" borderId="84" xfId="3" applyFill="1" applyBorder="1" applyAlignment="1">
      <alignment horizontal="center" vertical="center" shrinkToFit="1"/>
    </xf>
    <xf numFmtId="14" fontId="0" fillId="0" borderId="30" xfId="0" applyNumberFormat="1" applyBorder="1" applyAlignment="1" applyProtection="1">
      <alignment horizontal="left" vertical="center" shrinkToFit="1"/>
      <protection locked="0"/>
    </xf>
    <xf numFmtId="14" fontId="0" fillId="0" borderId="27" xfId="0" applyNumberFormat="1" applyBorder="1" applyAlignment="1" applyProtection="1">
      <alignment horizontal="left" vertical="center" shrinkToFit="1"/>
      <protection locked="0"/>
    </xf>
    <xf numFmtId="14" fontId="0" fillId="0" borderId="1" xfId="0" applyNumberFormat="1" applyBorder="1" applyAlignment="1" applyProtection="1">
      <alignment horizontal="left" vertical="center" shrinkToFit="1"/>
      <protection locked="0"/>
    </xf>
    <xf numFmtId="14" fontId="0" fillId="0" borderId="2" xfId="0" applyNumberFormat="1" applyBorder="1" applyAlignment="1" applyProtection="1">
      <alignment horizontal="left" vertical="center" shrinkToFit="1"/>
      <protection locked="0"/>
    </xf>
    <xf numFmtId="14" fontId="0" fillId="0" borderId="36" xfId="0" applyNumberFormat="1" applyBorder="1" applyAlignment="1" applyProtection="1">
      <alignment horizontal="left" vertical="center" shrinkToFit="1"/>
      <protection locked="0"/>
    </xf>
    <xf numFmtId="14" fontId="0" fillId="0" borderId="52" xfId="0" applyNumberFormat="1" applyBorder="1" applyAlignment="1" applyProtection="1">
      <alignment horizontal="left" vertical="center" shrinkToFit="1"/>
      <protection locked="0"/>
    </xf>
    <xf numFmtId="14" fontId="0" fillId="0" borderId="53" xfId="0" applyNumberFormat="1" applyBorder="1" applyAlignment="1" applyProtection="1">
      <alignment horizontal="left" vertical="center" shrinkToFit="1"/>
      <protection locked="0"/>
    </xf>
    <xf numFmtId="14" fontId="0" fillId="0" borderId="54" xfId="0" applyNumberFormat="1" applyBorder="1" applyAlignment="1" applyProtection="1">
      <alignment horizontal="left" vertical="center" shrinkToFit="1"/>
      <protection locked="0"/>
    </xf>
    <xf numFmtId="14" fontId="0" fillId="0" borderId="33" xfId="0" applyNumberFormat="1" applyBorder="1" applyAlignment="1" applyProtection="1">
      <alignment horizontal="left" vertical="center" shrinkToFit="1"/>
      <protection locked="0"/>
    </xf>
    <xf numFmtId="14" fontId="0" fillId="0" borderId="55" xfId="0" applyNumberFormat="1" applyBorder="1" applyAlignment="1" applyProtection="1">
      <alignment horizontal="left" vertical="center" shrinkToFit="1"/>
      <protection locked="0"/>
    </xf>
    <xf numFmtId="14" fontId="0" fillId="0" borderId="56" xfId="0" applyNumberFormat="1" applyBorder="1" applyAlignment="1" applyProtection="1">
      <alignment horizontal="left" vertical="center" shrinkToFit="1"/>
      <protection locked="0"/>
    </xf>
    <xf numFmtId="0" fontId="0" fillId="0" borderId="2" xfId="0" applyBorder="1" applyAlignment="1" applyProtection="1">
      <alignment horizontal="center" vertical="center" shrinkToFit="1"/>
      <protection locked="0"/>
    </xf>
    <xf numFmtId="0" fontId="11" fillId="0" borderId="1" xfId="0" applyFont="1" applyBorder="1" applyAlignment="1">
      <alignment horizontal="left" vertical="center" wrapText="1"/>
    </xf>
    <xf numFmtId="0" fontId="0" fillId="2" borderId="2" xfId="0" applyFill="1" applyBorder="1" applyAlignment="1">
      <alignment horizontal="center" vertical="center" shrinkToFit="1"/>
    </xf>
    <xf numFmtId="0" fontId="0" fillId="2" borderId="46" xfId="0" applyFill="1" applyBorder="1" applyAlignment="1">
      <alignment horizontal="center" vertical="center" wrapText="1"/>
    </xf>
    <xf numFmtId="0" fontId="0" fillId="2" borderId="43" xfId="0" applyFill="1" applyBorder="1" applyAlignment="1">
      <alignment horizontal="center" vertical="center" wrapText="1"/>
    </xf>
    <xf numFmtId="0" fontId="0" fillId="6" borderId="41" xfId="0" applyNumberFormat="1" applyFill="1" applyBorder="1" applyAlignment="1">
      <alignment horizontal="left" vertical="center" shrinkToFit="1"/>
    </xf>
    <xf numFmtId="0" fontId="0" fillId="6" borderId="47" xfId="0" applyNumberFormat="1" applyFill="1" applyBorder="1" applyAlignment="1">
      <alignment horizontal="left" vertical="center" shrinkToFit="1"/>
    </xf>
    <xf numFmtId="0" fontId="0" fillId="2" borderId="34" xfId="0" applyFill="1" applyBorder="1" applyAlignment="1">
      <alignment horizontal="center" vertical="center" wrapText="1"/>
    </xf>
    <xf numFmtId="0" fontId="0" fillId="2" borderId="31"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30" xfId="0" applyFill="1" applyBorder="1" applyAlignment="1">
      <alignment horizontal="center" vertical="center" wrapText="1"/>
    </xf>
    <xf numFmtId="0" fontId="0" fillId="6" borderId="32" xfId="0" applyFill="1" applyBorder="1" applyAlignment="1">
      <alignment horizontal="left" vertical="center" shrinkToFit="1"/>
    </xf>
    <xf numFmtId="0" fontId="0" fillId="6" borderId="27" xfId="0" applyFill="1" applyBorder="1" applyAlignment="1">
      <alignment horizontal="left" vertical="center" shrinkToFit="1"/>
    </xf>
    <xf numFmtId="0" fontId="0" fillId="2" borderId="35" xfId="0" applyFill="1" applyBorder="1" applyAlignment="1">
      <alignment horizontal="center" vertical="center" wrapText="1"/>
    </xf>
    <xf numFmtId="0" fontId="0" fillId="2" borderId="2" xfId="0" applyFill="1" applyBorder="1" applyAlignment="1">
      <alignment horizontal="center" vertical="center" wrapText="1"/>
    </xf>
    <xf numFmtId="0" fontId="0" fillId="6" borderId="1" xfId="0" applyFill="1" applyBorder="1" applyAlignment="1">
      <alignment horizontal="left" vertical="center" shrinkToFit="1"/>
    </xf>
    <xf numFmtId="0" fontId="0" fillId="6" borderId="36" xfId="0" applyFill="1" applyBorder="1" applyAlignment="1">
      <alignment horizontal="left" vertical="center" shrinkToFit="1"/>
    </xf>
    <xf numFmtId="0" fontId="0" fillId="2" borderId="26" xfId="0" applyFill="1" applyBorder="1" applyAlignment="1">
      <alignment horizontal="center" vertical="center" wrapText="1"/>
    </xf>
    <xf numFmtId="0" fontId="0" fillId="0" borderId="43" xfId="0" applyBorder="1" applyAlignment="1">
      <alignment horizontal="center" vertical="center" shrinkToFit="1"/>
    </xf>
    <xf numFmtId="0" fontId="0" fillId="2" borderId="10" xfId="0" applyFill="1" applyBorder="1" applyAlignment="1">
      <alignment horizontal="center" vertical="center" wrapText="1"/>
    </xf>
    <xf numFmtId="0" fontId="0" fillId="2" borderId="11" xfId="0" applyFill="1" applyBorder="1" applyAlignment="1">
      <alignment horizontal="center" vertical="center" wrapText="1"/>
    </xf>
    <xf numFmtId="0" fontId="0" fillId="6" borderId="11" xfId="0" applyFill="1" applyBorder="1" applyAlignment="1">
      <alignment horizontal="left" vertical="center" shrinkToFit="1"/>
    </xf>
    <xf numFmtId="0" fontId="0" fillId="6" borderId="12" xfId="0" applyFill="1" applyBorder="1" applyAlignment="1">
      <alignment horizontal="left" vertical="center" shrinkToFit="1"/>
    </xf>
    <xf numFmtId="0" fontId="11" fillId="0" borderId="8" xfId="0" applyFont="1" applyBorder="1" applyAlignment="1">
      <alignment horizontal="left" vertical="center" wrapText="1"/>
    </xf>
    <xf numFmtId="0" fontId="11" fillId="0" borderId="0" xfId="0" applyFont="1" applyAlignment="1">
      <alignment horizontal="left" vertical="center" wrapText="1"/>
    </xf>
    <xf numFmtId="0" fontId="0" fillId="2" borderId="15" xfId="0" applyFill="1" applyBorder="1" applyAlignment="1">
      <alignment horizontal="center" vertical="center" shrinkToFit="1"/>
    </xf>
    <xf numFmtId="0" fontId="0" fillId="2" borderId="16" xfId="0" applyFill="1" applyBorder="1" applyAlignment="1">
      <alignment horizontal="center" vertical="center" shrinkToFit="1"/>
    </xf>
    <xf numFmtId="0" fontId="0" fillId="6" borderId="16" xfId="0" applyFill="1" applyBorder="1" applyAlignment="1">
      <alignment horizontal="left" vertical="center" shrinkToFit="1"/>
    </xf>
    <xf numFmtId="0" fontId="0" fillId="6" borderId="17" xfId="0" applyFill="1" applyBorder="1" applyAlignment="1">
      <alignment horizontal="left" vertical="center" shrinkToFi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0" fillId="2" borderId="7" xfId="0" applyFill="1" applyBorder="1" applyAlignment="1">
      <alignment horizontal="left" vertical="center"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9" fillId="4" borderId="1" xfId="0" applyFont="1" applyFill="1" applyBorder="1" applyAlignment="1" applyProtection="1">
      <alignment horizontal="left" vertical="top" wrapText="1"/>
      <protection locked="0"/>
    </xf>
    <xf numFmtId="0" fontId="9" fillId="4" borderId="3" xfId="0" applyFont="1" applyFill="1" applyBorder="1" applyAlignment="1" applyProtection="1">
      <alignment horizontal="left" vertical="top" wrapText="1"/>
      <protection locked="0"/>
    </xf>
    <xf numFmtId="0" fontId="0" fillId="2" borderId="1" xfId="0" applyFont="1" applyFill="1" applyBorder="1" applyAlignment="1">
      <alignment horizontal="left" vertical="center" wrapText="1" shrinkToFit="1"/>
    </xf>
    <xf numFmtId="0" fontId="0" fillId="2" borderId="2" xfId="0" applyFont="1" applyFill="1" applyBorder="1" applyAlignment="1">
      <alignment horizontal="left" vertical="center" wrapText="1" shrinkToFit="1"/>
    </xf>
    <xf numFmtId="0" fontId="0" fillId="2" borderId="3" xfId="0" applyFont="1" applyFill="1" applyBorder="1" applyAlignment="1">
      <alignment horizontal="left" vertical="center" wrapText="1" shrinkToFi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22" fontId="22" fillId="0" borderId="4" xfId="0" applyNumberFormat="1" applyFont="1" applyBorder="1" applyAlignment="1">
      <alignment horizontal="left"/>
    </xf>
    <xf numFmtId="0" fontId="21" fillId="0" borderId="6" xfId="0" applyFont="1" applyBorder="1" applyAlignment="1">
      <alignment horizontal="center" vertical="center" wrapText="1"/>
    </xf>
    <xf numFmtId="0" fontId="21" fillId="0" borderId="57" xfId="0" applyFont="1" applyBorder="1" applyAlignment="1">
      <alignment horizontal="center" vertical="center" wrapText="1"/>
    </xf>
  </cellXfs>
  <cellStyles count="4">
    <cellStyle name="標準" xfId="0" builtinId="0"/>
    <cellStyle name="標準 2" xfId="1" xr:uid="{00000000-0005-0000-0000-000001000000}"/>
    <cellStyle name="標準 2 2" xfId="3" xr:uid="{00000000-0005-0000-0000-000002000000}"/>
    <cellStyle name="標準 3" xfId="2" xr:uid="{00000000-0005-0000-0000-000003000000}"/>
  </cellStyles>
  <dxfs count="1489">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patternType="solid">
          <bgColor theme="5"/>
        </patternFill>
      </fill>
    </dxf>
    <dxf>
      <font>
        <color rgb="FFC00006"/>
      </font>
      <fill>
        <patternFill>
          <bgColor theme="5"/>
        </patternFill>
      </fill>
    </dxf>
    <dxf>
      <font>
        <color rgb="FFC00006"/>
      </font>
      <fill>
        <patternFill patternType="solid">
          <bgColor theme="5"/>
        </patternFill>
      </fill>
    </dxf>
    <dxf>
      <font>
        <color rgb="FFC00006"/>
      </font>
      <fill>
        <patternFill>
          <bgColor theme="5"/>
        </patternFill>
      </fill>
    </dxf>
    <dxf>
      <font>
        <color rgb="FFC00006"/>
      </font>
      <fill>
        <patternFill patternType="solid">
          <bgColor theme="5"/>
        </patternFill>
      </fill>
    </dxf>
    <dxf>
      <font>
        <color rgb="FFC00006"/>
      </font>
      <fill>
        <patternFill>
          <bgColor theme="5"/>
        </patternFill>
      </fill>
    </dxf>
    <dxf>
      <font>
        <color rgb="FFC00006"/>
      </font>
      <fill>
        <patternFill patternType="solid">
          <bgColor theme="5"/>
        </patternFill>
      </fill>
    </dxf>
    <dxf>
      <font>
        <color rgb="FFC00006"/>
      </font>
      <fill>
        <patternFill>
          <bgColor theme="5"/>
        </patternFill>
      </fill>
    </dxf>
    <dxf>
      <font>
        <color rgb="FFC00006"/>
      </font>
      <fill>
        <patternFill patternType="solid">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b val="0"/>
        <i val="0"/>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D1"/>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0"/>
      </font>
      <fill>
        <patternFill>
          <bgColor theme="5"/>
        </patternFill>
      </fill>
    </dxf>
    <dxf>
      <font>
        <color rgb="FFC00000"/>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theme="5"/>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bgColor rgb="FFFFC7CE"/>
        </patternFill>
      </fill>
    </dxf>
    <dxf>
      <font>
        <color rgb="FFC00006"/>
      </font>
      <fill>
        <patternFill>
          <fgColor rgb="FFFFC7CE"/>
          <bgColor rgb="FFFFC7CE"/>
        </patternFill>
      </fill>
    </dxf>
    <dxf>
      <font>
        <color rgb="FFC00006"/>
      </font>
      <fill>
        <patternFill>
          <fgColor rgb="FFFFC7CE"/>
          <bgColor rgb="FFFFC7CE"/>
        </patternFill>
      </fill>
    </dxf>
  </dxfs>
  <tableStyles count="0" defaultTableStyle="TableStyleMedium9" defaultPivotStyle="PivotStyleLight16"/>
  <colors>
    <mruColors>
      <color rgb="FFC00006"/>
      <color rgb="FFFFC7CE"/>
      <color rgb="FFFFC7D1"/>
      <color rgb="FFFFC7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テーマ">
  <a:themeElements>
    <a:clrScheme name="ユーザー定義 1">
      <a:dk1>
        <a:sysClr val="windowText" lastClr="000000"/>
      </a:dk1>
      <a:lt1>
        <a:sysClr val="window" lastClr="FFFFFF"/>
      </a:lt1>
      <a:dk2>
        <a:srgbClr val="44546A"/>
      </a:dk2>
      <a:lt2>
        <a:srgbClr val="E7E6E6"/>
      </a:lt2>
      <a:accent1>
        <a:srgbClr val="4472C4"/>
      </a:accent1>
      <a:accent2>
        <a:srgbClr val="FFC7CE"/>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AM113"/>
  <sheetViews>
    <sheetView showGridLines="0" view="pageBreakPreview" zoomScaleNormal="100" zoomScaleSheetLayoutView="100" workbookViewId="0">
      <selection activeCell="C4" sqref="C4:H4"/>
    </sheetView>
  </sheetViews>
  <sheetFormatPr defaultColWidth="9" defaultRowHeight="18" customHeight="1" x14ac:dyDescent="0.2"/>
  <cols>
    <col min="1" max="1" width="3.6640625" style="2" customWidth="1"/>
    <col min="2" max="2" width="16" style="2" customWidth="1"/>
    <col min="3" max="3" width="14.6640625" style="3" customWidth="1"/>
    <col min="4" max="4" width="7.33203125" style="2" customWidth="1"/>
    <col min="5" max="5" width="50.77734375" style="2" customWidth="1"/>
    <col min="6" max="7" width="13.6640625" style="6" customWidth="1"/>
    <col min="8" max="8" width="13.6640625" style="5" customWidth="1"/>
    <col min="9" max="9" width="4.6640625" style="2" customWidth="1"/>
    <col min="10" max="10" width="9" style="2"/>
    <col min="11" max="11" width="4.77734375" style="6" customWidth="1"/>
    <col min="12" max="12" width="9" style="8"/>
    <col min="13" max="14" width="9" style="2"/>
    <col min="15" max="15" width="9" style="2" customWidth="1"/>
    <col min="16" max="39" width="9" style="2" hidden="1" customWidth="1"/>
    <col min="40" max="42" width="9" style="2" customWidth="1"/>
    <col min="43" max="16384" width="9" style="2"/>
  </cols>
  <sheetData>
    <row r="1" spans="2:30" ht="18" customHeight="1" x14ac:dyDescent="0.2">
      <c r="B1" s="4" t="s">
        <v>44</v>
      </c>
      <c r="H1" s="6"/>
    </row>
    <row r="2" spans="2:30" ht="39.75" customHeight="1" x14ac:dyDescent="0.2">
      <c r="B2" s="276" t="s">
        <v>983</v>
      </c>
      <c r="C2" s="277"/>
      <c r="D2" s="277"/>
      <c r="E2" s="277"/>
      <c r="F2" s="277"/>
      <c r="G2" s="277"/>
      <c r="H2" s="277"/>
    </row>
    <row r="3" spans="2:30" ht="18" customHeight="1" thickBot="1" x14ac:dyDescent="0.25"/>
    <row r="4" spans="2:30" ht="18" customHeight="1" x14ac:dyDescent="0.2">
      <c r="B4" s="23" t="s">
        <v>34</v>
      </c>
      <c r="C4" s="287"/>
      <c r="D4" s="287"/>
      <c r="E4" s="287"/>
      <c r="F4" s="288"/>
      <c r="G4" s="288"/>
      <c r="H4" s="289"/>
      <c r="K4" s="6" t="str">
        <f t="shared" ref="K4:K10" si="0">IF(OR(L4=正常,L4=エラー無),"","【！】")</f>
        <v>【！】</v>
      </c>
      <c r="L4" s="8" t="str">
        <f>P4</f>
        <v>企業等名が空欄です　</v>
      </c>
      <c r="P4" s="6" t="str">
        <f>IF(R4=1,$B4&amp;必須msg,IF(AND(MAX(R4,Q4)=2,LEN($C4)=0),エラー無,正常))</f>
        <v>企業等名が空欄です　</v>
      </c>
      <c r="Q4" s="2">
        <v>0</v>
      </c>
      <c r="R4" s="2">
        <f>(LEN(C4)=0)*1</f>
        <v>1</v>
      </c>
    </row>
    <row r="5" spans="2:30" ht="18" customHeight="1" x14ac:dyDescent="0.2">
      <c r="B5" s="24" t="s">
        <v>0</v>
      </c>
      <c r="C5" s="284"/>
      <c r="D5" s="284"/>
      <c r="E5" s="284"/>
      <c r="F5" s="285"/>
      <c r="G5" s="285"/>
      <c r="H5" s="286"/>
      <c r="K5" s="6" t="str">
        <f t="shared" si="0"/>
        <v>【！】</v>
      </c>
      <c r="L5" s="8" t="str">
        <f t="shared" ref="L5:L10" si="1">P5</f>
        <v>住所が空欄です　</v>
      </c>
      <c r="P5" s="6" t="str">
        <f>IF(R5=1,$B5&amp;必須msg,IF(AND(MAX(R5,Q5)=2,LEN($C5)=0),エラー無,正常))</f>
        <v>住所が空欄です　</v>
      </c>
      <c r="Q5" s="2">
        <v>0</v>
      </c>
      <c r="R5" s="6">
        <f>(LEN(C5)=0)*1</f>
        <v>1</v>
      </c>
    </row>
    <row r="6" spans="2:30" s="6" customFormat="1" ht="18" customHeight="1" thickBot="1" x14ac:dyDescent="0.25">
      <c r="B6" s="24" t="s">
        <v>45</v>
      </c>
      <c r="C6" s="292"/>
      <c r="D6" s="293"/>
      <c r="E6" s="294"/>
      <c r="F6" s="130" t="s">
        <v>630</v>
      </c>
      <c r="G6" s="290"/>
      <c r="H6" s="291"/>
      <c r="K6" s="6" t="str">
        <f t="shared" si="0"/>
        <v>【！】</v>
      </c>
      <c r="L6" s="8" t="str">
        <f t="shared" si="1"/>
        <v>代表者氏名が空欄です　企業分類が空欄です　</v>
      </c>
      <c r="P6" s="6" t="str">
        <f>IF(AND(MAX(R6,Q6)=2,LEN($C6)=0),エラー無,IF(MAX(R6:S6)=0,正常,IF(R6=1,$B6&amp;必須msg,"")&amp;IF(S6=1,$F6&amp;必須msg,"")))</f>
        <v>代表者氏名が空欄です　企業分類が空欄です　</v>
      </c>
      <c r="Q6" s="6">
        <v>0</v>
      </c>
      <c r="R6" s="6">
        <f>(LEN(C6)=0)*1</f>
        <v>1</v>
      </c>
      <c r="S6" s="6">
        <f>(LEN(G6)=0)*1</f>
        <v>1</v>
      </c>
    </row>
    <row r="7" spans="2:30" ht="18" customHeight="1" thickTop="1" x14ac:dyDescent="0.2">
      <c r="B7" s="25" t="s">
        <v>1</v>
      </c>
      <c r="C7" s="281"/>
      <c r="D7" s="281"/>
      <c r="E7" s="281"/>
      <c r="F7" s="282"/>
      <c r="G7" s="282"/>
      <c r="H7" s="283"/>
      <c r="K7" s="6" t="str">
        <f t="shared" si="0"/>
        <v>【！】</v>
      </c>
      <c r="L7" s="8" t="str">
        <f t="shared" si="1"/>
        <v>担当者所属が空欄です　</v>
      </c>
      <c r="P7" s="6" t="str">
        <f>IF(AND(MAX(R7,Q7)=2,LEN($C7)=0),エラー無,IF(MAX(R7:S7)=0,正常,IF(R7=1,$B7&amp;必須msg,"")))</f>
        <v>担当者所属が空欄です　</v>
      </c>
      <c r="Q7" s="2">
        <v>0</v>
      </c>
      <c r="R7" s="6">
        <f>(LEN(C7)=0)*1</f>
        <v>1</v>
      </c>
      <c r="S7" s="6"/>
    </row>
    <row r="8" spans="2:30" ht="18" customHeight="1" x14ac:dyDescent="0.2">
      <c r="B8" s="278" t="s">
        <v>446</v>
      </c>
      <c r="C8" s="82"/>
      <c r="D8" s="106" t="s">
        <v>2</v>
      </c>
      <c r="E8" s="148"/>
      <c r="F8" s="129" t="s">
        <v>46</v>
      </c>
      <c r="G8" s="272"/>
      <c r="H8" s="273"/>
      <c r="K8" s="6" t="str">
        <f t="shared" si="0"/>
        <v/>
      </c>
      <c r="L8" s="8" t="str">
        <f t="shared" si="1"/>
        <v>エラーの場合ここに表示されます</v>
      </c>
      <c r="P8" s="6" t="str">
        <f>IF(AND(MAX(Q8:X8)=2,LEN($C7)=0,LEN($C8)=0,LEN($E8)=0,LEN($G8)=0),エラー無,IF(MAX(R8:X8)=0,正常,IF(R8=1,"担当者は１名以上を入力してください　","")&amp;IF(T8=1,$D8&amp;半角msg,IF(W8=1,$D8&amp;メールmsg,""))&amp;IF(U8=1,$F8&amp;半角msg,IF(X8=1,電話msg,""))))</f>
        <v>エラーの場合ここに表示されます</v>
      </c>
      <c r="Q8" s="2">
        <v>2</v>
      </c>
      <c r="R8" s="2">
        <f>IF(LEN(C7)&gt;0,(SUM((LEN(C8)&gt;0)*1,(LEN(E8)&gt;0)*1,(LEN(G8)&gt;0)*1)&lt;&gt;3)*1,0)</f>
        <v>0</v>
      </c>
      <c r="T8" s="2">
        <f>(LEN(E8)&lt;&gt;LENB(E8))*1</f>
        <v>0</v>
      </c>
      <c r="U8" s="6">
        <f>(LEN(G8)&lt;&gt;LENB(G8))*1</f>
        <v>0</v>
      </c>
      <c r="W8" s="2">
        <f>MAX(AB8:AD8)</f>
        <v>0</v>
      </c>
      <c r="X8" s="6">
        <f>OR(INDEX(ISERR(FIND(MID(G8,ROW($1:$30),1),電話番号)),),LEN(G8)&gt;30)*1</f>
        <v>0</v>
      </c>
      <c r="Z8" s="6" t="str">
        <f>IFERROR(LEFT(E8,FIND("@",E8)-1),"")</f>
        <v/>
      </c>
      <c r="AA8" s="6" t="str">
        <f>IFERROR(RIGHT(E8,LEN(E8)-(FIND("@",E8))),"")</f>
        <v/>
      </c>
      <c r="AB8" s="2">
        <f>IF(LEN(E8)&gt;0,OR(Z8="",INDEX(ISERR(FIND(MID(Z8,ROW($1:$256),1),メールアドレス左)),))*1,0)</f>
        <v>0</v>
      </c>
      <c r="AC8" s="2">
        <f>IF(LEN(E8)&gt;0,OR(AA8="",INDEX(ISERR(FIND(MID(AA8,ROW($1:$256),1),メールアドレス右)),))*1,0)</f>
        <v>0</v>
      </c>
      <c r="AD8" s="2">
        <f>IF(LEN(E8)&gt;0,(LEN(E8)-LEN(SUBSTITUTE(E8,"@",""))&lt;&gt;1)*1,0)</f>
        <v>0</v>
      </c>
    </row>
    <row r="9" spans="2:30" s="6" customFormat="1" ht="18" customHeight="1" x14ac:dyDescent="0.2">
      <c r="B9" s="279"/>
      <c r="C9" s="82"/>
      <c r="D9" s="26" t="s">
        <v>2</v>
      </c>
      <c r="E9" s="146"/>
      <c r="F9" s="27" t="s">
        <v>46</v>
      </c>
      <c r="G9" s="272"/>
      <c r="H9" s="273"/>
      <c r="K9" s="6" t="str">
        <f t="shared" si="0"/>
        <v/>
      </c>
      <c r="L9" s="8" t="str">
        <f t="shared" si="1"/>
        <v>エラーの場合ここに表示されます</v>
      </c>
      <c r="P9" s="6" t="str">
        <f>IF(AND(MAX(Q9:X9)=2,LEN($C9)=0,LEN($E9)=0,LEN($G9)=0),エラー無,IF(MAX(R9:X9)=0,正常,IF(R9=1,"担当者は１名以上を入力してください　","")&amp;IF(T9=1,$D9&amp;半角msg,IF(W9=1,$D9&amp;メールmsg,""))&amp;IF(U9=1,$F9&amp;半角msg,IF(X9=1,電話msg,""))))</f>
        <v>エラーの場合ここに表示されます</v>
      </c>
      <c r="Q9" s="6">
        <v>2</v>
      </c>
      <c r="T9" s="6">
        <f>(LEN(E9)&lt;&gt;LENB(E9))*1</f>
        <v>0</v>
      </c>
      <c r="U9" s="6">
        <f>(LEN(G9)&lt;&gt;LENB(G9))*1</f>
        <v>0</v>
      </c>
      <c r="W9" s="6">
        <f>MAX(AB9:AD9)</f>
        <v>0</v>
      </c>
      <c r="X9" s="6">
        <f>OR(INDEX(ISERR(FIND(MID(G9,ROW($1:$30),1),電話番号)),),LEN(G9)&gt;30)*1</f>
        <v>0</v>
      </c>
      <c r="Z9" s="6" t="str">
        <f>IFERROR(LEFT(E9,FIND("@",E9)-1),"")</f>
        <v/>
      </c>
      <c r="AA9" s="6" t="str">
        <f>IFERROR(RIGHT(E9,LEN(E9)-(FIND("@",E9))),"")</f>
        <v/>
      </c>
      <c r="AB9" s="6">
        <f>IF(LEN(E9)&gt;0,OR(Z9="",INDEX(ISERR(FIND(MID(Z9,ROW($1:$256),1),メールアドレス左)),))*1,0)</f>
        <v>0</v>
      </c>
      <c r="AC9" s="6">
        <f>IF(LEN(E9)&gt;0,OR(AA9="",INDEX(ISERR(FIND(MID(AA9,ROW($1:$256),1),メールアドレス右)),))*1,0)</f>
        <v>0</v>
      </c>
      <c r="AD9" s="6">
        <f>IF(LEN(E9)&gt;0,(LEN(E9)-LEN(SUBSTITUTE(E9,"@",""))&lt;&gt;1)*1,0)</f>
        <v>0</v>
      </c>
    </row>
    <row r="10" spans="2:30" ht="18" customHeight="1" thickBot="1" x14ac:dyDescent="0.25">
      <c r="B10" s="280"/>
      <c r="C10" s="83"/>
      <c r="D10" s="20" t="s">
        <v>2</v>
      </c>
      <c r="E10" s="85"/>
      <c r="F10" s="28" t="s">
        <v>46</v>
      </c>
      <c r="G10" s="274"/>
      <c r="H10" s="275"/>
      <c r="K10" s="6" t="str">
        <f t="shared" si="0"/>
        <v/>
      </c>
      <c r="L10" s="8" t="str">
        <f t="shared" si="1"/>
        <v>エラーの場合ここに表示されます</v>
      </c>
      <c r="P10" s="6" t="str">
        <f>IF(AND(MAX(Q10:X10)=2,LEN($C10)=0,LEN($E10)=0,LEN($G10)=0),エラー無,IF(MAX(R10:X10)=0,正常,IF(R10=1,"担当者は１名以上を入力してください　","")&amp;IF(T10=1,$D10&amp;半角msg,IF(W10=1,$D10&amp;メールmsg,""))&amp;IF(U10=1,$F10&amp;半角msg,IF(X10=1,電話msg,""))))</f>
        <v>エラーの場合ここに表示されます</v>
      </c>
      <c r="Q10" s="2">
        <v>2</v>
      </c>
      <c r="T10" s="6">
        <f>(LEN(E10)&lt;&gt;LENB(E10))*1</f>
        <v>0</v>
      </c>
      <c r="U10" s="6">
        <f>(LEN(G10)&lt;&gt;LENB(G10))*1</f>
        <v>0</v>
      </c>
      <c r="W10" s="6">
        <f>MAX(AB10:AD10)</f>
        <v>0</v>
      </c>
      <c r="X10" s="6">
        <f>OR(INDEX(ISERR(FIND(MID(G10,ROW($1:$30),1),電話番号)),),LEN(G10)&gt;30)*1</f>
        <v>0</v>
      </c>
      <c r="Z10" s="6" t="str">
        <f>IFERROR(LEFT(E10,FIND("@",E10)-1),"")</f>
        <v/>
      </c>
      <c r="AA10" s="6" t="str">
        <f>IFERROR(RIGHT(E10,LEN(E10)-(FIND("@",E10))),"")</f>
        <v/>
      </c>
      <c r="AB10" s="6">
        <f>IF(LEN(E10)&gt;0,OR(Z10="",INDEX(ISERR(FIND(MID(Z10,ROW($1:$256),1),メールアドレス左)),))*1,0)</f>
        <v>0</v>
      </c>
      <c r="AC10" s="6">
        <f>IF(LEN(E10)&gt;0,OR(AA10="",INDEX(ISERR(FIND(MID(AA10,ROW($1:$256),1),メールアドレス右)),))*1,0)</f>
        <v>0</v>
      </c>
      <c r="AD10" s="6">
        <f>IF(LEN(E10)&gt;0,(LEN(E10)-LEN(SUBSTITUTE(E10,"@",""))&lt;&gt;1)*1,0)</f>
        <v>0</v>
      </c>
    </row>
    <row r="12" spans="2:30" ht="115.2" customHeight="1" x14ac:dyDescent="0.2">
      <c r="B12" s="269" t="s">
        <v>973</v>
      </c>
      <c r="C12" s="270"/>
      <c r="D12" s="270"/>
      <c r="E12" s="270"/>
      <c r="F12" s="270"/>
      <c r="G12" s="270"/>
      <c r="H12" s="271"/>
      <c r="I12" s="133"/>
      <c r="J12" s="133"/>
      <c r="K12" s="115"/>
    </row>
    <row r="13" spans="2:30" ht="64.5" customHeight="1" x14ac:dyDescent="0.2">
      <c r="B13" s="29" t="s">
        <v>50</v>
      </c>
      <c r="C13" s="267" t="s">
        <v>48</v>
      </c>
      <c r="D13" s="268"/>
      <c r="E13" s="265" t="s">
        <v>47</v>
      </c>
      <c r="F13" s="266"/>
      <c r="G13" s="30" t="s">
        <v>49</v>
      </c>
      <c r="H13" s="139" t="s">
        <v>43</v>
      </c>
    </row>
    <row r="14" spans="2:30" ht="40.5" customHeight="1" x14ac:dyDescent="0.2">
      <c r="B14" s="1">
        <v>1</v>
      </c>
      <c r="C14" s="261"/>
      <c r="D14" s="262"/>
      <c r="E14" s="263"/>
      <c r="F14" s="264"/>
      <c r="G14" s="84"/>
      <c r="H14" s="127"/>
      <c r="K14" s="6" t="str">
        <f t="shared" ref="K14:K45" ca="1" si="2">IF(OR(L14=正常,L14=エラー無),"","【！】")</f>
        <v/>
      </c>
      <c r="L14" s="8" t="str">
        <f ca="1">P14</f>
        <v>エラーの場合ここに表示されます</v>
      </c>
      <c r="P14" s="6" t="str">
        <f ca="1">IF(AND(MAX(Q14:U14,Y14:Z14)=2,W14=0),エラー無,IF(MAX(R14:U14,Y14:Z14)=0,正常,IF(R14=1,$B$13&amp;必須msg,"")&amp;IF(S14=1,$C$13&amp;必須msg,"")&amp;IF(T14=1,$E$13&amp;必須msg,"")&amp;IF(U14=1,$G$13&amp;必須msg,"")&amp;IF(Y14=1,"事業番号「"&amp;B14&amp;"」の「様式２」を記入してください　","")&amp;IF(Z14=1,"コリンズ・テクリス等への登録を希望する場合、「様式３ａ」または、「様式３ｂ」または、「様式３ｃ」を記入してください　","")))</f>
        <v>エラーの場合ここに表示されます</v>
      </c>
      <c r="Q14" s="2">
        <v>2</v>
      </c>
      <c r="R14" s="6">
        <f t="shared" ref="R14:R45" si="3">AND($W14=1,LEN(B14)=0)*1</f>
        <v>0</v>
      </c>
      <c r="S14" s="6">
        <f t="shared" ref="S14:S45" si="4">AND($W14=1,LEN(C14)=0)*1</f>
        <v>0</v>
      </c>
      <c r="T14" s="6">
        <f t="shared" ref="T14:T45" si="5">AND($W14=1,LEN(E14)=0)*1</f>
        <v>0</v>
      </c>
      <c r="U14" s="6">
        <f t="shared" ref="U14:U45" si="6">AND($W14=1,LEN(G14)=0)*1</f>
        <v>0</v>
      </c>
      <c r="V14" s="6"/>
      <c r="W14" s="6">
        <f t="shared" ref="W14:W45" si="7">OR(LEN(C14)&gt;0,LEN(E14)&gt;0,LEN(G14)&gt;0)*1</f>
        <v>0</v>
      </c>
      <c r="X14" s="6"/>
      <c r="Y14" s="2">
        <f t="shared" ref="Y14:Y45" ca="1" si="8">(AND($W14=1,OR(ISERROR(_xlfn.SHEET("様式２ ("&amp;B14&amp;")"))=FALSE())=FALSE()))*1</f>
        <v>0</v>
      </c>
      <c r="Z14" s="6">
        <f ca="1">IF(H14="○",(OR(ISERROR(_xlfn.SHEET("様式３a ("&amp;B14&amp;")"))=FALSE(),ISERROR(_xlfn.SHEET("様式３ｂ ("&amp;B14&amp;")"))=FALSE(),ISERROR(_xlfn.SHEET("様式３ｃ【"&amp;B14&amp;"】"))=FALSE())=FALSE())*1,0)</f>
        <v>0</v>
      </c>
    </row>
    <row r="15" spans="2:30" ht="40.5" customHeight="1" x14ac:dyDescent="0.2">
      <c r="B15" s="37">
        <v>2</v>
      </c>
      <c r="C15" s="261"/>
      <c r="D15" s="262"/>
      <c r="E15" s="263"/>
      <c r="F15" s="264"/>
      <c r="G15" s="105"/>
      <c r="H15" s="127"/>
      <c r="K15" s="6" t="str">
        <f t="shared" ca="1" si="2"/>
        <v/>
      </c>
      <c r="L15" s="8" t="str">
        <f t="shared" ref="L15:L78" ca="1" si="9">P15</f>
        <v>エラーの場合ここに表示されます</v>
      </c>
      <c r="M15" s="6"/>
      <c r="N15" s="6"/>
      <c r="O15" s="6"/>
      <c r="P15" s="6" t="str">
        <f t="shared" ref="P15:P46" ca="1" si="10">IF(AND(MAX(Q15:U15,Y15:Z15)=2,W15=0),エラー無,IF(MAX(R15:U15,Y15:Z15)=0,正常,IF(R15=1,$B$13&amp;必須msg,"")&amp;IF(S15=1,$C$13&amp;必須msg,"")&amp;IF(T15=1,$E$13&amp;必須msg,"")&amp;IF(U15=1,$G$13&amp;必須msg,"")&amp;IF(Y15=1,"事業番号「"&amp;B15&amp;"」の「様式２」を記入してください　","")&amp;IF(Z15=1,"コリンズ・テクリス等への登録を希望する場合、「様式３ａ」、「様式３ｂ」、「様式３ｃ」のいずれかを記入してください　","")))</f>
        <v>エラーの場合ここに表示されます</v>
      </c>
      <c r="Q15" s="2">
        <v>2</v>
      </c>
      <c r="R15" s="6">
        <f t="shared" si="3"/>
        <v>0</v>
      </c>
      <c r="S15" s="6">
        <f t="shared" si="4"/>
        <v>0</v>
      </c>
      <c r="T15" s="6">
        <f t="shared" si="5"/>
        <v>0</v>
      </c>
      <c r="U15" s="6">
        <f t="shared" si="6"/>
        <v>0</v>
      </c>
      <c r="V15" s="6"/>
      <c r="W15" s="6">
        <f t="shared" si="7"/>
        <v>0</v>
      </c>
      <c r="Y15" s="6">
        <f t="shared" ca="1" si="8"/>
        <v>0</v>
      </c>
      <c r="Z15" s="6">
        <f t="shared" ref="Z15:Z78" ca="1" si="11">IF(H15="○",(OR(ISERROR(_xlfn.SHEET("様式３a ("&amp;B15&amp;")"))=FALSE(),ISERROR(_xlfn.SHEET("様式３ｂ ("&amp;B15&amp;")"))=FALSE(),ISERROR(_xlfn.SHEET("様式３ｃ【"&amp;B15&amp;"】"))=FALSE())=FALSE())*1,0)</f>
        <v>0</v>
      </c>
    </row>
    <row r="16" spans="2:30" s="6" customFormat="1" ht="40.5" customHeight="1" x14ac:dyDescent="0.2">
      <c r="B16" s="37">
        <v>3</v>
      </c>
      <c r="C16" s="261"/>
      <c r="D16" s="262"/>
      <c r="E16" s="263"/>
      <c r="F16" s="264"/>
      <c r="G16" s="105"/>
      <c r="H16" s="127"/>
      <c r="K16" s="6" t="str">
        <f t="shared" ca="1" si="2"/>
        <v/>
      </c>
      <c r="L16" s="8" t="str">
        <f t="shared" ca="1" si="9"/>
        <v>エラーの場合ここに表示されます</v>
      </c>
      <c r="P16" s="6" t="str">
        <f t="shared" ca="1" si="10"/>
        <v>エラーの場合ここに表示されます</v>
      </c>
      <c r="Q16" s="6">
        <v>2</v>
      </c>
      <c r="R16" s="6">
        <f t="shared" si="3"/>
        <v>0</v>
      </c>
      <c r="S16" s="6">
        <f t="shared" si="4"/>
        <v>0</v>
      </c>
      <c r="T16" s="6">
        <f t="shared" si="5"/>
        <v>0</v>
      </c>
      <c r="U16" s="6">
        <f t="shared" si="6"/>
        <v>0</v>
      </c>
      <c r="W16" s="6">
        <f t="shared" si="7"/>
        <v>0</v>
      </c>
      <c r="Y16" s="6">
        <f t="shared" ca="1" si="8"/>
        <v>0</v>
      </c>
      <c r="Z16" s="6">
        <f t="shared" ca="1" si="11"/>
        <v>0</v>
      </c>
    </row>
    <row r="17" spans="2:26" s="6" customFormat="1" ht="40.5" customHeight="1" x14ac:dyDescent="0.2">
      <c r="B17" s="37">
        <v>4</v>
      </c>
      <c r="C17" s="261"/>
      <c r="D17" s="262"/>
      <c r="E17" s="263"/>
      <c r="F17" s="264"/>
      <c r="G17" s="105"/>
      <c r="H17" s="127"/>
      <c r="K17" s="6" t="str">
        <f t="shared" ca="1" si="2"/>
        <v/>
      </c>
      <c r="L17" s="8" t="str">
        <f t="shared" ca="1" si="9"/>
        <v>エラーの場合ここに表示されます</v>
      </c>
      <c r="P17" s="6" t="str">
        <f t="shared" ca="1" si="10"/>
        <v>エラーの場合ここに表示されます</v>
      </c>
      <c r="Q17" s="6">
        <v>2</v>
      </c>
      <c r="R17" s="6">
        <f t="shared" si="3"/>
        <v>0</v>
      </c>
      <c r="S17" s="6">
        <f t="shared" si="4"/>
        <v>0</v>
      </c>
      <c r="T17" s="6">
        <f t="shared" si="5"/>
        <v>0</v>
      </c>
      <c r="U17" s="6">
        <f t="shared" si="6"/>
        <v>0</v>
      </c>
      <c r="W17" s="6">
        <f t="shared" si="7"/>
        <v>0</v>
      </c>
      <c r="Y17" s="6">
        <f t="shared" ca="1" si="8"/>
        <v>0</v>
      </c>
      <c r="Z17" s="6">
        <f t="shared" ca="1" si="11"/>
        <v>0</v>
      </c>
    </row>
    <row r="18" spans="2:26" s="6" customFormat="1" ht="40.5" customHeight="1" x14ac:dyDescent="0.2">
      <c r="B18" s="37">
        <v>5</v>
      </c>
      <c r="C18" s="261"/>
      <c r="D18" s="262"/>
      <c r="E18" s="263"/>
      <c r="F18" s="264"/>
      <c r="G18" s="105"/>
      <c r="H18" s="127"/>
      <c r="K18" s="6" t="str">
        <f t="shared" ca="1" si="2"/>
        <v/>
      </c>
      <c r="L18" s="8" t="str">
        <f t="shared" ca="1" si="9"/>
        <v>エラーの場合ここに表示されます</v>
      </c>
      <c r="P18" s="6" t="str">
        <f t="shared" ca="1" si="10"/>
        <v>エラーの場合ここに表示されます</v>
      </c>
      <c r="Q18" s="6">
        <v>2</v>
      </c>
      <c r="R18" s="6">
        <f t="shared" si="3"/>
        <v>0</v>
      </c>
      <c r="S18" s="6">
        <f t="shared" si="4"/>
        <v>0</v>
      </c>
      <c r="T18" s="6">
        <f t="shared" si="5"/>
        <v>0</v>
      </c>
      <c r="U18" s="6">
        <f t="shared" si="6"/>
        <v>0</v>
      </c>
      <c r="W18" s="6">
        <f t="shared" si="7"/>
        <v>0</v>
      </c>
      <c r="Y18" s="6">
        <f t="shared" ca="1" si="8"/>
        <v>0</v>
      </c>
      <c r="Z18" s="6">
        <f t="shared" ca="1" si="11"/>
        <v>0</v>
      </c>
    </row>
    <row r="19" spans="2:26" s="6" customFormat="1" ht="40.5" customHeight="1" x14ac:dyDescent="0.2">
      <c r="B19" s="37">
        <v>6</v>
      </c>
      <c r="C19" s="261"/>
      <c r="D19" s="262"/>
      <c r="E19" s="263"/>
      <c r="F19" s="264"/>
      <c r="G19" s="105"/>
      <c r="H19" s="127"/>
      <c r="K19" s="6" t="str">
        <f t="shared" ca="1" si="2"/>
        <v/>
      </c>
      <c r="L19" s="8" t="str">
        <f t="shared" ca="1" si="9"/>
        <v>エラーの場合ここに表示されます</v>
      </c>
      <c r="P19" s="6" t="str">
        <f t="shared" ca="1" si="10"/>
        <v>エラーの場合ここに表示されます</v>
      </c>
      <c r="Q19" s="6">
        <v>2</v>
      </c>
      <c r="R19" s="6">
        <f t="shared" si="3"/>
        <v>0</v>
      </c>
      <c r="S19" s="6">
        <f t="shared" si="4"/>
        <v>0</v>
      </c>
      <c r="T19" s="6">
        <f t="shared" si="5"/>
        <v>0</v>
      </c>
      <c r="U19" s="6">
        <f t="shared" si="6"/>
        <v>0</v>
      </c>
      <c r="W19" s="6">
        <f t="shared" si="7"/>
        <v>0</v>
      </c>
      <c r="Y19" s="6">
        <f t="shared" ca="1" si="8"/>
        <v>0</v>
      </c>
      <c r="Z19" s="6">
        <f t="shared" ca="1" si="11"/>
        <v>0</v>
      </c>
    </row>
    <row r="20" spans="2:26" s="6" customFormat="1" ht="40.5" customHeight="1" x14ac:dyDescent="0.2">
      <c r="B20" s="37">
        <v>7</v>
      </c>
      <c r="C20" s="261"/>
      <c r="D20" s="262"/>
      <c r="E20" s="263"/>
      <c r="F20" s="264"/>
      <c r="G20" s="105"/>
      <c r="H20" s="127"/>
      <c r="K20" s="6" t="str">
        <f t="shared" ca="1" si="2"/>
        <v/>
      </c>
      <c r="L20" s="8" t="str">
        <f t="shared" ca="1" si="9"/>
        <v>エラーの場合ここに表示されます</v>
      </c>
      <c r="P20" s="6" t="str">
        <f t="shared" ca="1" si="10"/>
        <v>エラーの場合ここに表示されます</v>
      </c>
      <c r="Q20" s="6">
        <v>2</v>
      </c>
      <c r="R20" s="6">
        <f t="shared" si="3"/>
        <v>0</v>
      </c>
      <c r="S20" s="6">
        <f t="shared" si="4"/>
        <v>0</v>
      </c>
      <c r="T20" s="6">
        <f t="shared" si="5"/>
        <v>0</v>
      </c>
      <c r="U20" s="6">
        <f t="shared" si="6"/>
        <v>0</v>
      </c>
      <c r="W20" s="6">
        <f t="shared" si="7"/>
        <v>0</v>
      </c>
      <c r="Y20" s="6">
        <f t="shared" ca="1" si="8"/>
        <v>0</v>
      </c>
      <c r="Z20" s="6">
        <f t="shared" ca="1" si="11"/>
        <v>0</v>
      </c>
    </row>
    <row r="21" spans="2:26" s="6" customFormat="1" ht="40.5" customHeight="1" x14ac:dyDescent="0.2">
      <c r="B21" s="37">
        <v>8</v>
      </c>
      <c r="C21" s="261"/>
      <c r="D21" s="262"/>
      <c r="E21" s="263"/>
      <c r="F21" s="264"/>
      <c r="G21" s="105"/>
      <c r="H21" s="127"/>
      <c r="K21" s="6" t="str">
        <f t="shared" ca="1" si="2"/>
        <v/>
      </c>
      <c r="L21" s="8" t="str">
        <f t="shared" ca="1" si="9"/>
        <v>エラーの場合ここに表示されます</v>
      </c>
      <c r="P21" s="6" t="str">
        <f t="shared" ca="1" si="10"/>
        <v>エラーの場合ここに表示されます</v>
      </c>
      <c r="Q21" s="6">
        <v>2</v>
      </c>
      <c r="R21" s="6">
        <f t="shared" si="3"/>
        <v>0</v>
      </c>
      <c r="S21" s="6">
        <f t="shared" si="4"/>
        <v>0</v>
      </c>
      <c r="T21" s="6">
        <f t="shared" si="5"/>
        <v>0</v>
      </c>
      <c r="U21" s="6">
        <f t="shared" si="6"/>
        <v>0</v>
      </c>
      <c r="W21" s="6">
        <f t="shared" si="7"/>
        <v>0</v>
      </c>
      <c r="Y21" s="6">
        <f t="shared" ca="1" si="8"/>
        <v>0</v>
      </c>
      <c r="Z21" s="6">
        <f t="shared" ca="1" si="11"/>
        <v>0</v>
      </c>
    </row>
    <row r="22" spans="2:26" s="6" customFormat="1" ht="40.5" customHeight="1" x14ac:dyDescent="0.2">
      <c r="B22" s="37">
        <v>9</v>
      </c>
      <c r="C22" s="261"/>
      <c r="D22" s="262"/>
      <c r="E22" s="263"/>
      <c r="F22" s="264"/>
      <c r="G22" s="105"/>
      <c r="H22" s="127"/>
      <c r="K22" s="6" t="str">
        <f t="shared" ca="1" si="2"/>
        <v/>
      </c>
      <c r="L22" s="8" t="str">
        <f t="shared" ca="1" si="9"/>
        <v>エラーの場合ここに表示されます</v>
      </c>
      <c r="P22" s="6" t="str">
        <f t="shared" ca="1" si="10"/>
        <v>エラーの場合ここに表示されます</v>
      </c>
      <c r="Q22" s="6">
        <v>2</v>
      </c>
      <c r="R22" s="6">
        <f t="shared" si="3"/>
        <v>0</v>
      </c>
      <c r="S22" s="6">
        <f t="shared" si="4"/>
        <v>0</v>
      </c>
      <c r="T22" s="6">
        <f t="shared" si="5"/>
        <v>0</v>
      </c>
      <c r="U22" s="6">
        <f t="shared" si="6"/>
        <v>0</v>
      </c>
      <c r="W22" s="6">
        <f t="shared" si="7"/>
        <v>0</v>
      </c>
      <c r="Y22" s="6">
        <f t="shared" ca="1" si="8"/>
        <v>0</v>
      </c>
      <c r="Z22" s="6">
        <f t="shared" ca="1" si="11"/>
        <v>0</v>
      </c>
    </row>
    <row r="23" spans="2:26" s="6" customFormat="1" ht="40.5" customHeight="1" x14ac:dyDescent="0.2">
      <c r="B23" s="37">
        <v>10</v>
      </c>
      <c r="C23" s="261"/>
      <c r="D23" s="262"/>
      <c r="E23" s="263"/>
      <c r="F23" s="264"/>
      <c r="G23" s="105"/>
      <c r="H23" s="127"/>
      <c r="K23" s="6" t="str">
        <f t="shared" ca="1" si="2"/>
        <v/>
      </c>
      <c r="L23" s="8" t="str">
        <f t="shared" ca="1" si="9"/>
        <v>エラーの場合ここに表示されます</v>
      </c>
      <c r="P23" s="6" t="str">
        <f t="shared" ca="1" si="10"/>
        <v>エラーの場合ここに表示されます</v>
      </c>
      <c r="Q23" s="6">
        <v>2</v>
      </c>
      <c r="R23" s="6">
        <f t="shared" si="3"/>
        <v>0</v>
      </c>
      <c r="S23" s="6">
        <f t="shared" si="4"/>
        <v>0</v>
      </c>
      <c r="T23" s="6">
        <f t="shared" si="5"/>
        <v>0</v>
      </c>
      <c r="U23" s="6">
        <f t="shared" si="6"/>
        <v>0</v>
      </c>
      <c r="W23" s="6">
        <f t="shared" si="7"/>
        <v>0</v>
      </c>
      <c r="Y23" s="6">
        <f t="shared" ca="1" si="8"/>
        <v>0</v>
      </c>
      <c r="Z23" s="6">
        <f t="shared" ca="1" si="11"/>
        <v>0</v>
      </c>
    </row>
    <row r="24" spans="2:26" s="6" customFormat="1" ht="40.5" customHeight="1" x14ac:dyDescent="0.2">
      <c r="B24" s="37">
        <v>11</v>
      </c>
      <c r="C24" s="261"/>
      <c r="D24" s="262"/>
      <c r="E24" s="263"/>
      <c r="F24" s="264"/>
      <c r="G24" s="105"/>
      <c r="H24" s="127"/>
      <c r="K24" s="6" t="str">
        <f t="shared" ca="1" si="2"/>
        <v/>
      </c>
      <c r="L24" s="8" t="str">
        <f t="shared" ca="1" si="9"/>
        <v>エラーの場合ここに表示されます</v>
      </c>
      <c r="P24" s="6" t="str">
        <f t="shared" ca="1" si="10"/>
        <v>エラーの場合ここに表示されます</v>
      </c>
      <c r="Q24" s="6">
        <v>2</v>
      </c>
      <c r="R24" s="6">
        <f t="shared" si="3"/>
        <v>0</v>
      </c>
      <c r="S24" s="6">
        <f t="shared" si="4"/>
        <v>0</v>
      </c>
      <c r="T24" s="6">
        <f t="shared" si="5"/>
        <v>0</v>
      </c>
      <c r="U24" s="6">
        <f t="shared" si="6"/>
        <v>0</v>
      </c>
      <c r="W24" s="6">
        <f t="shared" si="7"/>
        <v>0</v>
      </c>
      <c r="Y24" s="6">
        <f t="shared" ca="1" si="8"/>
        <v>0</v>
      </c>
      <c r="Z24" s="6">
        <f t="shared" ca="1" si="11"/>
        <v>0</v>
      </c>
    </row>
    <row r="25" spans="2:26" s="6" customFormat="1" ht="40.5" customHeight="1" x14ac:dyDescent="0.2">
      <c r="B25" s="37">
        <v>12</v>
      </c>
      <c r="C25" s="261"/>
      <c r="D25" s="262"/>
      <c r="E25" s="263"/>
      <c r="F25" s="264"/>
      <c r="G25" s="105"/>
      <c r="H25" s="127"/>
      <c r="K25" s="6" t="str">
        <f t="shared" ca="1" si="2"/>
        <v/>
      </c>
      <c r="L25" s="8" t="str">
        <f t="shared" ca="1" si="9"/>
        <v>エラーの場合ここに表示されます</v>
      </c>
      <c r="P25" s="6" t="str">
        <f t="shared" ca="1" si="10"/>
        <v>エラーの場合ここに表示されます</v>
      </c>
      <c r="Q25" s="6">
        <v>2</v>
      </c>
      <c r="R25" s="6">
        <f t="shared" si="3"/>
        <v>0</v>
      </c>
      <c r="S25" s="6">
        <f t="shared" si="4"/>
        <v>0</v>
      </c>
      <c r="T25" s="6">
        <f t="shared" si="5"/>
        <v>0</v>
      </c>
      <c r="U25" s="6">
        <f t="shared" si="6"/>
        <v>0</v>
      </c>
      <c r="W25" s="6">
        <f t="shared" si="7"/>
        <v>0</v>
      </c>
      <c r="Y25" s="6">
        <f t="shared" ca="1" si="8"/>
        <v>0</v>
      </c>
      <c r="Z25" s="6">
        <f t="shared" ca="1" si="11"/>
        <v>0</v>
      </c>
    </row>
    <row r="26" spans="2:26" s="6" customFormat="1" ht="40.5" customHeight="1" x14ac:dyDescent="0.2">
      <c r="B26" s="37">
        <v>13</v>
      </c>
      <c r="C26" s="261"/>
      <c r="D26" s="262"/>
      <c r="E26" s="263"/>
      <c r="F26" s="264"/>
      <c r="G26" s="105"/>
      <c r="H26" s="127"/>
      <c r="K26" s="6" t="str">
        <f t="shared" ca="1" si="2"/>
        <v/>
      </c>
      <c r="L26" s="8" t="str">
        <f t="shared" ca="1" si="9"/>
        <v>エラーの場合ここに表示されます</v>
      </c>
      <c r="P26" s="6" t="str">
        <f t="shared" ca="1" si="10"/>
        <v>エラーの場合ここに表示されます</v>
      </c>
      <c r="Q26" s="6">
        <v>2</v>
      </c>
      <c r="R26" s="6">
        <f t="shared" si="3"/>
        <v>0</v>
      </c>
      <c r="S26" s="6">
        <f t="shared" si="4"/>
        <v>0</v>
      </c>
      <c r="T26" s="6">
        <f t="shared" si="5"/>
        <v>0</v>
      </c>
      <c r="U26" s="6">
        <f t="shared" si="6"/>
        <v>0</v>
      </c>
      <c r="W26" s="6">
        <f t="shared" si="7"/>
        <v>0</v>
      </c>
      <c r="Y26" s="6">
        <f t="shared" ca="1" si="8"/>
        <v>0</v>
      </c>
      <c r="Z26" s="6">
        <f t="shared" ca="1" si="11"/>
        <v>0</v>
      </c>
    </row>
    <row r="27" spans="2:26" s="6" customFormat="1" ht="40.5" customHeight="1" x14ac:dyDescent="0.2">
      <c r="B27" s="37">
        <v>14</v>
      </c>
      <c r="C27" s="261"/>
      <c r="D27" s="262"/>
      <c r="E27" s="263"/>
      <c r="F27" s="264"/>
      <c r="G27" s="105"/>
      <c r="H27" s="127"/>
      <c r="K27" s="6" t="str">
        <f t="shared" ca="1" si="2"/>
        <v/>
      </c>
      <c r="L27" s="8" t="str">
        <f t="shared" ca="1" si="9"/>
        <v>エラーの場合ここに表示されます</v>
      </c>
      <c r="P27" s="6" t="str">
        <f t="shared" ca="1" si="10"/>
        <v>エラーの場合ここに表示されます</v>
      </c>
      <c r="Q27" s="6">
        <v>2</v>
      </c>
      <c r="R27" s="6">
        <f t="shared" si="3"/>
        <v>0</v>
      </c>
      <c r="S27" s="6">
        <f t="shared" si="4"/>
        <v>0</v>
      </c>
      <c r="T27" s="6">
        <f t="shared" si="5"/>
        <v>0</v>
      </c>
      <c r="U27" s="6">
        <f t="shared" si="6"/>
        <v>0</v>
      </c>
      <c r="W27" s="6">
        <f t="shared" si="7"/>
        <v>0</v>
      </c>
      <c r="Y27" s="6">
        <f t="shared" ca="1" si="8"/>
        <v>0</v>
      </c>
      <c r="Z27" s="6">
        <f t="shared" ca="1" si="11"/>
        <v>0</v>
      </c>
    </row>
    <row r="28" spans="2:26" s="6" customFormat="1" ht="40.5" customHeight="1" x14ac:dyDescent="0.2">
      <c r="B28" s="136">
        <v>15</v>
      </c>
      <c r="C28" s="261"/>
      <c r="D28" s="262"/>
      <c r="E28" s="263"/>
      <c r="F28" s="264"/>
      <c r="G28" s="105"/>
      <c r="H28" s="127"/>
      <c r="K28" s="6" t="str">
        <f t="shared" ca="1" si="2"/>
        <v/>
      </c>
      <c r="L28" s="8" t="str">
        <f t="shared" ca="1" si="9"/>
        <v>エラーの場合ここに表示されます</v>
      </c>
      <c r="P28" s="6" t="str">
        <f t="shared" ca="1" si="10"/>
        <v>エラーの場合ここに表示されます</v>
      </c>
      <c r="Q28" s="6">
        <v>2</v>
      </c>
      <c r="R28" s="6">
        <f t="shared" si="3"/>
        <v>0</v>
      </c>
      <c r="S28" s="6">
        <f t="shared" si="4"/>
        <v>0</v>
      </c>
      <c r="T28" s="6">
        <f t="shared" si="5"/>
        <v>0</v>
      </c>
      <c r="U28" s="6">
        <f t="shared" si="6"/>
        <v>0</v>
      </c>
      <c r="W28" s="6">
        <f t="shared" si="7"/>
        <v>0</v>
      </c>
      <c r="Y28" s="6">
        <f t="shared" ca="1" si="8"/>
        <v>0</v>
      </c>
      <c r="Z28" s="6">
        <f t="shared" ca="1" si="11"/>
        <v>0</v>
      </c>
    </row>
    <row r="29" spans="2:26" s="6" customFormat="1" ht="40.5" customHeight="1" x14ac:dyDescent="0.2">
      <c r="B29" s="37">
        <v>16</v>
      </c>
      <c r="C29" s="261"/>
      <c r="D29" s="262"/>
      <c r="E29" s="263"/>
      <c r="F29" s="264"/>
      <c r="G29" s="105"/>
      <c r="H29" s="127"/>
      <c r="K29" s="6" t="str">
        <f t="shared" ca="1" si="2"/>
        <v/>
      </c>
      <c r="L29" s="8" t="str">
        <f t="shared" ca="1" si="9"/>
        <v>エラーの場合ここに表示されます</v>
      </c>
      <c r="P29" s="6" t="str">
        <f t="shared" ca="1" si="10"/>
        <v>エラーの場合ここに表示されます</v>
      </c>
      <c r="Q29" s="6">
        <v>2</v>
      </c>
      <c r="R29" s="6">
        <f t="shared" si="3"/>
        <v>0</v>
      </c>
      <c r="S29" s="6">
        <f t="shared" si="4"/>
        <v>0</v>
      </c>
      <c r="T29" s="6">
        <f t="shared" si="5"/>
        <v>0</v>
      </c>
      <c r="U29" s="6">
        <f t="shared" si="6"/>
        <v>0</v>
      </c>
      <c r="W29" s="6">
        <f t="shared" si="7"/>
        <v>0</v>
      </c>
      <c r="Y29" s="6">
        <f t="shared" ca="1" si="8"/>
        <v>0</v>
      </c>
      <c r="Z29" s="6">
        <f t="shared" ca="1" si="11"/>
        <v>0</v>
      </c>
    </row>
    <row r="30" spans="2:26" s="6" customFormat="1" ht="40.5" customHeight="1" x14ac:dyDescent="0.2">
      <c r="B30" s="37">
        <v>17</v>
      </c>
      <c r="C30" s="261"/>
      <c r="D30" s="262"/>
      <c r="E30" s="263"/>
      <c r="F30" s="264"/>
      <c r="G30" s="105"/>
      <c r="H30" s="127"/>
      <c r="K30" s="6" t="str">
        <f t="shared" ca="1" si="2"/>
        <v/>
      </c>
      <c r="L30" s="8" t="str">
        <f t="shared" ca="1" si="9"/>
        <v>エラーの場合ここに表示されます</v>
      </c>
      <c r="P30" s="6" t="str">
        <f t="shared" ca="1" si="10"/>
        <v>エラーの場合ここに表示されます</v>
      </c>
      <c r="Q30" s="6">
        <v>2</v>
      </c>
      <c r="R30" s="6">
        <f t="shared" si="3"/>
        <v>0</v>
      </c>
      <c r="S30" s="6">
        <f t="shared" si="4"/>
        <v>0</v>
      </c>
      <c r="T30" s="6">
        <f t="shared" si="5"/>
        <v>0</v>
      </c>
      <c r="U30" s="6">
        <f t="shared" si="6"/>
        <v>0</v>
      </c>
      <c r="W30" s="6">
        <f t="shared" si="7"/>
        <v>0</v>
      </c>
      <c r="Y30" s="6">
        <f t="shared" ca="1" si="8"/>
        <v>0</v>
      </c>
      <c r="Z30" s="6">
        <f t="shared" ca="1" si="11"/>
        <v>0</v>
      </c>
    </row>
    <row r="31" spans="2:26" ht="40.5" customHeight="1" x14ac:dyDescent="0.2">
      <c r="B31" s="37">
        <v>18</v>
      </c>
      <c r="C31" s="261"/>
      <c r="D31" s="262"/>
      <c r="E31" s="263"/>
      <c r="F31" s="264"/>
      <c r="G31" s="105"/>
      <c r="H31" s="127"/>
      <c r="K31" s="6" t="str">
        <f t="shared" ca="1" si="2"/>
        <v/>
      </c>
      <c r="L31" s="8" t="str">
        <f t="shared" ca="1" si="9"/>
        <v>エラーの場合ここに表示されます</v>
      </c>
      <c r="M31" s="6"/>
      <c r="N31" s="6"/>
      <c r="O31" s="6"/>
      <c r="P31" s="6" t="str">
        <f t="shared" ca="1" si="10"/>
        <v>エラーの場合ここに表示されます</v>
      </c>
      <c r="Q31" s="2">
        <v>2</v>
      </c>
      <c r="R31" s="6">
        <f t="shared" si="3"/>
        <v>0</v>
      </c>
      <c r="S31" s="6">
        <f t="shared" si="4"/>
        <v>0</v>
      </c>
      <c r="T31" s="6">
        <f t="shared" si="5"/>
        <v>0</v>
      </c>
      <c r="U31" s="6">
        <f t="shared" si="6"/>
        <v>0</v>
      </c>
      <c r="V31" s="6"/>
      <c r="W31" s="6">
        <f t="shared" si="7"/>
        <v>0</v>
      </c>
      <c r="Y31" s="6">
        <f t="shared" ca="1" si="8"/>
        <v>0</v>
      </c>
      <c r="Z31" s="6">
        <f t="shared" ca="1" si="11"/>
        <v>0</v>
      </c>
    </row>
    <row r="32" spans="2:26" ht="40.5" customHeight="1" x14ac:dyDescent="0.2">
      <c r="B32" s="37">
        <v>19</v>
      </c>
      <c r="C32" s="261"/>
      <c r="D32" s="262"/>
      <c r="E32" s="263"/>
      <c r="F32" s="264"/>
      <c r="G32" s="105"/>
      <c r="H32" s="127"/>
      <c r="K32" s="6" t="str">
        <f t="shared" ca="1" si="2"/>
        <v/>
      </c>
      <c r="L32" s="8" t="str">
        <f t="shared" ca="1" si="9"/>
        <v>エラーの場合ここに表示されます</v>
      </c>
      <c r="M32" s="6"/>
      <c r="N32" s="6"/>
      <c r="O32" s="6"/>
      <c r="P32" s="6" t="str">
        <f t="shared" ca="1" si="10"/>
        <v>エラーの場合ここに表示されます</v>
      </c>
      <c r="Q32" s="2">
        <v>2</v>
      </c>
      <c r="R32" s="6">
        <f t="shared" si="3"/>
        <v>0</v>
      </c>
      <c r="S32" s="6">
        <f t="shared" si="4"/>
        <v>0</v>
      </c>
      <c r="T32" s="6">
        <f t="shared" si="5"/>
        <v>0</v>
      </c>
      <c r="U32" s="6">
        <f t="shared" si="6"/>
        <v>0</v>
      </c>
      <c r="V32" s="6"/>
      <c r="W32" s="6">
        <f t="shared" si="7"/>
        <v>0</v>
      </c>
      <c r="Y32" s="6">
        <f t="shared" ca="1" si="8"/>
        <v>0</v>
      </c>
      <c r="Z32" s="6">
        <f t="shared" ca="1" si="11"/>
        <v>0</v>
      </c>
    </row>
    <row r="33" spans="2:26" ht="40.5" customHeight="1" x14ac:dyDescent="0.2">
      <c r="B33" s="37">
        <v>20</v>
      </c>
      <c r="C33" s="261"/>
      <c r="D33" s="262"/>
      <c r="E33" s="263"/>
      <c r="F33" s="264"/>
      <c r="G33" s="105"/>
      <c r="H33" s="127"/>
      <c r="K33" s="6" t="str">
        <f t="shared" ca="1" si="2"/>
        <v/>
      </c>
      <c r="L33" s="8" t="str">
        <f t="shared" ca="1" si="9"/>
        <v>エラーの場合ここに表示されます</v>
      </c>
      <c r="M33" s="6"/>
      <c r="N33" s="6"/>
      <c r="O33" s="6"/>
      <c r="P33" s="6" t="str">
        <f t="shared" ca="1" si="10"/>
        <v>エラーの場合ここに表示されます</v>
      </c>
      <c r="Q33" s="2">
        <v>2</v>
      </c>
      <c r="R33" s="6">
        <f t="shared" si="3"/>
        <v>0</v>
      </c>
      <c r="S33" s="6">
        <f t="shared" si="4"/>
        <v>0</v>
      </c>
      <c r="T33" s="6">
        <f t="shared" si="5"/>
        <v>0</v>
      </c>
      <c r="U33" s="6">
        <f t="shared" si="6"/>
        <v>0</v>
      </c>
      <c r="V33" s="6"/>
      <c r="W33" s="6">
        <f t="shared" si="7"/>
        <v>0</v>
      </c>
      <c r="Y33" s="6">
        <f t="shared" ca="1" si="8"/>
        <v>0</v>
      </c>
      <c r="Z33" s="6">
        <f t="shared" ca="1" si="11"/>
        <v>0</v>
      </c>
    </row>
    <row r="34" spans="2:26" ht="40.5" customHeight="1" x14ac:dyDescent="0.2">
      <c r="B34" s="37">
        <v>21</v>
      </c>
      <c r="C34" s="261"/>
      <c r="D34" s="262"/>
      <c r="E34" s="263"/>
      <c r="F34" s="264"/>
      <c r="G34" s="105"/>
      <c r="H34" s="127"/>
      <c r="K34" s="6" t="str">
        <f t="shared" ca="1" si="2"/>
        <v/>
      </c>
      <c r="L34" s="8" t="str">
        <f t="shared" ca="1" si="9"/>
        <v>エラーの場合ここに表示されます</v>
      </c>
      <c r="M34" s="6"/>
      <c r="N34" s="6"/>
      <c r="O34" s="6"/>
      <c r="P34" s="6" t="str">
        <f t="shared" ca="1" si="10"/>
        <v>エラーの場合ここに表示されます</v>
      </c>
      <c r="Q34" s="2">
        <v>2</v>
      </c>
      <c r="R34" s="6">
        <f t="shared" si="3"/>
        <v>0</v>
      </c>
      <c r="S34" s="6">
        <f t="shared" si="4"/>
        <v>0</v>
      </c>
      <c r="T34" s="6">
        <f t="shared" si="5"/>
        <v>0</v>
      </c>
      <c r="U34" s="6">
        <f t="shared" si="6"/>
        <v>0</v>
      </c>
      <c r="V34" s="6"/>
      <c r="W34" s="6">
        <f t="shared" si="7"/>
        <v>0</v>
      </c>
      <c r="Y34" s="6">
        <f t="shared" ca="1" si="8"/>
        <v>0</v>
      </c>
      <c r="Z34" s="6">
        <f t="shared" ca="1" si="11"/>
        <v>0</v>
      </c>
    </row>
    <row r="35" spans="2:26" ht="40.5" customHeight="1" x14ac:dyDescent="0.2">
      <c r="B35" s="37">
        <v>22</v>
      </c>
      <c r="C35" s="261"/>
      <c r="D35" s="262"/>
      <c r="E35" s="263"/>
      <c r="F35" s="264"/>
      <c r="G35" s="105"/>
      <c r="H35" s="127"/>
      <c r="K35" s="6" t="str">
        <f t="shared" ca="1" si="2"/>
        <v/>
      </c>
      <c r="L35" s="8" t="str">
        <f t="shared" ca="1" si="9"/>
        <v>エラーの場合ここに表示されます</v>
      </c>
      <c r="M35" s="6"/>
      <c r="N35" s="6"/>
      <c r="O35" s="6"/>
      <c r="P35" s="6" t="str">
        <f t="shared" ca="1" si="10"/>
        <v>エラーの場合ここに表示されます</v>
      </c>
      <c r="Q35" s="2">
        <v>2</v>
      </c>
      <c r="R35" s="6">
        <f t="shared" si="3"/>
        <v>0</v>
      </c>
      <c r="S35" s="6">
        <f t="shared" si="4"/>
        <v>0</v>
      </c>
      <c r="T35" s="6">
        <f t="shared" si="5"/>
        <v>0</v>
      </c>
      <c r="U35" s="6">
        <f t="shared" si="6"/>
        <v>0</v>
      </c>
      <c r="V35" s="6"/>
      <c r="W35" s="6">
        <f t="shared" si="7"/>
        <v>0</v>
      </c>
      <c r="Y35" s="6">
        <f t="shared" ca="1" si="8"/>
        <v>0</v>
      </c>
      <c r="Z35" s="6">
        <f t="shared" ca="1" si="11"/>
        <v>0</v>
      </c>
    </row>
    <row r="36" spans="2:26" ht="40.5" customHeight="1" x14ac:dyDescent="0.2">
      <c r="B36" s="37">
        <v>23</v>
      </c>
      <c r="C36" s="261"/>
      <c r="D36" s="262"/>
      <c r="E36" s="263"/>
      <c r="F36" s="264"/>
      <c r="G36" s="105"/>
      <c r="H36" s="127"/>
      <c r="K36" s="6" t="str">
        <f t="shared" ca="1" si="2"/>
        <v/>
      </c>
      <c r="L36" s="8" t="str">
        <f t="shared" ca="1" si="9"/>
        <v>エラーの場合ここに表示されます</v>
      </c>
      <c r="M36" s="6"/>
      <c r="N36" s="6"/>
      <c r="O36" s="6"/>
      <c r="P36" s="6" t="str">
        <f t="shared" ca="1" si="10"/>
        <v>エラーの場合ここに表示されます</v>
      </c>
      <c r="Q36" s="2">
        <v>2</v>
      </c>
      <c r="R36" s="6">
        <f t="shared" si="3"/>
        <v>0</v>
      </c>
      <c r="S36" s="6">
        <f t="shared" si="4"/>
        <v>0</v>
      </c>
      <c r="T36" s="6">
        <f t="shared" si="5"/>
        <v>0</v>
      </c>
      <c r="U36" s="6">
        <f t="shared" si="6"/>
        <v>0</v>
      </c>
      <c r="V36" s="6"/>
      <c r="W36" s="6">
        <f t="shared" si="7"/>
        <v>0</v>
      </c>
      <c r="Y36" s="6">
        <f t="shared" ca="1" si="8"/>
        <v>0</v>
      </c>
      <c r="Z36" s="6">
        <f t="shared" ca="1" si="11"/>
        <v>0</v>
      </c>
    </row>
    <row r="37" spans="2:26" ht="40.5" customHeight="1" x14ac:dyDescent="0.2">
      <c r="B37" s="37">
        <v>24</v>
      </c>
      <c r="C37" s="261"/>
      <c r="D37" s="262"/>
      <c r="E37" s="263"/>
      <c r="F37" s="264"/>
      <c r="G37" s="105"/>
      <c r="H37" s="127"/>
      <c r="K37" s="6" t="str">
        <f t="shared" ca="1" si="2"/>
        <v/>
      </c>
      <c r="L37" s="8" t="str">
        <f t="shared" ca="1" si="9"/>
        <v>エラーの場合ここに表示されます</v>
      </c>
      <c r="M37" s="6"/>
      <c r="N37" s="6"/>
      <c r="O37" s="6"/>
      <c r="P37" s="6" t="str">
        <f t="shared" ca="1" si="10"/>
        <v>エラーの場合ここに表示されます</v>
      </c>
      <c r="Q37" s="2">
        <v>2</v>
      </c>
      <c r="R37" s="6">
        <f t="shared" si="3"/>
        <v>0</v>
      </c>
      <c r="S37" s="6">
        <f t="shared" si="4"/>
        <v>0</v>
      </c>
      <c r="T37" s="6">
        <f t="shared" si="5"/>
        <v>0</v>
      </c>
      <c r="U37" s="6">
        <f t="shared" si="6"/>
        <v>0</v>
      </c>
      <c r="V37" s="6"/>
      <c r="W37" s="6">
        <f t="shared" si="7"/>
        <v>0</v>
      </c>
      <c r="Y37" s="6">
        <f t="shared" ca="1" si="8"/>
        <v>0</v>
      </c>
      <c r="Z37" s="6">
        <f t="shared" ca="1" si="11"/>
        <v>0</v>
      </c>
    </row>
    <row r="38" spans="2:26" ht="40.5" customHeight="1" x14ac:dyDescent="0.2">
      <c r="B38" s="37">
        <v>25</v>
      </c>
      <c r="C38" s="261"/>
      <c r="D38" s="262"/>
      <c r="E38" s="263"/>
      <c r="F38" s="264"/>
      <c r="G38" s="105"/>
      <c r="H38" s="127"/>
      <c r="K38" s="6" t="str">
        <f t="shared" ca="1" si="2"/>
        <v/>
      </c>
      <c r="L38" s="8" t="str">
        <f t="shared" ca="1" si="9"/>
        <v>エラーの場合ここに表示されます</v>
      </c>
      <c r="M38" s="6"/>
      <c r="N38" s="6"/>
      <c r="O38" s="6"/>
      <c r="P38" s="6" t="str">
        <f t="shared" ca="1" si="10"/>
        <v>エラーの場合ここに表示されます</v>
      </c>
      <c r="Q38" s="2">
        <v>2</v>
      </c>
      <c r="R38" s="6">
        <f t="shared" si="3"/>
        <v>0</v>
      </c>
      <c r="S38" s="6">
        <f t="shared" si="4"/>
        <v>0</v>
      </c>
      <c r="T38" s="6">
        <f t="shared" si="5"/>
        <v>0</v>
      </c>
      <c r="U38" s="6">
        <f t="shared" si="6"/>
        <v>0</v>
      </c>
      <c r="V38" s="6"/>
      <c r="W38" s="6">
        <f t="shared" si="7"/>
        <v>0</v>
      </c>
      <c r="Y38" s="6">
        <f t="shared" ca="1" si="8"/>
        <v>0</v>
      </c>
      <c r="Z38" s="6">
        <f t="shared" ca="1" si="11"/>
        <v>0</v>
      </c>
    </row>
    <row r="39" spans="2:26" ht="40.5" customHeight="1" x14ac:dyDescent="0.2">
      <c r="B39" s="37">
        <v>26</v>
      </c>
      <c r="C39" s="261"/>
      <c r="D39" s="262"/>
      <c r="E39" s="263"/>
      <c r="F39" s="264"/>
      <c r="G39" s="105"/>
      <c r="H39" s="127"/>
      <c r="K39" s="6" t="str">
        <f t="shared" ca="1" si="2"/>
        <v/>
      </c>
      <c r="L39" s="8" t="str">
        <f t="shared" ca="1" si="9"/>
        <v>エラーの場合ここに表示されます</v>
      </c>
      <c r="M39" s="6"/>
      <c r="N39" s="6"/>
      <c r="O39" s="6"/>
      <c r="P39" s="6" t="str">
        <f t="shared" ca="1" si="10"/>
        <v>エラーの場合ここに表示されます</v>
      </c>
      <c r="Q39" s="2">
        <v>2</v>
      </c>
      <c r="R39" s="6">
        <f t="shared" si="3"/>
        <v>0</v>
      </c>
      <c r="S39" s="6">
        <f t="shared" si="4"/>
        <v>0</v>
      </c>
      <c r="T39" s="6">
        <f t="shared" si="5"/>
        <v>0</v>
      </c>
      <c r="U39" s="6">
        <f t="shared" si="6"/>
        <v>0</v>
      </c>
      <c r="V39" s="6"/>
      <c r="W39" s="6">
        <f t="shared" si="7"/>
        <v>0</v>
      </c>
      <c r="Y39" s="6">
        <f t="shared" ca="1" si="8"/>
        <v>0</v>
      </c>
      <c r="Z39" s="6">
        <f t="shared" ca="1" si="11"/>
        <v>0</v>
      </c>
    </row>
    <row r="40" spans="2:26" ht="40.5" customHeight="1" x14ac:dyDescent="0.2">
      <c r="B40" s="37">
        <v>27</v>
      </c>
      <c r="C40" s="261"/>
      <c r="D40" s="262"/>
      <c r="E40" s="263"/>
      <c r="F40" s="264"/>
      <c r="G40" s="105"/>
      <c r="H40" s="127"/>
      <c r="K40" s="6" t="str">
        <f t="shared" ca="1" si="2"/>
        <v/>
      </c>
      <c r="L40" s="8" t="str">
        <f t="shared" ca="1" si="9"/>
        <v>エラーの場合ここに表示されます</v>
      </c>
      <c r="M40" s="6"/>
      <c r="N40" s="6"/>
      <c r="O40" s="6"/>
      <c r="P40" s="6" t="str">
        <f t="shared" ca="1" si="10"/>
        <v>エラーの場合ここに表示されます</v>
      </c>
      <c r="Q40" s="2">
        <v>2</v>
      </c>
      <c r="R40" s="6">
        <f t="shared" si="3"/>
        <v>0</v>
      </c>
      <c r="S40" s="6">
        <f t="shared" si="4"/>
        <v>0</v>
      </c>
      <c r="T40" s="6">
        <f t="shared" si="5"/>
        <v>0</v>
      </c>
      <c r="U40" s="6">
        <f t="shared" si="6"/>
        <v>0</v>
      </c>
      <c r="V40" s="6"/>
      <c r="W40" s="6">
        <f t="shared" si="7"/>
        <v>0</v>
      </c>
      <c r="Y40" s="6">
        <f t="shared" ca="1" si="8"/>
        <v>0</v>
      </c>
      <c r="Z40" s="6">
        <f t="shared" ca="1" si="11"/>
        <v>0</v>
      </c>
    </row>
    <row r="41" spans="2:26" ht="40.5" customHeight="1" x14ac:dyDescent="0.2">
      <c r="B41" s="37">
        <v>28</v>
      </c>
      <c r="C41" s="261"/>
      <c r="D41" s="262"/>
      <c r="E41" s="263"/>
      <c r="F41" s="264"/>
      <c r="G41" s="105"/>
      <c r="H41" s="127"/>
      <c r="K41" s="6" t="str">
        <f t="shared" ca="1" si="2"/>
        <v/>
      </c>
      <c r="L41" s="8" t="str">
        <f t="shared" ca="1" si="9"/>
        <v>エラーの場合ここに表示されます</v>
      </c>
      <c r="M41" s="6"/>
      <c r="N41" s="6"/>
      <c r="O41" s="6"/>
      <c r="P41" s="6" t="str">
        <f t="shared" ca="1" si="10"/>
        <v>エラーの場合ここに表示されます</v>
      </c>
      <c r="Q41" s="2">
        <v>2</v>
      </c>
      <c r="R41" s="6">
        <f t="shared" si="3"/>
        <v>0</v>
      </c>
      <c r="S41" s="6">
        <f t="shared" si="4"/>
        <v>0</v>
      </c>
      <c r="T41" s="6">
        <f t="shared" si="5"/>
        <v>0</v>
      </c>
      <c r="U41" s="6">
        <f t="shared" si="6"/>
        <v>0</v>
      </c>
      <c r="V41" s="6"/>
      <c r="W41" s="6">
        <f t="shared" si="7"/>
        <v>0</v>
      </c>
      <c r="Y41" s="6">
        <f t="shared" ca="1" si="8"/>
        <v>0</v>
      </c>
      <c r="Z41" s="6">
        <f t="shared" ca="1" si="11"/>
        <v>0</v>
      </c>
    </row>
    <row r="42" spans="2:26" ht="40.5" customHeight="1" x14ac:dyDescent="0.2">
      <c r="B42" s="37">
        <v>29</v>
      </c>
      <c r="C42" s="261"/>
      <c r="D42" s="262"/>
      <c r="E42" s="263"/>
      <c r="F42" s="264"/>
      <c r="G42" s="105"/>
      <c r="H42" s="127"/>
      <c r="K42" s="6" t="str">
        <f t="shared" ca="1" si="2"/>
        <v/>
      </c>
      <c r="L42" s="8" t="str">
        <f t="shared" ca="1" si="9"/>
        <v>エラーの場合ここに表示されます</v>
      </c>
      <c r="M42" s="6"/>
      <c r="N42" s="6"/>
      <c r="O42" s="6"/>
      <c r="P42" s="6" t="str">
        <f t="shared" ca="1" si="10"/>
        <v>エラーの場合ここに表示されます</v>
      </c>
      <c r="Q42" s="2">
        <v>2</v>
      </c>
      <c r="R42" s="6">
        <f t="shared" si="3"/>
        <v>0</v>
      </c>
      <c r="S42" s="6">
        <f t="shared" si="4"/>
        <v>0</v>
      </c>
      <c r="T42" s="6">
        <f t="shared" si="5"/>
        <v>0</v>
      </c>
      <c r="U42" s="6">
        <f t="shared" si="6"/>
        <v>0</v>
      </c>
      <c r="V42" s="6"/>
      <c r="W42" s="6">
        <f t="shared" si="7"/>
        <v>0</v>
      </c>
      <c r="Y42" s="6">
        <f t="shared" ca="1" si="8"/>
        <v>0</v>
      </c>
      <c r="Z42" s="6">
        <f t="shared" ca="1" si="11"/>
        <v>0</v>
      </c>
    </row>
    <row r="43" spans="2:26" ht="40.5" customHeight="1" x14ac:dyDescent="0.2">
      <c r="B43" s="37">
        <v>30</v>
      </c>
      <c r="C43" s="261"/>
      <c r="D43" s="262"/>
      <c r="E43" s="263"/>
      <c r="F43" s="264"/>
      <c r="G43" s="105"/>
      <c r="H43" s="127"/>
      <c r="K43" s="6" t="str">
        <f t="shared" ca="1" si="2"/>
        <v/>
      </c>
      <c r="L43" s="8" t="str">
        <f t="shared" ca="1" si="9"/>
        <v>エラーの場合ここに表示されます</v>
      </c>
      <c r="M43" s="6"/>
      <c r="N43" s="6"/>
      <c r="O43" s="6"/>
      <c r="P43" s="6" t="str">
        <f t="shared" ca="1" si="10"/>
        <v>エラーの場合ここに表示されます</v>
      </c>
      <c r="Q43" s="2">
        <v>2</v>
      </c>
      <c r="R43" s="6">
        <f t="shared" si="3"/>
        <v>0</v>
      </c>
      <c r="S43" s="6">
        <f t="shared" si="4"/>
        <v>0</v>
      </c>
      <c r="T43" s="6">
        <f t="shared" si="5"/>
        <v>0</v>
      </c>
      <c r="U43" s="6">
        <f t="shared" si="6"/>
        <v>0</v>
      </c>
      <c r="V43" s="6"/>
      <c r="W43" s="6">
        <f t="shared" si="7"/>
        <v>0</v>
      </c>
      <c r="Y43" s="6">
        <f t="shared" ca="1" si="8"/>
        <v>0</v>
      </c>
      <c r="Z43" s="6">
        <f t="shared" ca="1" si="11"/>
        <v>0</v>
      </c>
    </row>
    <row r="44" spans="2:26" ht="40.5" customHeight="1" x14ac:dyDescent="0.2">
      <c r="B44" s="37">
        <v>31</v>
      </c>
      <c r="C44" s="261"/>
      <c r="D44" s="262"/>
      <c r="E44" s="263"/>
      <c r="F44" s="264"/>
      <c r="G44" s="105"/>
      <c r="H44" s="127"/>
      <c r="K44" s="6" t="str">
        <f t="shared" ca="1" si="2"/>
        <v/>
      </c>
      <c r="L44" s="8" t="str">
        <f t="shared" ca="1" si="9"/>
        <v>エラーの場合ここに表示されます</v>
      </c>
      <c r="M44" s="6"/>
      <c r="N44" s="6"/>
      <c r="O44" s="6"/>
      <c r="P44" s="6" t="str">
        <f t="shared" ca="1" si="10"/>
        <v>エラーの場合ここに表示されます</v>
      </c>
      <c r="Q44" s="2">
        <v>2</v>
      </c>
      <c r="R44" s="6">
        <f t="shared" si="3"/>
        <v>0</v>
      </c>
      <c r="S44" s="6">
        <f t="shared" si="4"/>
        <v>0</v>
      </c>
      <c r="T44" s="6">
        <f t="shared" si="5"/>
        <v>0</v>
      </c>
      <c r="U44" s="6">
        <f t="shared" si="6"/>
        <v>0</v>
      </c>
      <c r="V44" s="6"/>
      <c r="W44" s="6">
        <f t="shared" si="7"/>
        <v>0</v>
      </c>
      <c r="Y44" s="6">
        <f t="shared" ca="1" si="8"/>
        <v>0</v>
      </c>
      <c r="Z44" s="6">
        <f t="shared" ca="1" si="11"/>
        <v>0</v>
      </c>
    </row>
    <row r="45" spans="2:26" ht="40.5" customHeight="1" x14ac:dyDescent="0.2">
      <c r="B45" s="37">
        <v>32</v>
      </c>
      <c r="C45" s="261"/>
      <c r="D45" s="262"/>
      <c r="E45" s="263"/>
      <c r="F45" s="264"/>
      <c r="G45" s="105"/>
      <c r="H45" s="127"/>
      <c r="K45" s="6" t="str">
        <f t="shared" ca="1" si="2"/>
        <v/>
      </c>
      <c r="L45" s="8" t="str">
        <f t="shared" ca="1" si="9"/>
        <v>エラーの場合ここに表示されます</v>
      </c>
      <c r="M45" s="6"/>
      <c r="N45" s="6"/>
      <c r="O45" s="6"/>
      <c r="P45" s="6" t="str">
        <f t="shared" ca="1" si="10"/>
        <v>エラーの場合ここに表示されます</v>
      </c>
      <c r="Q45" s="2">
        <v>2</v>
      </c>
      <c r="R45" s="6">
        <f t="shared" si="3"/>
        <v>0</v>
      </c>
      <c r="S45" s="6">
        <f t="shared" si="4"/>
        <v>0</v>
      </c>
      <c r="T45" s="6">
        <f t="shared" si="5"/>
        <v>0</v>
      </c>
      <c r="U45" s="6">
        <f t="shared" si="6"/>
        <v>0</v>
      </c>
      <c r="V45" s="6"/>
      <c r="W45" s="6">
        <f t="shared" si="7"/>
        <v>0</v>
      </c>
      <c r="Y45" s="6">
        <f t="shared" ca="1" si="8"/>
        <v>0</v>
      </c>
      <c r="Z45" s="6">
        <f t="shared" ca="1" si="11"/>
        <v>0</v>
      </c>
    </row>
    <row r="46" spans="2:26" ht="40.5" customHeight="1" x14ac:dyDescent="0.2">
      <c r="B46" s="37">
        <v>33</v>
      </c>
      <c r="C46" s="261"/>
      <c r="D46" s="262"/>
      <c r="E46" s="263"/>
      <c r="F46" s="264"/>
      <c r="G46" s="105"/>
      <c r="H46" s="127"/>
      <c r="K46" s="6" t="str">
        <f t="shared" ref="K46:K77" ca="1" si="12">IF(OR(L46=正常,L46=エラー無),"","【！】")</f>
        <v/>
      </c>
      <c r="L46" s="8" t="str">
        <f t="shared" ca="1" si="9"/>
        <v>エラーの場合ここに表示されます</v>
      </c>
      <c r="M46" s="6"/>
      <c r="N46" s="6"/>
      <c r="O46" s="6"/>
      <c r="P46" s="6" t="str">
        <f t="shared" ca="1" si="10"/>
        <v>エラーの場合ここに表示されます</v>
      </c>
      <c r="Q46" s="2">
        <v>2</v>
      </c>
      <c r="R46" s="6">
        <f t="shared" ref="R46:R77" si="13">AND($W46=1,LEN(B46)=0)*1</f>
        <v>0</v>
      </c>
      <c r="S46" s="6">
        <f t="shared" ref="S46:S77" si="14">AND($W46=1,LEN(C46)=0)*1</f>
        <v>0</v>
      </c>
      <c r="T46" s="6">
        <f t="shared" ref="T46:T77" si="15">AND($W46=1,LEN(E46)=0)*1</f>
        <v>0</v>
      </c>
      <c r="U46" s="6">
        <f t="shared" ref="U46:U77" si="16">AND($W46=1,LEN(G46)=0)*1</f>
        <v>0</v>
      </c>
      <c r="V46" s="6"/>
      <c r="W46" s="6">
        <f t="shared" ref="W46:W77" si="17">OR(LEN(C46)&gt;0,LEN(E46)&gt;0,LEN(G46)&gt;0)*1</f>
        <v>0</v>
      </c>
      <c r="Y46" s="6">
        <f t="shared" ref="Y46:Y77" ca="1" si="18">(AND($W46=1,OR(ISERROR(_xlfn.SHEET("様式２ ("&amp;B46&amp;")"))=FALSE())=FALSE()))*1</f>
        <v>0</v>
      </c>
      <c r="Z46" s="6">
        <f t="shared" ca="1" si="11"/>
        <v>0</v>
      </c>
    </row>
    <row r="47" spans="2:26" ht="40.5" customHeight="1" x14ac:dyDescent="0.2">
      <c r="B47" s="37">
        <v>34</v>
      </c>
      <c r="C47" s="261"/>
      <c r="D47" s="262"/>
      <c r="E47" s="263"/>
      <c r="F47" s="264"/>
      <c r="G47" s="105"/>
      <c r="H47" s="127"/>
      <c r="K47" s="6" t="str">
        <f t="shared" ca="1" si="12"/>
        <v/>
      </c>
      <c r="L47" s="8" t="str">
        <f t="shared" ca="1" si="9"/>
        <v>エラーの場合ここに表示されます</v>
      </c>
      <c r="M47" s="6"/>
      <c r="N47" s="6"/>
      <c r="O47" s="6"/>
      <c r="P47" s="6" t="str">
        <f t="shared" ref="P47:P78" ca="1" si="19">IF(AND(MAX(Q47:U47,Y47:Z47)=2,W47=0),エラー無,IF(MAX(R47:U47,Y47:Z47)=0,正常,IF(R47=1,$B$13&amp;必須msg,"")&amp;IF(S47=1,$C$13&amp;必須msg,"")&amp;IF(T47=1,$E$13&amp;必須msg,"")&amp;IF(U47=1,$G$13&amp;必須msg,"")&amp;IF(Y47=1,"事業番号「"&amp;B47&amp;"」の「様式２」を記入してください　","")&amp;IF(Z47=1,"コリンズ・テクリス等への登録を希望する場合、「様式３ａ」、「様式３ｂ」、「様式３ｃ」のいずれかを記入してください　","")))</f>
        <v>エラーの場合ここに表示されます</v>
      </c>
      <c r="Q47" s="2">
        <v>2</v>
      </c>
      <c r="R47" s="6">
        <f t="shared" si="13"/>
        <v>0</v>
      </c>
      <c r="S47" s="6">
        <f t="shared" si="14"/>
        <v>0</v>
      </c>
      <c r="T47" s="6">
        <f t="shared" si="15"/>
        <v>0</v>
      </c>
      <c r="U47" s="6">
        <f t="shared" si="16"/>
        <v>0</v>
      </c>
      <c r="V47" s="6"/>
      <c r="W47" s="6">
        <f t="shared" si="17"/>
        <v>0</v>
      </c>
      <c r="Y47" s="6">
        <f t="shared" ca="1" si="18"/>
        <v>0</v>
      </c>
      <c r="Z47" s="6">
        <f t="shared" ca="1" si="11"/>
        <v>0</v>
      </c>
    </row>
    <row r="48" spans="2:26" ht="40.5" customHeight="1" x14ac:dyDescent="0.2">
      <c r="B48" s="37">
        <v>35</v>
      </c>
      <c r="C48" s="261"/>
      <c r="D48" s="262"/>
      <c r="E48" s="263"/>
      <c r="F48" s="264"/>
      <c r="G48" s="105"/>
      <c r="H48" s="127"/>
      <c r="K48" s="6" t="str">
        <f t="shared" ca="1" si="12"/>
        <v/>
      </c>
      <c r="L48" s="8" t="str">
        <f t="shared" ca="1" si="9"/>
        <v>エラーの場合ここに表示されます</v>
      </c>
      <c r="M48" s="6"/>
      <c r="N48" s="6"/>
      <c r="O48" s="6"/>
      <c r="P48" s="6" t="str">
        <f t="shared" ca="1" si="19"/>
        <v>エラーの場合ここに表示されます</v>
      </c>
      <c r="Q48" s="2">
        <v>2</v>
      </c>
      <c r="R48" s="6">
        <f t="shared" si="13"/>
        <v>0</v>
      </c>
      <c r="S48" s="6">
        <f t="shared" si="14"/>
        <v>0</v>
      </c>
      <c r="T48" s="6">
        <f t="shared" si="15"/>
        <v>0</v>
      </c>
      <c r="U48" s="6">
        <f t="shared" si="16"/>
        <v>0</v>
      </c>
      <c r="V48" s="6"/>
      <c r="W48" s="6">
        <f t="shared" si="17"/>
        <v>0</v>
      </c>
      <c r="Y48" s="6">
        <f t="shared" ca="1" si="18"/>
        <v>0</v>
      </c>
      <c r="Z48" s="6">
        <f t="shared" ca="1" si="11"/>
        <v>0</v>
      </c>
    </row>
    <row r="49" spans="2:26" ht="40.5" customHeight="1" x14ac:dyDescent="0.2">
      <c r="B49" s="37">
        <v>36</v>
      </c>
      <c r="C49" s="261"/>
      <c r="D49" s="262"/>
      <c r="E49" s="263"/>
      <c r="F49" s="264"/>
      <c r="G49" s="105"/>
      <c r="H49" s="127"/>
      <c r="K49" s="6" t="str">
        <f t="shared" ca="1" si="12"/>
        <v/>
      </c>
      <c r="L49" s="8" t="str">
        <f t="shared" ca="1" si="9"/>
        <v>エラーの場合ここに表示されます</v>
      </c>
      <c r="M49" s="6"/>
      <c r="N49" s="6"/>
      <c r="O49" s="6"/>
      <c r="P49" s="6" t="str">
        <f t="shared" ca="1" si="19"/>
        <v>エラーの場合ここに表示されます</v>
      </c>
      <c r="Q49" s="2">
        <v>2</v>
      </c>
      <c r="R49" s="6">
        <f t="shared" si="13"/>
        <v>0</v>
      </c>
      <c r="S49" s="6">
        <f t="shared" si="14"/>
        <v>0</v>
      </c>
      <c r="T49" s="6">
        <f t="shared" si="15"/>
        <v>0</v>
      </c>
      <c r="U49" s="6">
        <f t="shared" si="16"/>
        <v>0</v>
      </c>
      <c r="V49" s="6"/>
      <c r="W49" s="6">
        <f t="shared" si="17"/>
        <v>0</v>
      </c>
      <c r="Y49" s="6">
        <f t="shared" ca="1" si="18"/>
        <v>0</v>
      </c>
      <c r="Z49" s="6">
        <f t="shared" ca="1" si="11"/>
        <v>0</v>
      </c>
    </row>
    <row r="50" spans="2:26" ht="40.5" customHeight="1" x14ac:dyDescent="0.2">
      <c r="B50" s="37">
        <v>37</v>
      </c>
      <c r="C50" s="261"/>
      <c r="D50" s="262"/>
      <c r="E50" s="263"/>
      <c r="F50" s="264"/>
      <c r="G50" s="105"/>
      <c r="H50" s="127"/>
      <c r="K50" s="6" t="str">
        <f t="shared" ca="1" si="12"/>
        <v/>
      </c>
      <c r="L50" s="8" t="str">
        <f t="shared" ca="1" si="9"/>
        <v>エラーの場合ここに表示されます</v>
      </c>
      <c r="M50" s="6"/>
      <c r="N50" s="6"/>
      <c r="O50" s="6"/>
      <c r="P50" s="6" t="str">
        <f t="shared" ca="1" si="19"/>
        <v>エラーの場合ここに表示されます</v>
      </c>
      <c r="Q50" s="2">
        <v>2</v>
      </c>
      <c r="R50" s="6">
        <f t="shared" si="13"/>
        <v>0</v>
      </c>
      <c r="S50" s="6">
        <f t="shared" si="14"/>
        <v>0</v>
      </c>
      <c r="T50" s="6">
        <f t="shared" si="15"/>
        <v>0</v>
      </c>
      <c r="U50" s="6">
        <f t="shared" si="16"/>
        <v>0</v>
      </c>
      <c r="V50" s="6"/>
      <c r="W50" s="6">
        <f t="shared" si="17"/>
        <v>0</v>
      </c>
      <c r="Y50" s="6">
        <f t="shared" ca="1" si="18"/>
        <v>0</v>
      </c>
      <c r="Z50" s="6">
        <f t="shared" ca="1" si="11"/>
        <v>0</v>
      </c>
    </row>
    <row r="51" spans="2:26" ht="40.5" customHeight="1" x14ac:dyDescent="0.2">
      <c r="B51" s="37">
        <v>38</v>
      </c>
      <c r="C51" s="261"/>
      <c r="D51" s="262"/>
      <c r="E51" s="263"/>
      <c r="F51" s="264"/>
      <c r="G51" s="105"/>
      <c r="H51" s="127"/>
      <c r="K51" s="6" t="str">
        <f t="shared" ca="1" si="12"/>
        <v/>
      </c>
      <c r="L51" s="8" t="str">
        <f t="shared" ca="1" si="9"/>
        <v>エラーの場合ここに表示されます</v>
      </c>
      <c r="M51" s="6"/>
      <c r="N51" s="6"/>
      <c r="O51" s="6"/>
      <c r="P51" s="6" t="str">
        <f t="shared" ca="1" si="19"/>
        <v>エラーの場合ここに表示されます</v>
      </c>
      <c r="Q51" s="2">
        <v>2</v>
      </c>
      <c r="R51" s="6">
        <f t="shared" si="13"/>
        <v>0</v>
      </c>
      <c r="S51" s="6">
        <f t="shared" si="14"/>
        <v>0</v>
      </c>
      <c r="T51" s="6">
        <f t="shared" si="15"/>
        <v>0</v>
      </c>
      <c r="U51" s="6">
        <f t="shared" si="16"/>
        <v>0</v>
      </c>
      <c r="V51" s="6"/>
      <c r="W51" s="6">
        <f t="shared" si="17"/>
        <v>0</v>
      </c>
      <c r="Y51" s="6">
        <f t="shared" ca="1" si="18"/>
        <v>0</v>
      </c>
      <c r="Z51" s="6">
        <f t="shared" ca="1" si="11"/>
        <v>0</v>
      </c>
    </row>
    <row r="52" spans="2:26" ht="40.5" customHeight="1" x14ac:dyDescent="0.2">
      <c r="B52" s="37">
        <v>39</v>
      </c>
      <c r="C52" s="261"/>
      <c r="D52" s="262"/>
      <c r="E52" s="263"/>
      <c r="F52" s="264"/>
      <c r="G52" s="105"/>
      <c r="H52" s="127"/>
      <c r="K52" s="6" t="str">
        <f t="shared" ca="1" si="12"/>
        <v/>
      </c>
      <c r="L52" s="8" t="str">
        <f t="shared" ca="1" si="9"/>
        <v>エラーの場合ここに表示されます</v>
      </c>
      <c r="M52" s="6"/>
      <c r="N52" s="6"/>
      <c r="O52" s="6"/>
      <c r="P52" s="6" t="str">
        <f t="shared" ca="1" si="19"/>
        <v>エラーの場合ここに表示されます</v>
      </c>
      <c r="Q52" s="2">
        <v>2</v>
      </c>
      <c r="R52" s="6">
        <f t="shared" si="13"/>
        <v>0</v>
      </c>
      <c r="S52" s="6">
        <f t="shared" si="14"/>
        <v>0</v>
      </c>
      <c r="T52" s="6">
        <f t="shared" si="15"/>
        <v>0</v>
      </c>
      <c r="U52" s="6">
        <f t="shared" si="16"/>
        <v>0</v>
      </c>
      <c r="V52" s="6"/>
      <c r="W52" s="6">
        <f t="shared" si="17"/>
        <v>0</v>
      </c>
      <c r="Y52" s="6">
        <f t="shared" ca="1" si="18"/>
        <v>0</v>
      </c>
      <c r="Z52" s="6">
        <f t="shared" ca="1" si="11"/>
        <v>0</v>
      </c>
    </row>
    <row r="53" spans="2:26" ht="40.5" customHeight="1" x14ac:dyDescent="0.2">
      <c r="B53" s="37">
        <v>40</v>
      </c>
      <c r="C53" s="261"/>
      <c r="D53" s="262"/>
      <c r="E53" s="263"/>
      <c r="F53" s="264"/>
      <c r="G53" s="105"/>
      <c r="H53" s="127"/>
      <c r="K53" s="6" t="str">
        <f t="shared" ca="1" si="12"/>
        <v/>
      </c>
      <c r="L53" s="8" t="str">
        <f t="shared" ca="1" si="9"/>
        <v>エラーの場合ここに表示されます</v>
      </c>
      <c r="M53" s="6"/>
      <c r="N53" s="6"/>
      <c r="O53" s="6"/>
      <c r="P53" s="6" t="str">
        <f t="shared" ca="1" si="19"/>
        <v>エラーの場合ここに表示されます</v>
      </c>
      <c r="Q53" s="2">
        <v>2</v>
      </c>
      <c r="R53" s="6">
        <f t="shared" si="13"/>
        <v>0</v>
      </c>
      <c r="S53" s="6">
        <f t="shared" si="14"/>
        <v>0</v>
      </c>
      <c r="T53" s="6">
        <f t="shared" si="15"/>
        <v>0</v>
      </c>
      <c r="U53" s="6">
        <f t="shared" si="16"/>
        <v>0</v>
      </c>
      <c r="V53" s="6"/>
      <c r="W53" s="6">
        <f t="shared" si="17"/>
        <v>0</v>
      </c>
      <c r="Y53" s="6">
        <f t="shared" ca="1" si="18"/>
        <v>0</v>
      </c>
      <c r="Z53" s="6">
        <f t="shared" ca="1" si="11"/>
        <v>0</v>
      </c>
    </row>
    <row r="54" spans="2:26" ht="40.5" customHeight="1" x14ac:dyDescent="0.2">
      <c r="B54" s="37">
        <v>41</v>
      </c>
      <c r="C54" s="261"/>
      <c r="D54" s="262"/>
      <c r="E54" s="263"/>
      <c r="F54" s="264"/>
      <c r="G54" s="105"/>
      <c r="H54" s="127"/>
      <c r="K54" s="6" t="str">
        <f t="shared" ca="1" si="12"/>
        <v/>
      </c>
      <c r="L54" s="8" t="str">
        <f t="shared" ca="1" si="9"/>
        <v>エラーの場合ここに表示されます</v>
      </c>
      <c r="M54" s="6"/>
      <c r="N54" s="6"/>
      <c r="O54" s="6"/>
      <c r="P54" s="6" t="str">
        <f t="shared" ca="1" si="19"/>
        <v>エラーの場合ここに表示されます</v>
      </c>
      <c r="Q54" s="2">
        <v>2</v>
      </c>
      <c r="R54" s="6">
        <f t="shared" si="13"/>
        <v>0</v>
      </c>
      <c r="S54" s="6">
        <f t="shared" si="14"/>
        <v>0</v>
      </c>
      <c r="T54" s="6">
        <f t="shared" si="15"/>
        <v>0</v>
      </c>
      <c r="U54" s="6">
        <f t="shared" si="16"/>
        <v>0</v>
      </c>
      <c r="V54" s="6"/>
      <c r="W54" s="6">
        <f t="shared" si="17"/>
        <v>0</v>
      </c>
      <c r="Y54" s="6">
        <f t="shared" ca="1" si="18"/>
        <v>0</v>
      </c>
      <c r="Z54" s="6">
        <f t="shared" ca="1" si="11"/>
        <v>0</v>
      </c>
    </row>
    <row r="55" spans="2:26" ht="40.5" customHeight="1" x14ac:dyDescent="0.2">
      <c r="B55" s="37">
        <v>42</v>
      </c>
      <c r="C55" s="261"/>
      <c r="D55" s="262"/>
      <c r="E55" s="263"/>
      <c r="F55" s="264"/>
      <c r="G55" s="105"/>
      <c r="H55" s="127"/>
      <c r="K55" s="6" t="str">
        <f t="shared" ca="1" si="12"/>
        <v/>
      </c>
      <c r="L55" s="8" t="str">
        <f t="shared" ca="1" si="9"/>
        <v>エラーの場合ここに表示されます</v>
      </c>
      <c r="M55" s="6"/>
      <c r="N55" s="6"/>
      <c r="O55" s="6"/>
      <c r="P55" s="6" t="str">
        <f t="shared" ca="1" si="19"/>
        <v>エラーの場合ここに表示されます</v>
      </c>
      <c r="Q55" s="2">
        <v>2</v>
      </c>
      <c r="R55" s="6">
        <f t="shared" si="13"/>
        <v>0</v>
      </c>
      <c r="S55" s="6">
        <f t="shared" si="14"/>
        <v>0</v>
      </c>
      <c r="T55" s="6">
        <f t="shared" si="15"/>
        <v>0</v>
      </c>
      <c r="U55" s="6">
        <f t="shared" si="16"/>
        <v>0</v>
      </c>
      <c r="V55" s="6"/>
      <c r="W55" s="6">
        <f t="shared" si="17"/>
        <v>0</v>
      </c>
      <c r="Y55" s="6">
        <f t="shared" ca="1" si="18"/>
        <v>0</v>
      </c>
      <c r="Z55" s="6">
        <f t="shared" ca="1" si="11"/>
        <v>0</v>
      </c>
    </row>
    <row r="56" spans="2:26" ht="40.5" customHeight="1" x14ac:dyDescent="0.2">
      <c r="B56" s="37">
        <v>43</v>
      </c>
      <c r="C56" s="261"/>
      <c r="D56" s="262"/>
      <c r="E56" s="263"/>
      <c r="F56" s="264"/>
      <c r="G56" s="105"/>
      <c r="H56" s="127"/>
      <c r="K56" s="6" t="str">
        <f t="shared" ca="1" si="12"/>
        <v/>
      </c>
      <c r="L56" s="8" t="str">
        <f t="shared" ca="1" si="9"/>
        <v>エラーの場合ここに表示されます</v>
      </c>
      <c r="M56" s="6"/>
      <c r="N56" s="6"/>
      <c r="O56" s="6"/>
      <c r="P56" s="6" t="str">
        <f t="shared" ca="1" si="19"/>
        <v>エラーの場合ここに表示されます</v>
      </c>
      <c r="Q56" s="2">
        <v>2</v>
      </c>
      <c r="R56" s="6">
        <f t="shared" si="13"/>
        <v>0</v>
      </c>
      <c r="S56" s="6">
        <f t="shared" si="14"/>
        <v>0</v>
      </c>
      <c r="T56" s="6">
        <f t="shared" si="15"/>
        <v>0</v>
      </c>
      <c r="U56" s="6">
        <f t="shared" si="16"/>
        <v>0</v>
      </c>
      <c r="V56" s="6"/>
      <c r="W56" s="6">
        <f t="shared" si="17"/>
        <v>0</v>
      </c>
      <c r="Y56" s="6">
        <f t="shared" ca="1" si="18"/>
        <v>0</v>
      </c>
      <c r="Z56" s="6">
        <f t="shared" ca="1" si="11"/>
        <v>0</v>
      </c>
    </row>
    <row r="57" spans="2:26" ht="40.5" customHeight="1" x14ac:dyDescent="0.2">
      <c r="B57" s="37">
        <v>44</v>
      </c>
      <c r="C57" s="261"/>
      <c r="D57" s="262"/>
      <c r="E57" s="263"/>
      <c r="F57" s="264"/>
      <c r="G57" s="105"/>
      <c r="H57" s="127"/>
      <c r="K57" s="6" t="str">
        <f t="shared" ca="1" si="12"/>
        <v/>
      </c>
      <c r="L57" s="8" t="str">
        <f t="shared" ca="1" si="9"/>
        <v>エラーの場合ここに表示されます</v>
      </c>
      <c r="M57" s="6"/>
      <c r="N57" s="6"/>
      <c r="O57" s="6"/>
      <c r="P57" s="6" t="str">
        <f t="shared" ca="1" si="19"/>
        <v>エラーの場合ここに表示されます</v>
      </c>
      <c r="Q57" s="2">
        <v>2</v>
      </c>
      <c r="R57" s="6">
        <f t="shared" si="13"/>
        <v>0</v>
      </c>
      <c r="S57" s="6">
        <f t="shared" si="14"/>
        <v>0</v>
      </c>
      <c r="T57" s="6">
        <f t="shared" si="15"/>
        <v>0</v>
      </c>
      <c r="U57" s="6">
        <f t="shared" si="16"/>
        <v>0</v>
      </c>
      <c r="V57" s="6"/>
      <c r="W57" s="6">
        <f t="shared" si="17"/>
        <v>0</v>
      </c>
      <c r="Y57" s="6">
        <f t="shared" ca="1" si="18"/>
        <v>0</v>
      </c>
      <c r="Z57" s="6">
        <f t="shared" ca="1" si="11"/>
        <v>0</v>
      </c>
    </row>
    <row r="58" spans="2:26" ht="40.5" customHeight="1" x14ac:dyDescent="0.2">
      <c r="B58" s="37">
        <v>45</v>
      </c>
      <c r="C58" s="261"/>
      <c r="D58" s="262"/>
      <c r="E58" s="263"/>
      <c r="F58" s="264"/>
      <c r="G58" s="105"/>
      <c r="H58" s="127"/>
      <c r="K58" s="6" t="str">
        <f t="shared" ca="1" si="12"/>
        <v/>
      </c>
      <c r="L58" s="8" t="str">
        <f t="shared" ca="1" si="9"/>
        <v>エラーの場合ここに表示されます</v>
      </c>
      <c r="M58" s="6"/>
      <c r="N58" s="6"/>
      <c r="O58" s="6"/>
      <c r="P58" s="6" t="str">
        <f t="shared" ca="1" si="19"/>
        <v>エラーの場合ここに表示されます</v>
      </c>
      <c r="Q58" s="2">
        <v>2</v>
      </c>
      <c r="R58" s="6">
        <f t="shared" si="13"/>
        <v>0</v>
      </c>
      <c r="S58" s="6">
        <f t="shared" si="14"/>
        <v>0</v>
      </c>
      <c r="T58" s="6">
        <f t="shared" si="15"/>
        <v>0</v>
      </c>
      <c r="U58" s="6">
        <f t="shared" si="16"/>
        <v>0</v>
      </c>
      <c r="V58" s="6"/>
      <c r="W58" s="6">
        <f t="shared" si="17"/>
        <v>0</v>
      </c>
      <c r="Y58" s="6">
        <f t="shared" ca="1" si="18"/>
        <v>0</v>
      </c>
      <c r="Z58" s="6">
        <f t="shared" ca="1" si="11"/>
        <v>0</v>
      </c>
    </row>
    <row r="59" spans="2:26" ht="40.5" customHeight="1" x14ac:dyDescent="0.2">
      <c r="B59" s="37">
        <v>46</v>
      </c>
      <c r="C59" s="261"/>
      <c r="D59" s="262"/>
      <c r="E59" s="263"/>
      <c r="F59" s="264"/>
      <c r="G59" s="105"/>
      <c r="H59" s="127"/>
      <c r="K59" s="6" t="str">
        <f t="shared" ca="1" si="12"/>
        <v/>
      </c>
      <c r="L59" s="8" t="str">
        <f t="shared" ca="1" si="9"/>
        <v>エラーの場合ここに表示されます</v>
      </c>
      <c r="M59" s="6"/>
      <c r="N59" s="6"/>
      <c r="O59" s="6"/>
      <c r="P59" s="6" t="str">
        <f t="shared" ca="1" si="19"/>
        <v>エラーの場合ここに表示されます</v>
      </c>
      <c r="Q59" s="2">
        <v>2</v>
      </c>
      <c r="R59" s="6">
        <f t="shared" si="13"/>
        <v>0</v>
      </c>
      <c r="S59" s="6">
        <f t="shared" si="14"/>
        <v>0</v>
      </c>
      <c r="T59" s="6">
        <f t="shared" si="15"/>
        <v>0</v>
      </c>
      <c r="U59" s="6">
        <f t="shared" si="16"/>
        <v>0</v>
      </c>
      <c r="V59" s="6"/>
      <c r="W59" s="6">
        <f t="shared" si="17"/>
        <v>0</v>
      </c>
      <c r="Y59" s="6">
        <f t="shared" ca="1" si="18"/>
        <v>0</v>
      </c>
      <c r="Z59" s="6">
        <f t="shared" ca="1" si="11"/>
        <v>0</v>
      </c>
    </row>
    <row r="60" spans="2:26" ht="40.5" customHeight="1" x14ac:dyDescent="0.2">
      <c r="B60" s="37">
        <v>47</v>
      </c>
      <c r="C60" s="261"/>
      <c r="D60" s="262"/>
      <c r="E60" s="263"/>
      <c r="F60" s="264"/>
      <c r="G60" s="105"/>
      <c r="H60" s="127"/>
      <c r="K60" s="6" t="str">
        <f t="shared" ca="1" si="12"/>
        <v/>
      </c>
      <c r="L60" s="8" t="str">
        <f t="shared" ca="1" si="9"/>
        <v>エラーの場合ここに表示されます</v>
      </c>
      <c r="M60" s="6"/>
      <c r="N60" s="6"/>
      <c r="O60" s="6"/>
      <c r="P60" s="6" t="str">
        <f t="shared" ca="1" si="19"/>
        <v>エラーの場合ここに表示されます</v>
      </c>
      <c r="Q60" s="2">
        <v>2</v>
      </c>
      <c r="R60" s="6">
        <f t="shared" si="13"/>
        <v>0</v>
      </c>
      <c r="S60" s="6">
        <f t="shared" si="14"/>
        <v>0</v>
      </c>
      <c r="T60" s="6">
        <f t="shared" si="15"/>
        <v>0</v>
      </c>
      <c r="U60" s="6">
        <f t="shared" si="16"/>
        <v>0</v>
      </c>
      <c r="V60" s="6"/>
      <c r="W60" s="6">
        <f t="shared" si="17"/>
        <v>0</v>
      </c>
      <c r="Y60" s="6">
        <f t="shared" ca="1" si="18"/>
        <v>0</v>
      </c>
      <c r="Z60" s="6">
        <f t="shared" ca="1" si="11"/>
        <v>0</v>
      </c>
    </row>
    <row r="61" spans="2:26" ht="40.5" customHeight="1" x14ac:dyDescent="0.2">
      <c r="B61" s="37">
        <v>48</v>
      </c>
      <c r="C61" s="261"/>
      <c r="D61" s="262"/>
      <c r="E61" s="263"/>
      <c r="F61" s="264"/>
      <c r="G61" s="105"/>
      <c r="H61" s="127"/>
      <c r="K61" s="6" t="str">
        <f t="shared" ca="1" si="12"/>
        <v/>
      </c>
      <c r="L61" s="8" t="str">
        <f t="shared" ca="1" si="9"/>
        <v>エラーの場合ここに表示されます</v>
      </c>
      <c r="M61" s="6"/>
      <c r="N61" s="6"/>
      <c r="O61" s="6"/>
      <c r="P61" s="6" t="str">
        <f t="shared" ca="1" si="19"/>
        <v>エラーの場合ここに表示されます</v>
      </c>
      <c r="Q61" s="2">
        <v>2</v>
      </c>
      <c r="R61" s="6">
        <f t="shared" si="13"/>
        <v>0</v>
      </c>
      <c r="S61" s="6">
        <f t="shared" si="14"/>
        <v>0</v>
      </c>
      <c r="T61" s="6">
        <f t="shared" si="15"/>
        <v>0</v>
      </c>
      <c r="U61" s="6">
        <f t="shared" si="16"/>
        <v>0</v>
      </c>
      <c r="V61" s="6"/>
      <c r="W61" s="6">
        <f t="shared" si="17"/>
        <v>0</v>
      </c>
      <c r="Y61" s="6">
        <f t="shared" ca="1" si="18"/>
        <v>0</v>
      </c>
      <c r="Z61" s="6">
        <f t="shared" ca="1" si="11"/>
        <v>0</v>
      </c>
    </row>
    <row r="62" spans="2:26" ht="40.5" customHeight="1" x14ac:dyDescent="0.2">
      <c r="B62" s="37">
        <v>49</v>
      </c>
      <c r="C62" s="261"/>
      <c r="D62" s="262"/>
      <c r="E62" s="263"/>
      <c r="F62" s="264"/>
      <c r="G62" s="105"/>
      <c r="H62" s="127"/>
      <c r="K62" s="6" t="str">
        <f t="shared" ca="1" si="12"/>
        <v/>
      </c>
      <c r="L62" s="8" t="str">
        <f t="shared" ca="1" si="9"/>
        <v>エラーの場合ここに表示されます</v>
      </c>
      <c r="M62" s="6"/>
      <c r="N62" s="6"/>
      <c r="O62" s="6"/>
      <c r="P62" s="6" t="str">
        <f t="shared" ca="1" si="19"/>
        <v>エラーの場合ここに表示されます</v>
      </c>
      <c r="Q62" s="2">
        <v>2</v>
      </c>
      <c r="R62" s="6">
        <f t="shared" si="13"/>
        <v>0</v>
      </c>
      <c r="S62" s="6">
        <f t="shared" si="14"/>
        <v>0</v>
      </c>
      <c r="T62" s="6">
        <f t="shared" si="15"/>
        <v>0</v>
      </c>
      <c r="U62" s="6">
        <f t="shared" si="16"/>
        <v>0</v>
      </c>
      <c r="V62" s="6"/>
      <c r="W62" s="6">
        <f t="shared" si="17"/>
        <v>0</v>
      </c>
      <c r="Y62" s="6">
        <f t="shared" ca="1" si="18"/>
        <v>0</v>
      </c>
      <c r="Z62" s="6">
        <f t="shared" ca="1" si="11"/>
        <v>0</v>
      </c>
    </row>
    <row r="63" spans="2:26" ht="40.5" customHeight="1" x14ac:dyDescent="0.2">
      <c r="B63" s="37">
        <v>50</v>
      </c>
      <c r="C63" s="261"/>
      <c r="D63" s="262"/>
      <c r="E63" s="263"/>
      <c r="F63" s="264"/>
      <c r="G63" s="105"/>
      <c r="H63" s="127"/>
      <c r="K63" s="6" t="str">
        <f t="shared" ca="1" si="12"/>
        <v/>
      </c>
      <c r="L63" s="8" t="str">
        <f t="shared" ca="1" si="9"/>
        <v>エラーの場合ここに表示されます</v>
      </c>
      <c r="M63" s="6"/>
      <c r="N63" s="6"/>
      <c r="O63" s="6"/>
      <c r="P63" s="6" t="str">
        <f t="shared" ca="1" si="19"/>
        <v>エラーの場合ここに表示されます</v>
      </c>
      <c r="Q63" s="2">
        <v>2</v>
      </c>
      <c r="R63" s="6">
        <f t="shared" si="13"/>
        <v>0</v>
      </c>
      <c r="S63" s="6">
        <f t="shared" si="14"/>
        <v>0</v>
      </c>
      <c r="T63" s="6">
        <f t="shared" si="15"/>
        <v>0</v>
      </c>
      <c r="U63" s="6">
        <f t="shared" si="16"/>
        <v>0</v>
      </c>
      <c r="V63" s="6"/>
      <c r="W63" s="6">
        <f t="shared" si="17"/>
        <v>0</v>
      </c>
      <c r="Y63" s="6">
        <f t="shared" ca="1" si="18"/>
        <v>0</v>
      </c>
      <c r="Z63" s="6">
        <f t="shared" ca="1" si="11"/>
        <v>0</v>
      </c>
    </row>
    <row r="64" spans="2:26" ht="40.5" customHeight="1" x14ac:dyDescent="0.2">
      <c r="B64" s="37">
        <v>51</v>
      </c>
      <c r="C64" s="261"/>
      <c r="D64" s="262"/>
      <c r="E64" s="263"/>
      <c r="F64" s="264"/>
      <c r="G64" s="105"/>
      <c r="H64" s="127"/>
      <c r="K64" s="6" t="str">
        <f t="shared" ca="1" si="12"/>
        <v/>
      </c>
      <c r="L64" s="8" t="str">
        <f t="shared" ca="1" si="9"/>
        <v>エラーの場合ここに表示されます</v>
      </c>
      <c r="M64" s="6"/>
      <c r="N64" s="6"/>
      <c r="O64" s="6"/>
      <c r="P64" s="6" t="str">
        <f t="shared" ca="1" si="19"/>
        <v>エラーの場合ここに表示されます</v>
      </c>
      <c r="Q64" s="2">
        <v>2</v>
      </c>
      <c r="R64" s="6">
        <f t="shared" si="13"/>
        <v>0</v>
      </c>
      <c r="S64" s="6">
        <f t="shared" si="14"/>
        <v>0</v>
      </c>
      <c r="T64" s="6">
        <f t="shared" si="15"/>
        <v>0</v>
      </c>
      <c r="U64" s="6">
        <f t="shared" si="16"/>
        <v>0</v>
      </c>
      <c r="V64" s="6"/>
      <c r="W64" s="6">
        <f t="shared" si="17"/>
        <v>0</v>
      </c>
      <c r="Y64" s="6">
        <f t="shared" ca="1" si="18"/>
        <v>0</v>
      </c>
      <c r="Z64" s="6">
        <f t="shared" ca="1" si="11"/>
        <v>0</v>
      </c>
    </row>
    <row r="65" spans="2:26" ht="40.5" customHeight="1" x14ac:dyDescent="0.2">
      <c r="B65" s="37">
        <v>52</v>
      </c>
      <c r="C65" s="261"/>
      <c r="D65" s="262"/>
      <c r="E65" s="263"/>
      <c r="F65" s="264"/>
      <c r="G65" s="105"/>
      <c r="H65" s="127"/>
      <c r="K65" s="6" t="str">
        <f t="shared" ca="1" si="12"/>
        <v/>
      </c>
      <c r="L65" s="8" t="str">
        <f t="shared" ca="1" si="9"/>
        <v>エラーの場合ここに表示されます</v>
      </c>
      <c r="M65" s="6"/>
      <c r="N65" s="6"/>
      <c r="O65" s="6"/>
      <c r="P65" s="6" t="str">
        <f t="shared" ca="1" si="19"/>
        <v>エラーの場合ここに表示されます</v>
      </c>
      <c r="Q65" s="2">
        <v>2</v>
      </c>
      <c r="R65" s="6">
        <f t="shared" si="13"/>
        <v>0</v>
      </c>
      <c r="S65" s="6">
        <f t="shared" si="14"/>
        <v>0</v>
      </c>
      <c r="T65" s="6">
        <f t="shared" si="15"/>
        <v>0</v>
      </c>
      <c r="U65" s="6">
        <f t="shared" si="16"/>
        <v>0</v>
      </c>
      <c r="V65" s="6"/>
      <c r="W65" s="6">
        <f t="shared" si="17"/>
        <v>0</v>
      </c>
      <c r="Y65" s="6">
        <f t="shared" ca="1" si="18"/>
        <v>0</v>
      </c>
      <c r="Z65" s="6">
        <f t="shared" ca="1" si="11"/>
        <v>0</v>
      </c>
    </row>
    <row r="66" spans="2:26" ht="40.5" customHeight="1" x14ac:dyDescent="0.2">
      <c r="B66" s="37">
        <v>53</v>
      </c>
      <c r="C66" s="261"/>
      <c r="D66" s="262"/>
      <c r="E66" s="263"/>
      <c r="F66" s="264"/>
      <c r="G66" s="105"/>
      <c r="H66" s="127"/>
      <c r="K66" s="6" t="str">
        <f t="shared" ca="1" si="12"/>
        <v/>
      </c>
      <c r="L66" s="8" t="str">
        <f t="shared" ca="1" si="9"/>
        <v>エラーの場合ここに表示されます</v>
      </c>
      <c r="M66" s="6"/>
      <c r="N66" s="6"/>
      <c r="O66" s="6"/>
      <c r="P66" s="6" t="str">
        <f t="shared" ca="1" si="19"/>
        <v>エラーの場合ここに表示されます</v>
      </c>
      <c r="Q66" s="2">
        <v>2</v>
      </c>
      <c r="R66" s="6">
        <f t="shared" si="13"/>
        <v>0</v>
      </c>
      <c r="S66" s="6">
        <f t="shared" si="14"/>
        <v>0</v>
      </c>
      <c r="T66" s="6">
        <f t="shared" si="15"/>
        <v>0</v>
      </c>
      <c r="U66" s="6">
        <f t="shared" si="16"/>
        <v>0</v>
      </c>
      <c r="V66" s="6"/>
      <c r="W66" s="6">
        <f t="shared" si="17"/>
        <v>0</v>
      </c>
      <c r="Y66" s="6">
        <f t="shared" ca="1" si="18"/>
        <v>0</v>
      </c>
      <c r="Z66" s="6">
        <f t="shared" ca="1" si="11"/>
        <v>0</v>
      </c>
    </row>
    <row r="67" spans="2:26" ht="40.5" customHeight="1" x14ac:dyDescent="0.2">
      <c r="B67" s="37">
        <v>54</v>
      </c>
      <c r="C67" s="261"/>
      <c r="D67" s="262"/>
      <c r="E67" s="263"/>
      <c r="F67" s="264"/>
      <c r="G67" s="105"/>
      <c r="H67" s="127"/>
      <c r="K67" s="6" t="str">
        <f t="shared" ca="1" si="12"/>
        <v/>
      </c>
      <c r="L67" s="8" t="str">
        <f t="shared" ca="1" si="9"/>
        <v>エラーの場合ここに表示されます</v>
      </c>
      <c r="M67" s="6"/>
      <c r="N67" s="6"/>
      <c r="O67" s="6"/>
      <c r="P67" s="6" t="str">
        <f t="shared" ca="1" si="19"/>
        <v>エラーの場合ここに表示されます</v>
      </c>
      <c r="Q67" s="2">
        <v>2</v>
      </c>
      <c r="R67" s="6">
        <f t="shared" si="13"/>
        <v>0</v>
      </c>
      <c r="S67" s="6">
        <f t="shared" si="14"/>
        <v>0</v>
      </c>
      <c r="T67" s="6">
        <f t="shared" si="15"/>
        <v>0</v>
      </c>
      <c r="U67" s="6">
        <f t="shared" si="16"/>
        <v>0</v>
      </c>
      <c r="V67" s="6"/>
      <c r="W67" s="6">
        <f t="shared" si="17"/>
        <v>0</v>
      </c>
      <c r="Y67" s="6">
        <f t="shared" ca="1" si="18"/>
        <v>0</v>
      </c>
      <c r="Z67" s="6">
        <f t="shared" ca="1" si="11"/>
        <v>0</v>
      </c>
    </row>
    <row r="68" spans="2:26" ht="40.5" customHeight="1" x14ac:dyDescent="0.2">
      <c r="B68" s="37">
        <v>55</v>
      </c>
      <c r="C68" s="261"/>
      <c r="D68" s="262"/>
      <c r="E68" s="263"/>
      <c r="F68" s="264"/>
      <c r="G68" s="105"/>
      <c r="H68" s="127"/>
      <c r="K68" s="6" t="str">
        <f t="shared" ca="1" si="12"/>
        <v/>
      </c>
      <c r="L68" s="8" t="str">
        <f t="shared" ca="1" si="9"/>
        <v>エラーの場合ここに表示されます</v>
      </c>
      <c r="M68" s="6"/>
      <c r="N68" s="6"/>
      <c r="O68" s="6"/>
      <c r="P68" s="6" t="str">
        <f t="shared" ca="1" si="19"/>
        <v>エラーの場合ここに表示されます</v>
      </c>
      <c r="Q68" s="2">
        <v>2</v>
      </c>
      <c r="R68" s="6">
        <f t="shared" si="13"/>
        <v>0</v>
      </c>
      <c r="S68" s="6">
        <f t="shared" si="14"/>
        <v>0</v>
      </c>
      <c r="T68" s="6">
        <f t="shared" si="15"/>
        <v>0</v>
      </c>
      <c r="U68" s="6">
        <f t="shared" si="16"/>
        <v>0</v>
      </c>
      <c r="V68" s="6"/>
      <c r="W68" s="6">
        <f t="shared" si="17"/>
        <v>0</v>
      </c>
      <c r="Y68" s="6">
        <f t="shared" ca="1" si="18"/>
        <v>0</v>
      </c>
      <c r="Z68" s="6">
        <f t="shared" ca="1" si="11"/>
        <v>0</v>
      </c>
    </row>
    <row r="69" spans="2:26" ht="40.5" customHeight="1" x14ac:dyDescent="0.2">
      <c r="B69" s="37">
        <v>56</v>
      </c>
      <c r="C69" s="261"/>
      <c r="D69" s="262"/>
      <c r="E69" s="263"/>
      <c r="F69" s="264"/>
      <c r="G69" s="105"/>
      <c r="H69" s="127"/>
      <c r="K69" s="6" t="str">
        <f t="shared" ca="1" si="12"/>
        <v/>
      </c>
      <c r="L69" s="8" t="str">
        <f t="shared" ca="1" si="9"/>
        <v>エラーの場合ここに表示されます</v>
      </c>
      <c r="M69" s="6"/>
      <c r="N69" s="6"/>
      <c r="O69" s="6"/>
      <c r="P69" s="6" t="str">
        <f t="shared" ca="1" si="19"/>
        <v>エラーの場合ここに表示されます</v>
      </c>
      <c r="Q69" s="2">
        <v>2</v>
      </c>
      <c r="R69" s="6">
        <f t="shared" si="13"/>
        <v>0</v>
      </c>
      <c r="S69" s="6">
        <f t="shared" si="14"/>
        <v>0</v>
      </c>
      <c r="T69" s="6">
        <f t="shared" si="15"/>
        <v>0</v>
      </c>
      <c r="U69" s="6">
        <f t="shared" si="16"/>
        <v>0</v>
      </c>
      <c r="V69" s="6"/>
      <c r="W69" s="6">
        <f t="shared" si="17"/>
        <v>0</v>
      </c>
      <c r="Y69" s="6">
        <f t="shared" ca="1" si="18"/>
        <v>0</v>
      </c>
      <c r="Z69" s="6">
        <f t="shared" ca="1" si="11"/>
        <v>0</v>
      </c>
    </row>
    <row r="70" spans="2:26" ht="40.5" customHeight="1" x14ac:dyDescent="0.2">
      <c r="B70" s="37">
        <v>57</v>
      </c>
      <c r="C70" s="261"/>
      <c r="D70" s="262"/>
      <c r="E70" s="263"/>
      <c r="F70" s="264"/>
      <c r="G70" s="105"/>
      <c r="H70" s="127"/>
      <c r="K70" s="6" t="str">
        <f t="shared" ca="1" si="12"/>
        <v/>
      </c>
      <c r="L70" s="8" t="str">
        <f t="shared" ca="1" si="9"/>
        <v>エラーの場合ここに表示されます</v>
      </c>
      <c r="M70" s="6"/>
      <c r="N70" s="6"/>
      <c r="O70" s="6"/>
      <c r="P70" s="6" t="str">
        <f t="shared" ca="1" si="19"/>
        <v>エラーの場合ここに表示されます</v>
      </c>
      <c r="Q70" s="2">
        <v>2</v>
      </c>
      <c r="R70" s="6">
        <f t="shared" si="13"/>
        <v>0</v>
      </c>
      <c r="S70" s="6">
        <f t="shared" si="14"/>
        <v>0</v>
      </c>
      <c r="T70" s="6">
        <f t="shared" si="15"/>
        <v>0</v>
      </c>
      <c r="U70" s="6">
        <f t="shared" si="16"/>
        <v>0</v>
      </c>
      <c r="V70" s="6"/>
      <c r="W70" s="6">
        <f t="shared" si="17"/>
        <v>0</v>
      </c>
      <c r="Y70" s="6">
        <f t="shared" ca="1" si="18"/>
        <v>0</v>
      </c>
      <c r="Z70" s="6">
        <f t="shared" ca="1" si="11"/>
        <v>0</v>
      </c>
    </row>
    <row r="71" spans="2:26" ht="40.5" customHeight="1" x14ac:dyDescent="0.2">
      <c r="B71" s="37">
        <v>58</v>
      </c>
      <c r="C71" s="261"/>
      <c r="D71" s="262"/>
      <c r="E71" s="263"/>
      <c r="F71" s="264"/>
      <c r="G71" s="105"/>
      <c r="H71" s="127"/>
      <c r="K71" s="6" t="str">
        <f t="shared" ca="1" si="12"/>
        <v/>
      </c>
      <c r="L71" s="8" t="str">
        <f t="shared" ca="1" si="9"/>
        <v>エラーの場合ここに表示されます</v>
      </c>
      <c r="M71" s="6"/>
      <c r="N71" s="6"/>
      <c r="O71" s="6"/>
      <c r="P71" s="6" t="str">
        <f t="shared" ca="1" si="19"/>
        <v>エラーの場合ここに表示されます</v>
      </c>
      <c r="Q71" s="2">
        <v>2</v>
      </c>
      <c r="R71" s="6">
        <f t="shared" si="13"/>
        <v>0</v>
      </c>
      <c r="S71" s="6">
        <f t="shared" si="14"/>
        <v>0</v>
      </c>
      <c r="T71" s="6">
        <f t="shared" si="15"/>
        <v>0</v>
      </c>
      <c r="U71" s="6">
        <f t="shared" si="16"/>
        <v>0</v>
      </c>
      <c r="V71" s="6"/>
      <c r="W71" s="6">
        <f t="shared" si="17"/>
        <v>0</v>
      </c>
      <c r="Y71" s="6">
        <f t="shared" ca="1" si="18"/>
        <v>0</v>
      </c>
      <c r="Z71" s="6">
        <f t="shared" ca="1" si="11"/>
        <v>0</v>
      </c>
    </row>
    <row r="72" spans="2:26" ht="40.5" customHeight="1" x14ac:dyDescent="0.2">
      <c r="B72" s="37">
        <v>59</v>
      </c>
      <c r="C72" s="261"/>
      <c r="D72" s="262"/>
      <c r="E72" s="263"/>
      <c r="F72" s="264"/>
      <c r="G72" s="105"/>
      <c r="H72" s="127"/>
      <c r="K72" s="6" t="str">
        <f t="shared" ca="1" si="12"/>
        <v/>
      </c>
      <c r="L72" s="8" t="str">
        <f t="shared" ca="1" si="9"/>
        <v>エラーの場合ここに表示されます</v>
      </c>
      <c r="M72" s="6"/>
      <c r="N72" s="6"/>
      <c r="O72" s="6"/>
      <c r="P72" s="6" t="str">
        <f t="shared" ca="1" si="19"/>
        <v>エラーの場合ここに表示されます</v>
      </c>
      <c r="Q72" s="2">
        <v>2</v>
      </c>
      <c r="R72" s="6">
        <f t="shared" si="13"/>
        <v>0</v>
      </c>
      <c r="S72" s="6">
        <f t="shared" si="14"/>
        <v>0</v>
      </c>
      <c r="T72" s="6">
        <f t="shared" si="15"/>
        <v>0</v>
      </c>
      <c r="U72" s="6">
        <f t="shared" si="16"/>
        <v>0</v>
      </c>
      <c r="V72" s="6"/>
      <c r="W72" s="6">
        <f t="shared" si="17"/>
        <v>0</v>
      </c>
      <c r="Y72" s="6">
        <f t="shared" ca="1" si="18"/>
        <v>0</v>
      </c>
      <c r="Z72" s="6">
        <f t="shared" ca="1" si="11"/>
        <v>0</v>
      </c>
    </row>
    <row r="73" spans="2:26" ht="40.5" customHeight="1" x14ac:dyDescent="0.2">
      <c r="B73" s="37">
        <v>60</v>
      </c>
      <c r="C73" s="261"/>
      <c r="D73" s="262"/>
      <c r="E73" s="263"/>
      <c r="F73" s="264"/>
      <c r="G73" s="105"/>
      <c r="H73" s="127"/>
      <c r="K73" s="6" t="str">
        <f t="shared" ca="1" si="12"/>
        <v/>
      </c>
      <c r="L73" s="8" t="str">
        <f t="shared" ca="1" si="9"/>
        <v>エラーの場合ここに表示されます</v>
      </c>
      <c r="M73" s="6"/>
      <c r="N73" s="6"/>
      <c r="O73" s="6"/>
      <c r="P73" s="6" t="str">
        <f t="shared" ca="1" si="19"/>
        <v>エラーの場合ここに表示されます</v>
      </c>
      <c r="Q73" s="2">
        <v>2</v>
      </c>
      <c r="R73" s="6">
        <f t="shared" si="13"/>
        <v>0</v>
      </c>
      <c r="S73" s="6">
        <f t="shared" si="14"/>
        <v>0</v>
      </c>
      <c r="T73" s="6">
        <f t="shared" si="15"/>
        <v>0</v>
      </c>
      <c r="U73" s="6">
        <f t="shared" si="16"/>
        <v>0</v>
      </c>
      <c r="V73" s="6"/>
      <c r="W73" s="6">
        <f t="shared" si="17"/>
        <v>0</v>
      </c>
      <c r="Y73" s="6">
        <f t="shared" ca="1" si="18"/>
        <v>0</v>
      </c>
      <c r="Z73" s="6">
        <f t="shared" ca="1" si="11"/>
        <v>0</v>
      </c>
    </row>
    <row r="74" spans="2:26" ht="40.5" customHeight="1" x14ac:dyDescent="0.2">
      <c r="B74" s="37">
        <v>61</v>
      </c>
      <c r="C74" s="261"/>
      <c r="D74" s="262"/>
      <c r="E74" s="263"/>
      <c r="F74" s="264"/>
      <c r="G74" s="105"/>
      <c r="H74" s="127"/>
      <c r="K74" s="6" t="str">
        <f t="shared" ca="1" si="12"/>
        <v/>
      </c>
      <c r="L74" s="8" t="str">
        <f t="shared" ca="1" si="9"/>
        <v>エラーの場合ここに表示されます</v>
      </c>
      <c r="M74" s="6"/>
      <c r="N74" s="6"/>
      <c r="O74" s="6"/>
      <c r="P74" s="6" t="str">
        <f t="shared" ca="1" si="19"/>
        <v>エラーの場合ここに表示されます</v>
      </c>
      <c r="Q74" s="2">
        <v>2</v>
      </c>
      <c r="R74" s="6">
        <f t="shared" si="13"/>
        <v>0</v>
      </c>
      <c r="S74" s="6">
        <f t="shared" si="14"/>
        <v>0</v>
      </c>
      <c r="T74" s="6">
        <f t="shared" si="15"/>
        <v>0</v>
      </c>
      <c r="U74" s="6">
        <f t="shared" si="16"/>
        <v>0</v>
      </c>
      <c r="V74" s="6"/>
      <c r="W74" s="6">
        <f t="shared" si="17"/>
        <v>0</v>
      </c>
      <c r="Y74" s="6">
        <f t="shared" ca="1" si="18"/>
        <v>0</v>
      </c>
      <c r="Z74" s="6">
        <f t="shared" ca="1" si="11"/>
        <v>0</v>
      </c>
    </row>
    <row r="75" spans="2:26" ht="40.5" customHeight="1" x14ac:dyDescent="0.2">
      <c r="B75" s="37">
        <v>62</v>
      </c>
      <c r="C75" s="261"/>
      <c r="D75" s="262"/>
      <c r="E75" s="263"/>
      <c r="F75" s="264"/>
      <c r="G75" s="105"/>
      <c r="H75" s="127"/>
      <c r="K75" s="6" t="str">
        <f t="shared" ca="1" si="12"/>
        <v/>
      </c>
      <c r="L75" s="8" t="str">
        <f t="shared" ca="1" si="9"/>
        <v>エラーの場合ここに表示されます</v>
      </c>
      <c r="M75" s="6"/>
      <c r="N75" s="6"/>
      <c r="O75" s="6"/>
      <c r="P75" s="6" t="str">
        <f t="shared" ca="1" si="19"/>
        <v>エラーの場合ここに表示されます</v>
      </c>
      <c r="Q75" s="2">
        <v>2</v>
      </c>
      <c r="R75" s="6">
        <f t="shared" si="13"/>
        <v>0</v>
      </c>
      <c r="S75" s="6">
        <f t="shared" si="14"/>
        <v>0</v>
      </c>
      <c r="T75" s="6">
        <f t="shared" si="15"/>
        <v>0</v>
      </c>
      <c r="U75" s="6">
        <f t="shared" si="16"/>
        <v>0</v>
      </c>
      <c r="V75" s="6"/>
      <c r="W75" s="6">
        <f t="shared" si="17"/>
        <v>0</v>
      </c>
      <c r="Y75" s="6">
        <f t="shared" ca="1" si="18"/>
        <v>0</v>
      </c>
      <c r="Z75" s="6">
        <f t="shared" ca="1" si="11"/>
        <v>0</v>
      </c>
    </row>
    <row r="76" spans="2:26" ht="40.5" customHeight="1" x14ac:dyDescent="0.2">
      <c r="B76" s="37">
        <v>63</v>
      </c>
      <c r="C76" s="261"/>
      <c r="D76" s="262"/>
      <c r="E76" s="263"/>
      <c r="F76" s="264"/>
      <c r="G76" s="105"/>
      <c r="H76" s="127"/>
      <c r="K76" s="6" t="str">
        <f t="shared" ca="1" si="12"/>
        <v/>
      </c>
      <c r="L76" s="8" t="str">
        <f t="shared" ca="1" si="9"/>
        <v>エラーの場合ここに表示されます</v>
      </c>
      <c r="M76" s="6"/>
      <c r="N76" s="6"/>
      <c r="O76" s="6"/>
      <c r="P76" s="6" t="str">
        <f t="shared" ca="1" si="19"/>
        <v>エラーの場合ここに表示されます</v>
      </c>
      <c r="Q76" s="2">
        <v>2</v>
      </c>
      <c r="R76" s="6">
        <f t="shared" si="13"/>
        <v>0</v>
      </c>
      <c r="S76" s="6">
        <f t="shared" si="14"/>
        <v>0</v>
      </c>
      <c r="T76" s="6">
        <f t="shared" si="15"/>
        <v>0</v>
      </c>
      <c r="U76" s="6">
        <f t="shared" si="16"/>
        <v>0</v>
      </c>
      <c r="V76" s="6"/>
      <c r="W76" s="6">
        <f t="shared" si="17"/>
        <v>0</v>
      </c>
      <c r="Y76" s="6">
        <f t="shared" ca="1" si="18"/>
        <v>0</v>
      </c>
      <c r="Z76" s="6">
        <f t="shared" ca="1" si="11"/>
        <v>0</v>
      </c>
    </row>
    <row r="77" spans="2:26" ht="40.5" customHeight="1" x14ac:dyDescent="0.2">
      <c r="B77" s="37">
        <v>64</v>
      </c>
      <c r="C77" s="261"/>
      <c r="D77" s="262"/>
      <c r="E77" s="263"/>
      <c r="F77" s="264"/>
      <c r="G77" s="105"/>
      <c r="H77" s="127"/>
      <c r="K77" s="6" t="str">
        <f t="shared" ca="1" si="12"/>
        <v/>
      </c>
      <c r="L77" s="8" t="str">
        <f t="shared" ca="1" si="9"/>
        <v>エラーの場合ここに表示されます</v>
      </c>
      <c r="M77" s="6"/>
      <c r="N77" s="6"/>
      <c r="O77" s="6"/>
      <c r="P77" s="6" t="str">
        <f t="shared" ca="1" si="19"/>
        <v>エラーの場合ここに表示されます</v>
      </c>
      <c r="Q77" s="2">
        <v>2</v>
      </c>
      <c r="R77" s="6">
        <f t="shared" si="13"/>
        <v>0</v>
      </c>
      <c r="S77" s="6">
        <f t="shared" si="14"/>
        <v>0</v>
      </c>
      <c r="T77" s="6">
        <f t="shared" si="15"/>
        <v>0</v>
      </c>
      <c r="U77" s="6">
        <f t="shared" si="16"/>
        <v>0</v>
      </c>
      <c r="V77" s="6"/>
      <c r="W77" s="6">
        <f t="shared" si="17"/>
        <v>0</v>
      </c>
      <c r="Y77" s="6">
        <f t="shared" ca="1" si="18"/>
        <v>0</v>
      </c>
      <c r="Z77" s="6">
        <f t="shared" ca="1" si="11"/>
        <v>0</v>
      </c>
    </row>
    <row r="78" spans="2:26" ht="40.5" customHeight="1" x14ac:dyDescent="0.2">
      <c r="B78" s="37">
        <v>65</v>
      </c>
      <c r="C78" s="261"/>
      <c r="D78" s="262"/>
      <c r="E78" s="263"/>
      <c r="F78" s="264"/>
      <c r="G78" s="105"/>
      <c r="H78" s="127"/>
      <c r="K78" s="6" t="str">
        <f t="shared" ref="K78:K109" ca="1" si="20">IF(OR(L78=正常,L78=エラー無),"","【！】")</f>
        <v/>
      </c>
      <c r="L78" s="8" t="str">
        <f t="shared" ca="1" si="9"/>
        <v>エラーの場合ここに表示されます</v>
      </c>
      <c r="M78" s="6"/>
      <c r="N78" s="6"/>
      <c r="O78" s="6"/>
      <c r="P78" s="6" t="str">
        <f t="shared" ca="1" si="19"/>
        <v>エラーの場合ここに表示されます</v>
      </c>
      <c r="Q78" s="2">
        <v>2</v>
      </c>
      <c r="R78" s="6">
        <f t="shared" ref="R78:R113" si="21">AND($W78=1,LEN(B78)=0)*1</f>
        <v>0</v>
      </c>
      <c r="S78" s="6">
        <f t="shared" ref="S78:S113" si="22">AND($W78=1,LEN(C78)=0)*1</f>
        <v>0</v>
      </c>
      <c r="T78" s="6">
        <f t="shared" ref="T78:T113" si="23">AND($W78=1,LEN(E78)=0)*1</f>
        <v>0</v>
      </c>
      <c r="U78" s="6">
        <f t="shared" ref="U78:U113" si="24">AND($W78=1,LEN(G78)=0)*1</f>
        <v>0</v>
      </c>
      <c r="V78" s="6"/>
      <c r="W78" s="6">
        <f t="shared" ref="W78:W113" si="25">OR(LEN(C78)&gt;0,LEN(E78)&gt;0,LEN(G78)&gt;0)*1</f>
        <v>0</v>
      </c>
      <c r="Y78" s="6">
        <f t="shared" ref="Y78:Y113" ca="1" si="26">(AND($W78=1,OR(ISERROR(_xlfn.SHEET("様式２ ("&amp;B78&amp;")"))=FALSE())=FALSE()))*1</f>
        <v>0</v>
      </c>
      <c r="Z78" s="6">
        <f t="shared" ca="1" si="11"/>
        <v>0</v>
      </c>
    </row>
    <row r="79" spans="2:26" ht="40.5" customHeight="1" x14ac:dyDescent="0.2">
      <c r="B79" s="37">
        <v>66</v>
      </c>
      <c r="C79" s="261"/>
      <c r="D79" s="262"/>
      <c r="E79" s="263"/>
      <c r="F79" s="264"/>
      <c r="G79" s="105"/>
      <c r="H79" s="127"/>
      <c r="K79" s="6" t="str">
        <f t="shared" ca="1" si="20"/>
        <v/>
      </c>
      <c r="L79" s="8" t="str">
        <f t="shared" ref="L79:L113" ca="1" si="27">P79</f>
        <v>エラーの場合ここに表示されます</v>
      </c>
      <c r="M79" s="6"/>
      <c r="N79" s="6"/>
      <c r="O79" s="6"/>
      <c r="P79" s="6" t="str">
        <f t="shared" ref="P79:P110" ca="1" si="28">IF(AND(MAX(Q79:U79,Y79:Z79)=2,W79=0),エラー無,IF(MAX(R79:U79,Y79:Z79)=0,正常,IF(R79=1,$B$13&amp;必須msg,"")&amp;IF(S79=1,$C$13&amp;必須msg,"")&amp;IF(T79=1,$E$13&amp;必須msg,"")&amp;IF(U79=1,$G$13&amp;必須msg,"")&amp;IF(Y79=1,"事業番号「"&amp;B79&amp;"」の「様式２」を記入してください　","")&amp;IF(Z79=1,"コリンズ・テクリス等への登録を希望する場合、「様式３ａ」、「様式３ｂ」、「様式３ｃ」のいずれかを記入してください　","")))</f>
        <v>エラーの場合ここに表示されます</v>
      </c>
      <c r="Q79" s="2">
        <v>2</v>
      </c>
      <c r="R79" s="6">
        <f t="shared" si="21"/>
        <v>0</v>
      </c>
      <c r="S79" s="6">
        <f t="shared" si="22"/>
        <v>0</v>
      </c>
      <c r="T79" s="6">
        <f t="shared" si="23"/>
        <v>0</v>
      </c>
      <c r="U79" s="6">
        <f t="shared" si="24"/>
        <v>0</v>
      </c>
      <c r="V79" s="6"/>
      <c r="W79" s="6">
        <f t="shared" si="25"/>
        <v>0</v>
      </c>
      <c r="Y79" s="6">
        <f t="shared" ca="1" si="26"/>
        <v>0</v>
      </c>
      <c r="Z79" s="6">
        <f t="shared" ref="Z79:Z113" ca="1" si="29">IF(H79="○",(OR(ISERROR(_xlfn.SHEET("様式３a ("&amp;B79&amp;")"))=FALSE(),ISERROR(_xlfn.SHEET("様式３ｂ ("&amp;B79&amp;")"))=FALSE(),ISERROR(_xlfn.SHEET("様式３ｃ【"&amp;B79&amp;"】"))=FALSE())=FALSE())*1,0)</f>
        <v>0</v>
      </c>
    </row>
    <row r="80" spans="2:26" ht="40.5" customHeight="1" x14ac:dyDescent="0.2">
      <c r="B80" s="37">
        <v>67</v>
      </c>
      <c r="C80" s="261"/>
      <c r="D80" s="262"/>
      <c r="E80" s="263"/>
      <c r="F80" s="264"/>
      <c r="G80" s="105"/>
      <c r="H80" s="127"/>
      <c r="K80" s="6" t="str">
        <f t="shared" ca="1" si="20"/>
        <v/>
      </c>
      <c r="L80" s="8" t="str">
        <f t="shared" ca="1" si="27"/>
        <v>エラーの場合ここに表示されます</v>
      </c>
      <c r="M80" s="6"/>
      <c r="N80" s="6"/>
      <c r="O80" s="6"/>
      <c r="P80" s="6" t="str">
        <f t="shared" ca="1" si="28"/>
        <v>エラーの場合ここに表示されます</v>
      </c>
      <c r="Q80" s="2">
        <v>2</v>
      </c>
      <c r="R80" s="6">
        <f t="shared" si="21"/>
        <v>0</v>
      </c>
      <c r="S80" s="6">
        <f t="shared" si="22"/>
        <v>0</v>
      </c>
      <c r="T80" s="6">
        <f t="shared" si="23"/>
        <v>0</v>
      </c>
      <c r="U80" s="6">
        <f t="shared" si="24"/>
        <v>0</v>
      </c>
      <c r="V80" s="6"/>
      <c r="W80" s="6">
        <f t="shared" si="25"/>
        <v>0</v>
      </c>
      <c r="Y80" s="6">
        <f t="shared" ca="1" si="26"/>
        <v>0</v>
      </c>
      <c r="Z80" s="6">
        <f t="shared" ca="1" si="29"/>
        <v>0</v>
      </c>
    </row>
    <row r="81" spans="2:26" ht="40.5" customHeight="1" x14ac:dyDescent="0.2">
      <c r="B81" s="37">
        <v>68</v>
      </c>
      <c r="C81" s="261"/>
      <c r="D81" s="262"/>
      <c r="E81" s="263"/>
      <c r="F81" s="264"/>
      <c r="G81" s="105"/>
      <c r="H81" s="127"/>
      <c r="K81" s="6" t="str">
        <f t="shared" ca="1" si="20"/>
        <v/>
      </c>
      <c r="L81" s="8" t="str">
        <f t="shared" ca="1" si="27"/>
        <v>エラーの場合ここに表示されます</v>
      </c>
      <c r="M81" s="6"/>
      <c r="N81" s="6"/>
      <c r="O81" s="6"/>
      <c r="P81" s="6" t="str">
        <f t="shared" ca="1" si="28"/>
        <v>エラーの場合ここに表示されます</v>
      </c>
      <c r="Q81" s="2">
        <v>2</v>
      </c>
      <c r="R81" s="6">
        <f t="shared" si="21"/>
        <v>0</v>
      </c>
      <c r="S81" s="6">
        <f t="shared" si="22"/>
        <v>0</v>
      </c>
      <c r="T81" s="6">
        <f t="shared" si="23"/>
        <v>0</v>
      </c>
      <c r="U81" s="6">
        <f t="shared" si="24"/>
        <v>0</v>
      </c>
      <c r="V81" s="6"/>
      <c r="W81" s="6">
        <f t="shared" si="25"/>
        <v>0</v>
      </c>
      <c r="Y81" s="6">
        <f t="shared" ca="1" si="26"/>
        <v>0</v>
      </c>
      <c r="Z81" s="6">
        <f t="shared" ca="1" si="29"/>
        <v>0</v>
      </c>
    </row>
    <row r="82" spans="2:26" ht="40.5" customHeight="1" x14ac:dyDescent="0.2">
      <c r="B82" s="37">
        <v>69</v>
      </c>
      <c r="C82" s="261"/>
      <c r="D82" s="262"/>
      <c r="E82" s="263"/>
      <c r="F82" s="264"/>
      <c r="G82" s="105"/>
      <c r="H82" s="127"/>
      <c r="K82" s="6" t="str">
        <f t="shared" ca="1" si="20"/>
        <v/>
      </c>
      <c r="L82" s="8" t="str">
        <f t="shared" ca="1" si="27"/>
        <v>エラーの場合ここに表示されます</v>
      </c>
      <c r="M82" s="6"/>
      <c r="N82" s="6"/>
      <c r="O82" s="6"/>
      <c r="P82" s="6" t="str">
        <f t="shared" ca="1" si="28"/>
        <v>エラーの場合ここに表示されます</v>
      </c>
      <c r="Q82" s="2">
        <v>2</v>
      </c>
      <c r="R82" s="6">
        <f t="shared" si="21"/>
        <v>0</v>
      </c>
      <c r="S82" s="6">
        <f t="shared" si="22"/>
        <v>0</v>
      </c>
      <c r="T82" s="6">
        <f t="shared" si="23"/>
        <v>0</v>
      </c>
      <c r="U82" s="6">
        <f t="shared" si="24"/>
        <v>0</v>
      </c>
      <c r="V82" s="6"/>
      <c r="W82" s="6">
        <f t="shared" si="25"/>
        <v>0</v>
      </c>
      <c r="Y82" s="6">
        <f t="shared" ca="1" si="26"/>
        <v>0</v>
      </c>
      <c r="Z82" s="6">
        <f t="shared" ca="1" si="29"/>
        <v>0</v>
      </c>
    </row>
    <row r="83" spans="2:26" ht="40.5" customHeight="1" x14ac:dyDescent="0.2">
      <c r="B83" s="37">
        <v>70</v>
      </c>
      <c r="C83" s="261"/>
      <c r="D83" s="262"/>
      <c r="E83" s="263"/>
      <c r="F83" s="264"/>
      <c r="G83" s="105"/>
      <c r="H83" s="127"/>
      <c r="K83" s="6" t="str">
        <f t="shared" ca="1" si="20"/>
        <v/>
      </c>
      <c r="L83" s="8" t="str">
        <f t="shared" ca="1" si="27"/>
        <v>エラーの場合ここに表示されます</v>
      </c>
      <c r="M83" s="6"/>
      <c r="N83" s="6"/>
      <c r="O83" s="6"/>
      <c r="P83" s="6" t="str">
        <f t="shared" ca="1" si="28"/>
        <v>エラーの場合ここに表示されます</v>
      </c>
      <c r="Q83" s="2">
        <v>2</v>
      </c>
      <c r="R83" s="6">
        <f t="shared" si="21"/>
        <v>0</v>
      </c>
      <c r="S83" s="6">
        <f t="shared" si="22"/>
        <v>0</v>
      </c>
      <c r="T83" s="6">
        <f t="shared" si="23"/>
        <v>0</v>
      </c>
      <c r="U83" s="6">
        <f t="shared" si="24"/>
        <v>0</v>
      </c>
      <c r="V83" s="6"/>
      <c r="W83" s="6">
        <f t="shared" si="25"/>
        <v>0</v>
      </c>
      <c r="Y83" s="6">
        <f t="shared" ca="1" si="26"/>
        <v>0</v>
      </c>
      <c r="Z83" s="6">
        <f t="shared" ca="1" si="29"/>
        <v>0</v>
      </c>
    </row>
    <row r="84" spans="2:26" ht="40.5" customHeight="1" x14ac:dyDescent="0.2">
      <c r="B84" s="37">
        <v>71</v>
      </c>
      <c r="C84" s="261"/>
      <c r="D84" s="262"/>
      <c r="E84" s="263"/>
      <c r="F84" s="264"/>
      <c r="G84" s="105"/>
      <c r="H84" s="127"/>
      <c r="K84" s="6" t="str">
        <f t="shared" ca="1" si="20"/>
        <v/>
      </c>
      <c r="L84" s="8" t="str">
        <f t="shared" ca="1" si="27"/>
        <v>エラーの場合ここに表示されます</v>
      </c>
      <c r="M84" s="6"/>
      <c r="N84" s="6"/>
      <c r="O84" s="6"/>
      <c r="P84" s="6" t="str">
        <f t="shared" ca="1" si="28"/>
        <v>エラーの場合ここに表示されます</v>
      </c>
      <c r="Q84" s="2">
        <v>2</v>
      </c>
      <c r="R84" s="6">
        <f t="shared" si="21"/>
        <v>0</v>
      </c>
      <c r="S84" s="6">
        <f t="shared" si="22"/>
        <v>0</v>
      </c>
      <c r="T84" s="6">
        <f t="shared" si="23"/>
        <v>0</v>
      </c>
      <c r="U84" s="6">
        <f t="shared" si="24"/>
        <v>0</v>
      </c>
      <c r="V84" s="6"/>
      <c r="W84" s="6">
        <f t="shared" si="25"/>
        <v>0</v>
      </c>
      <c r="Y84" s="6">
        <f t="shared" ca="1" si="26"/>
        <v>0</v>
      </c>
      <c r="Z84" s="6">
        <f t="shared" ca="1" si="29"/>
        <v>0</v>
      </c>
    </row>
    <row r="85" spans="2:26" ht="40.5" customHeight="1" x14ac:dyDescent="0.2">
      <c r="B85" s="37">
        <v>72</v>
      </c>
      <c r="C85" s="261"/>
      <c r="D85" s="262"/>
      <c r="E85" s="263"/>
      <c r="F85" s="264"/>
      <c r="G85" s="105"/>
      <c r="H85" s="127"/>
      <c r="K85" s="6" t="str">
        <f t="shared" ca="1" si="20"/>
        <v/>
      </c>
      <c r="L85" s="8" t="str">
        <f t="shared" ca="1" si="27"/>
        <v>エラーの場合ここに表示されます</v>
      </c>
      <c r="M85" s="6"/>
      <c r="N85" s="6"/>
      <c r="O85" s="6"/>
      <c r="P85" s="6" t="str">
        <f t="shared" ca="1" si="28"/>
        <v>エラーの場合ここに表示されます</v>
      </c>
      <c r="Q85" s="2">
        <v>2</v>
      </c>
      <c r="R85" s="6">
        <f t="shared" si="21"/>
        <v>0</v>
      </c>
      <c r="S85" s="6">
        <f t="shared" si="22"/>
        <v>0</v>
      </c>
      <c r="T85" s="6">
        <f t="shared" si="23"/>
        <v>0</v>
      </c>
      <c r="U85" s="6">
        <f t="shared" si="24"/>
        <v>0</v>
      </c>
      <c r="V85" s="6"/>
      <c r="W85" s="6">
        <f t="shared" si="25"/>
        <v>0</v>
      </c>
      <c r="Y85" s="6">
        <f t="shared" ca="1" si="26"/>
        <v>0</v>
      </c>
      <c r="Z85" s="6">
        <f t="shared" ca="1" si="29"/>
        <v>0</v>
      </c>
    </row>
    <row r="86" spans="2:26" ht="40.5" customHeight="1" x14ac:dyDescent="0.2">
      <c r="B86" s="37">
        <v>73</v>
      </c>
      <c r="C86" s="261"/>
      <c r="D86" s="262"/>
      <c r="E86" s="263"/>
      <c r="F86" s="264"/>
      <c r="G86" s="105"/>
      <c r="H86" s="127"/>
      <c r="K86" s="6" t="str">
        <f t="shared" ca="1" si="20"/>
        <v/>
      </c>
      <c r="L86" s="8" t="str">
        <f t="shared" ca="1" si="27"/>
        <v>エラーの場合ここに表示されます</v>
      </c>
      <c r="M86" s="6"/>
      <c r="N86" s="6"/>
      <c r="O86" s="6"/>
      <c r="P86" s="6" t="str">
        <f t="shared" ca="1" si="28"/>
        <v>エラーの場合ここに表示されます</v>
      </c>
      <c r="Q86" s="2">
        <v>2</v>
      </c>
      <c r="R86" s="6">
        <f t="shared" si="21"/>
        <v>0</v>
      </c>
      <c r="S86" s="6">
        <f t="shared" si="22"/>
        <v>0</v>
      </c>
      <c r="T86" s="6">
        <f t="shared" si="23"/>
        <v>0</v>
      </c>
      <c r="U86" s="6">
        <f t="shared" si="24"/>
        <v>0</v>
      </c>
      <c r="V86" s="6"/>
      <c r="W86" s="6">
        <f t="shared" si="25"/>
        <v>0</v>
      </c>
      <c r="Y86" s="6">
        <f t="shared" ca="1" si="26"/>
        <v>0</v>
      </c>
      <c r="Z86" s="6">
        <f t="shared" ca="1" si="29"/>
        <v>0</v>
      </c>
    </row>
    <row r="87" spans="2:26" ht="40.5" customHeight="1" x14ac:dyDescent="0.2">
      <c r="B87" s="37">
        <v>74</v>
      </c>
      <c r="C87" s="261"/>
      <c r="D87" s="262"/>
      <c r="E87" s="263"/>
      <c r="F87" s="264"/>
      <c r="G87" s="105"/>
      <c r="H87" s="127"/>
      <c r="K87" s="6" t="str">
        <f t="shared" ca="1" si="20"/>
        <v/>
      </c>
      <c r="L87" s="8" t="str">
        <f t="shared" ca="1" si="27"/>
        <v>エラーの場合ここに表示されます</v>
      </c>
      <c r="M87" s="6"/>
      <c r="N87" s="6"/>
      <c r="O87" s="6"/>
      <c r="P87" s="6" t="str">
        <f t="shared" ca="1" si="28"/>
        <v>エラーの場合ここに表示されます</v>
      </c>
      <c r="Q87" s="2">
        <v>2</v>
      </c>
      <c r="R87" s="6">
        <f t="shared" si="21"/>
        <v>0</v>
      </c>
      <c r="S87" s="6">
        <f t="shared" si="22"/>
        <v>0</v>
      </c>
      <c r="T87" s="6">
        <f t="shared" si="23"/>
        <v>0</v>
      </c>
      <c r="U87" s="6">
        <f t="shared" si="24"/>
        <v>0</v>
      </c>
      <c r="V87" s="6"/>
      <c r="W87" s="6">
        <f t="shared" si="25"/>
        <v>0</v>
      </c>
      <c r="Y87" s="6">
        <f t="shared" ca="1" si="26"/>
        <v>0</v>
      </c>
      <c r="Z87" s="6">
        <f t="shared" ca="1" si="29"/>
        <v>0</v>
      </c>
    </row>
    <row r="88" spans="2:26" ht="40.5" customHeight="1" x14ac:dyDescent="0.2">
      <c r="B88" s="37">
        <v>75</v>
      </c>
      <c r="C88" s="261"/>
      <c r="D88" s="262"/>
      <c r="E88" s="263"/>
      <c r="F88" s="264"/>
      <c r="G88" s="105"/>
      <c r="H88" s="127"/>
      <c r="K88" s="6" t="str">
        <f t="shared" ca="1" si="20"/>
        <v/>
      </c>
      <c r="L88" s="8" t="str">
        <f t="shared" ca="1" si="27"/>
        <v>エラーの場合ここに表示されます</v>
      </c>
      <c r="M88" s="6"/>
      <c r="N88" s="6"/>
      <c r="O88" s="6"/>
      <c r="P88" s="6" t="str">
        <f t="shared" ca="1" si="28"/>
        <v>エラーの場合ここに表示されます</v>
      </c>
      <c r="Q88" s="2">
        <v>2</v>
      </c>
      <c r="R88" s="6">
        <f t="shared" si="21"/>
        <v>0</v>
      </c>
      <c r="S88" s="6">
        <f t="shared" si="22"/>
        <v>0</v>
      </c>
      <c r="T88" s="6">
        <f t="shared" si="23"/>
        <v>0</v>
      </c>
      <c r="U88" s="6">
        <f t="shared" si="24"/>
        <v>0</v>
      </c>
      <c r="V88" s="6"/>
      <c r="W88" s="6">
        <f t="shared" si="25"/>
        <v>0</v>
      </c>
      <c r="Y88" s="6">
        <f t="shared" ca="1" si="26"/>
        <v>0</v>
      </c>
      <c r="Z88" s="6">
        <f t="shared" ca="1" si="29"/>
        <v>0</v>
      </c>
    </row>
    <row r="89" spans="2:26" ht="40.5" customHeight="1" x14ac:dyDescent="0.2">
      <c r="B89" s="37">
        <v>76</v>
      </c>
      <c r="C89" s="261"/>
      <c r="D89" s="262"/>
      <c r="E89" s="263"/>
      <c r="F89" s="264"/>
      <c r="G89" s="105"/>
      <c r="H89" s="127"/>
      <c r="K89" s="6" t="str">
        <f t="shared" ca="1" si="20"/>
        <v/>
      </c>
      <c r="L89" s="8" t="str">
        <f t="shared" ca="1" si="27"/>
        <v>エラーの場合ここに表示されます</v>
      </c>
      <c r="M89" s="6"/>
      <c r="N89" s="6"/>
      <c r="O89" s="6"/>
      <c r="P89" s="6" t="str">
        <f t="shared" ca="1" si="28"/>
        <v>エラーの場合ここに表示されます</v>
      </c>
      <c r="Q89" s="2">
        <v>2</v>
      </c>
      <c r="R89" s="6">
        <f t="shared" si="21"/>
        <v>0</v>
      </c>
      <c r="S89" s="6">
        <f t="shared" si="22"/>
        <v>0</v>
      </c>
      <c r="T89" s="6">
        <f t="shared" si="23"/>
        <v>0</v>
      </c>
      <c r="U89" s="6">
        <f t="shared" si="24"/>
        <v>0</v>
      </c>
      <c r="V89" s="6"/>
      <c r="W89" s="6">
        <f t="shared" si="25"/>
        <v>0</v>
      </c>
      <c r="Y89" s="6">
        <f t="shared" ca="1" si="26"/>
        <v>0</v>
      </c>
      <c r="Z89" s="6">
        <f t="shared" ca="1" si="29"/>
        <v>0</v>
      </c>
    </row>
    <row r="90" spans="2:26" ht="40.5" customHeight="1" x14ac:dyDescent="0.2">
      <c r="B90" s="37">
        <v>77</v>
      </c>
      <c r="C90" s="261"/>
      <c r="D90" s="262"/>
      <c r="E90" s="263"/>
      <c r="F90" s="264"/>
      <c r="G90" s="105"/>
      <c r="H90" s="127"/>
      <c r="K90" s="6" t="str">
        <f t="shared" ca="1" si="20"/>
        <v/>
      </c>
      <c r="L90" s="8" t="str">
        <f t="shared" ca="1" si="27"/>
        <v>エラーの場合ここに表示されます</v>
      </c>
      <c r="M90" s="6"/>
      <c r="N90" s="6"/>
      <c r="O90" s="6"/>
      <c r="P90" s="6" t="str">
        <f t="shared" ca="1" si="28"/>
        <v>エラーの場合ここに表示されます</v>
      </c>
      <c r="Q90" s="2">
        <v>2</v>
      </c>
      <c r="R90" s="6">
        <f t="shared" si="21"/>
        <v>0</v>
      </c>
      <c r="S90" s="6">
        <f t="shared" si="22"/>
        <v>0</v>
      </c>
      <c r="T90" s="6">
        <f t="shared" si="23"/>
        <v>0</v>
      </c>
      <c r="U90" s="6">
        <f t="shared" si="24"/>
        <v>0</v>
      </c>
      <c r="V90" s="6"/>
      <c r="W90" s="6">
        <f t="shared" si="25"/>
        <v>0</v>
      </c>
      <c r="Y90" s="6">
        <f t="shared" ca="1" si="26"/>
        <v>0</v>
      </c>
      <c r="Z90" s="6">
        <f t="shared" ca="1" si="29"/>
        <v>0</v>
      </c>
    </row>
    <row r="91" spans="2:26" ht="40.5" customHeight="1" x14ac:dyDescent="0.2">
      <c r="B91" s="37">
        <v>78</v>
      </c>
      <c r="C91" s="261"/>
      <c r="D91" s="262"/>
      <c r="E91" s="263"/>
      <c r="F91" s="264"/>
      <c r="G91" s="105"/>
      <c r="H91" s="127"/>
      <c r="K91" s="6" t="str">
        <f t="shared" ca="1" si="20"/>
        <v/>
      </c>
      <c r="L91" s="8" t="str">
        <f t="shared" ca="1" si="27"/>
        <v>エラーの場合ここに表示されます</v>
      </c>
      <c r="M91" s="6"/>
      <c r="N91" s="6"/>
      <c r="O91" s="6"/>
      <c r="P91" s="6" t="str">
        <f t="shared" ca="1" si="28"/>
        <v>エラーの場合ここに表示されます</v>
      </c>
      <c r="Q91" s="2">
        <v>2</v>
      </c>
      <c r="R91" s="6">
        <f t="shared" si="21"/>
        <v>0</v>
      </c>
      <c r="S91" s="6">
        <f t="shared" si="22"/>
        <v>0</v>
      </c>
      <c r="T91" s="6">
        <f t="shared" si="23"/>
        <v>0</v>
      </c>
      <c r="U91" s="6">
        <f t="shared" si="24"/>
        <v>0</v>
      </c>
      <c r="V91" s="6"/>
      <c r="W91" s="6">
        <f t="shared" si="25"/>
        <v>0</v>
      </c>
      <c r="Y91" s="6">
        <f t="shared" ca="1" si="26"/>
        <v>0</v>
      </c>
      <c r="Z91" s="6">
        <f t="shared" ca="1" si="29"/>
        <v>0</v>
      </c>
    </row>
    <row r="92" spans="2:26" ht="40.5" customHeight="1" x14ac:dyDescent="0.2">
      <c r="B92" s="37">
        <v>79</v>
      </c>
      <c r="C92" s="261"/>
      <c r="D92" s="262"/>
      <c r="E92" s="263"/>
      <c r="F92" s="264"/>
      <c r="G92" s="105"/>
      <c r="H92" s="127"/>
      <c r="K92" s="6" t="str">
        <f t="shared" ca="1" si="20"/>
        <v/>
      </c>
      <c r="L92" s="8" t="str">
        <f t="shared" ca="1" si="27"/>
        <v>エラーの場合ここに表示されます</v>
      </c>
      <c r="M92" s="6"/>
      <c r="N92" s="6"/>
      <c r="O92" s="6"/>
      <c r="P92" s="6" t="str">
        <f t="shared" ca="1" si="28"/>
        <v>エラーの場合ここに表示されます</v>
      </c>
      <c r="Q92" s="2">
        <v>2</v>
      </c>
      <c r="R92" s="6">
        <f t="shared" si="21"/>
        <v>0</v>
      </c>
      <c r="S92" s="6">
        <f t="shared" si="22"/>
        <v>0</v>
      </c>
      <c r="T92" s="6">
        <f t="shared" si="23"/>
        <v>0</v>
      </c>
      <c r="U92" s="6">
        <f t="shared" si="24"/>
        <v>0</v>
      </c>
      <c r="V92" s="6"/>
      <c r="W92" s="6">
        <f t="shared" si="25"/>
        <v>0</v>
      </c>
      <c r="Y92" s="6">
        <f t="shared" ca="1" si="26"/>
        <v>0</v>
      </c>
      <c r="Z92" s="6">
        <f t="shared" ca="1" si="29"/>
        <v>0</v>
      </c>
    </row>
    <row r="93" spans="2:26" ht="40.5" customHeight="1" x14ac:dyDescent="0.2">
      <c r="B93" s="37">
        <v>80</v>
      </c>
      <c r="C93" s="261"/>
      <c r="D93" s="262"/>
      <c r="E93" s="263"/>
      <c r="F93" s="264"/>
      <c r="G93" s="105"/>
      <c r="H93" s="127"/>
      <c r="K93" s="6" t="str">
        <f t="shared" ca="1" si="20"/>
        <v/>
      </c>
      <c r="L93" s="8" t="str">
        <f t="shared" ca="1" si="27"/>
        <v>エラーの場合ここに表示されます</v>
      </c>
      <c r="M93" s="6"/>
      <c r="N93" s="6"/>
      <c r="O93" s="6"/>
      <c r="P93" s="6" t="str">
        <f t="shared" ca="1" si="28"/>
        <v>エラーの場合ここに表示されます</v>
      </c>
      <c r="Q93" s="2">
        <v>2</v>
      </c>
      <c r="R93" s="6">
        <f t="shared" si="21"/>
        <v>0</v>
      </c>
      <c r="S93" s="6">
        <f t="shared" si="22"/>
        <v>0</v>
      </c>
      <c r="T93" s="6">
        <f t="shared" si="23"/>
        <v>0</v>
      </c>
      <c r="U93" s="6">
        <f t="shared" si="24"/>
        <v>0</v>
      </c>
      <c r="V93" s="6"/>
      <c r="W93" s="6">
        <f t="shared" si="25"/>
        <v>0</v>
      </c>
      <c r="Y93" s="6">
        <f t="shared" ca="1" si="26"/>
        <v>0</v>
      </c>
      <c r="Z93" s="6">
        <f t="shared" ca="1" si="29"/>
        <v>0</v>
      </c>
    </row>
    <row r="94" spans="2:26" ht="40.5" customHeight="1" x14ac:dyDescent="0.2">
      <c r="B94" s="37">
        <v>81</v>
      </c>
      <c r="C94" s="261"/>
      <c r="D94" s="262"/>
      <c r="E94" s="263"/>
      <c r="F94" s="264"/>
      <c r="G94" s="105"/>
      <c r="H94" s="127"/>
      <c r="K94" s="6" t="str">
        <f t="shared" ca="1" si="20"/>
        <v/>
      </c>
      <c r="L94" s="8" t="str">
        <f t="shared" ca="1" si="27"/>
        <v>エラーの場合ここに表示されます</v>
      </c>
      <c r="M94" s="6"/>
      <c r="N94" s="6"/>
      <c r="O94" s="6"/>
      <c r="P94" s="6" t="str">
        <f t="shared" ca="1" si="28"/>
        <v>エラーの場合ここに表示されます</v>
      </c>
      <c r="Q94" s="2">
        <v>2</v>
      </c>
      <c r="R94" s="6">
        <f t="shared" si="21"/>
        <v>0</v>
      </c>
      <c r="S94" s="6">
        <f t="shared" si="22"/>
        <v>0</v>
      </c>
      <c r="T94" s="6">
        <f t="shared" si="23"/>
        <v>0</v>
      </c>
      <c r="U94" s="6">
        <f t="shared" si="24"/>
        <v>0</v>
      </c>
      <c r="V94" s="6"/>
      <c r="W94" s="6">
        <f t="shared" si="25"/>
        <v>0</v>
      </c>
      <c r="Y94" s="6">
        <f t="shared" ca="1" si="26"/>
        <v>0</v>
      </c>
      <c r="Z94" s="6">
        <f t="shared" ca="1" si="29"/>
        <v>0</v>
      </c>
    </row>
    <row r="95" spans="2:26" ht="40.5" customHeight="1" x14ac:dyDescent="0.2">
      <c r="B95" s="37">
        <v>82</v>
      </c>
      <c r="C95" s="261"/>
      <c r="D95" s="262"/>
      <c r="E95" s="263"/>
      <c r="F95" s="264"/>
      <c r="G95" s="105"/>
      <c r="H95" s="127"/>
      <c r="K95" s="6" t="str">
        <f t="shared" ca="1" si="20"/>
        <v/>
      </c>
      <c r="L95" s="8" t="str">
        <f t="shared" ca="1" si="27"/>
        <v>エラーの場合ここに表示されます</v>
      </c>
      <c r="M95" s="6"/>
      <c r="N95" s="6"/>
      <c r="O95" s="6"/>
      <c r="P95" s="6" t="str">
        <f t="shared" ca="1" si="28"/>
        <v>エラーの場合ここに表示されます</v>
      </c>
      <c r="Q95" s="2">
        <v>2</v>
      </c>
      <c r="R95" s="6">
        <f t="shared" si="21"/>
        <v>0</v>
      </c>
      <c r="S95" s="6">
        <f t="shared" si="22"/>
        <v>0</v>
      </c>
      <c r="T95" s="6">
        <f t="shared" si="23"/>
        <v>0</v>
      </c>
      <c r="U95" s="6">
        <f t="shared" si="24"/>
        <v>0</v>
      </c>
      <c r="V95" s="6"/>
      <c r="W95" s="6">
        <f t="shared" si="25"/>
        <v>0</v>
      </c>
      <c r="Y95" s="6">
        <f t="shared" ca="1" si="26"/>
        <v>0</v>
      </c>
      <c r="Z95" s="6">
        <f t="shared" ca="1" si="29"/>
        <v>0</v>
      </c>
    </row>
    <row r="96" spans="2:26" ht="40.5" customHeight="1" x14ac:dyDescent="0.2">
      <c r="B96" s="37">
        <v>83</v>
      </c>
      <c r="C96" s="261"/>
      <c r="D96" s="262"/>
      <c r="E96" s="263"/>
      <c r="F96" s="264"/>
      <c r="G96" s="105"/>
      <c r="H96" s="127"/>
      <c r="K96" s="6" t="str">
        <f t="shared" ca="1" si="20"/>
        <v/>
      </c>
      <c r="L96" s="8" t="str">
        <f t="shared" ca="1" si="27"/>
        <v>エラーの場合ここに表示されます</v>
      </c>
      <c r="M96" s="6"/>
      <c r="N96" s="6"/>
      <c r="O96" s="6"/>
      <c r="P96" s="6" t="str">
        <f t="shared" ca="1" si="28"/>
        <v>エラーの場合ここに表示されます</v>
      </c>
      <c r="Q96" s="2">
        <v>2</v>
      </c>
      <c r="R96" s="6">
        <f t="shared" si="21"/>
        <v>0</v>
      </c>
      <c r="S96" s="6">
        <f t="shared" si="22"/>
        <v>0</v>
      </c>
      <c r="T96" s="6">
        <f t="shared" si="23"/>
        <v>0</v>
      </c>
      <c r="U96" s="6">
        <f t="shared" si="24"/>
        <v>0</v>
      </c>
      <c r="V96" s="6"/>
      <c r="W96" s="6">
        <f t="shared" si="25"/>
        <v>0</v>
      </c>
      <c r="Y96" s="6">
        <f t="shared" ca="1" si="26"/>
        <v>0</v>
      </c>
      <c r="Z96" s="6">
        <f t="shared" ca="1" si="29"/>
        <v>0</v>
      </c>
    </row>
    <row r="97" spans="2:26" ht="40.5" customHeight="1" x14ac:dyDescent="0.2">
      <c r="B97" s="37">
        <v>84</v>
      </c>
      <c r="C97" s="261"/>
      <c r="D97" s="262"/>
      <c r="E97" s="263"/>
      <c r="F97" s="264"/>
      <c r="G97" s="105"/>
      <c r="H97" s="127"/>
      <c r="K97" s="6" t="str">
        <f t="shared" ca="1" si="20"/>
        <v/>
      </c>
      <c r="L97" s="8" t="str">
        <f t="shared" ca="1" si="27"/>
        <v>エラーの場合ここに表示されます</v>
      </c>
      <c r="M97" s="6"/>
      <c r="N97" s="6"/>
      <c r="O97" s="6"/>
      <c r="P97" s="6" t="str">
        <f t="shared" ca="1" si="28"/>
        <v>エラーの場合ここに表示されます</v>
      </c>
      <c r="Q97" s="2">
        <v>2</v>
      </c>
      <c r="R97" s="6">
        <f t="shared" si="21"/>
        <v>0</v>
      </c>
      <c r="S97" s="6">
        <f t="shared" si="22"/>
        <v>0</v>
      </c>
      <c r="T97" s="6">
        <f t="shared" si="23"/>
        <v>0</v>
      </c>
      <c r="U97" s="6">
        <f t="shared" si="24"/>
        <v>0</v>
      </c>
      <c r="V97" s="6"/>
      <c r="W97" s="6">
        <f t="shared" si="25"/>
        <v>0</v>
      </c>
      <c r="Y97" s="6">
        <f t="shared" ca="1" si="26"/>
        <v>0</v>
      </c>
      <c r="Z97" s="6">
        <f t="shared" ca="1" si="29"/>
        <v>0</v>
      </c>
    </row>
    <row r="98" spans="2:26" ht="40.5" customHeight="1" x14ac:dyDescent="0.2">
      <c r="B98" s="37">
        <v>85</v>
      </c>
      <c r="C98" s="261"/>
      <c r="D98" s="262"/>
      <c r="E98" s="263"/>
      <c r="F98" s="264"/>
      <c r="G98" s="105"/>
      <c r="H98" s="127"/>
      <c r="K98" s="6" t="str">
        <f t="shared" ca="1" si="20"/>
        <v/>
      </c>
      <c r="L98" s="8" t="str">
        <f t="shared" ca="1" si="27"/>
        <v>エラーの場合ここに表示されます</v>
      </c>
      <c r="M98" s="6"/>
      <c r="N98" s="6"/>
      <c r="O98" s="6"/>
      <c r="P98" s="6" t="str">
        <f t="shared" ca="1" si="28"/>
        <v>エラーの場合ここに表示されます</v>
      </c>
      <c r="Q98" s="2">
        <v>2</v>
      </c>
      <c r="R98" s="6">
        <f t="shared" si="21"/>
        <v>0</v>
      </c>
      <c r="S98" s="6">
        <f t="shared" si="22"/>
        <v>0</v>
      </c>
      <c r="T98" s="6">
        <f t="shared" si="23"/>
        <v>0</v>
      </c>
      <c r="U98" s="6">
        <f t="shared" si="24"/>
        <v>0</v>
      </c>
      <c r="V98" s="6"/>
      <c r="W98" s="6">
        <f t="shared" si="25"/>
        <v>0</v>
      </c>
      <c r="Y98" s="6">
        <f t="shared" ca="1" si="26"/>
        <v>0</v>
      </c>
      <c r="Z98" s="6">
        <f t="shared" ca="1" si="29"/>
        <v>0</v>
      </c>
    </row>
    <row r="99" spans="2:26" ht="40.5" customHeight="1" x14ac:dyDescent="0.2">
      <c r="B99" s="37">
        <v>86</v>
      </c>
      <c r="C99" s="261"/>
      <c r="D99" s="262"/>
      <c r="E99" s="263"/>
      <c r="F99" s="264"/>
      <c r="G99" s="105"/>
      <c r="H99" s="127"/>
      <c r="K99" s="6" t="str">
        <f t="shared" ca="1" si="20"/>
        <v/>
      </c>
      <c r="L99" s="8" t="str">
        <f t="shared" ca="1" si="27"/>
        <v>エラーの場合ここに表示されます</v>
      </c>
      <c r="M99" s="6"/>
      <c r="N99" s="6"/>
      <c r="O99" s="6"/>
      <c r="P99" s="6" t="str">
        <f t="shared" ca="1" si="28"/>
        <v>エラーの場合ここに表示されます</v>
      </c>
      <c r="Q99" s="2">
        <v>2</v>
      </c>
      <c r="R99" s="6">
        <f t="shared" si="21"/>
        <v>0</v>
      </c>
      <c r="S99" s="6">
        <f t="shared" si="22"/>
        <v>0</v>
      </c>
      <c r="T99" s="6">
        <f t="shared" si="23"/>
        <v>0</v>
      </c>
      <c r="U99" s="6">
        <f t="shared" si="24"/>
        <v>0</v>
      </c>
      <c r="V99" s="6"/>
      <c r="W99" s="6">
        <f t="shared" si="25"/>
        <v>0</v>
      </c>
      <c r="Y99" s="6">
        <f t="shared" ca="1" si="26"/>
        <v>0</v>
      </c>
      <c r="Z99" s="6">
        <f t="shared" ca="1" si="29"/>
        <v>0</v>
      </c>
    </row>
    <row r="100" spans="2:26" ht="40.5" customHeight="1" x14ac:dyDescent="0.2">
      <c r="B100" s="37">
        <v>87</v>
      </c>
      <c r="C100" s="261"/>
      <c r="D100" s="262"/>
      <c r="E100" s="263"/>
      <c r="F100" s="264"/>
      <c r="G100" s="105"/>
      <c r="H100" s="127"/>
      <c r="K100" s="6" t="str">
        <f t="shared" ca="1" si="20"/>
        <v/>
      </c>
      <c r="L100" s="8" t="str">
        <f t="shared" ca="1" si="27"/>
        <v>エラーの場合ここに表示されます</v>
      </c>
      <c r="M100" s="6"/>
      <c r="N100" s="6"/>
      <c r="O100" s="6"/>
      <c r="P100" s="6" t="str">
        <f t="shared" ca="1" si="28"/>
        <v>エラーの場合ここに表示されます</v>
      </c>
      <c r="Q100" s="2">
        <v>2</v>
      </c>
      <c r="R100" s="6">
        <f t="shared" si="21"/>
        <v>0</v>
      </c>
      <c r="S100" s="6">
        <f t="shared" si="22"/>
        <v>0</v>
      </c>
      <c r="T100" s="6">
        <f t="shared" si="23"/>
        <v>0</v>
      </c>
      <c r="U100" s="6">
        <f t="shared" si="24"/>
        <v>0</v>
      </c>
      <c r="V100" s="6"/>
      <c r="W100" s="6">
        <f t="shared" si="25"/>
        <v>0</v>
      </c>
      <c r="Y100" s="6">
        <f t="shared" ca="1" si="26"/>
        <v>0</v>
      </c>
      <c r="Z100" s="6">
        <f t="shared" ca="1" si="29"/>
        <v>0</v>
      </c>
    </row>
    <row r="101" spans="2:26" ht="40.5" customHeight="1" x14ac:dyDescent="0.2">
      <c r="B101" s="37">
        <v>88</v>
      </c>
      <c r="C101" s="261"/>
      <c r="D101" s="262"/>
      <c r="E101" s="263"/>
      <c r="F101" s="264"/>
      <c r="G101" s="105"/>
      <c r="H101" s="127"/>
      <c r="K101" s="6" t="str">
        <f t="shared" ca="1" si="20"/>
        <v/>
      </c>
      <c r="L101" s="8" t="str">
        <f t="shared" ca="1" si="27"/>
        <v>エラーの場合ここに表示されます</v>
      </c>
      <c r="M101" s="6"/>
      <c r="N101" s="6"/>
      <c r="O101" s="6"/>
      <c r="P101" s="6" t="str">
        <f t="shared" ca="1" si="28"/>
        <v>エラーの場合ここに表示されます</v>
      </c>
      <c r="Q101" s="2">
        <v>2</v>
      </c>
      <c r="R101" s="6">
        <f t="shared" si="21"/>
        <v>0</v>
      </c>
      <c r="S101" s="6">
        <f t="shared" si="22"/>
        <v>0</v>
      </c>
      <c r="T101" s="6">
        <f t="shared" si="23"/>
        <v>0</v>
      </c>
      <c r="U101" s="6">
        <f t="shared" si="24"/>
        <v>0</v>
      </c>
      <c r="V101" s="6"/>
      <c r="W101" s="6">
        <f t="shared" si="25"/>
        <v>0</v>
      </c>
      <c r="Y101" s="6">
        <f t="shared" ca="1" si="26"/>
        <v>0</v>
      </c>
      <c r="Z101" s="6">
        <f t="shared" ca="1" si="29"/>
        <v>0</v>
      </c>
    </row>
    <row r="102" spans="2:26" ht="40.5" customHeight="1" x14ac:dyDescent="0.2">
      <c r="B102" s="37">
        <v>89</v>
      </c>
      <c r="C102" s="261"/>
      <c r="D102" s="262"/>
      <c r="E102" s="263"/>
      <c r="F102" s="264"/>
      <c r="G102" s="105"/>
      <c r="H102" s="127"/>
      <c r="K102" s="6" t="str">
        <f t="shared" ca="1" si="20"/>
        <v/>
      </c>
      <c r="L102" s="8" t="str">
        <f t="shared" ca="1" si="27"/>
        <v>エラーの場合ここに表示されます</v>
      </c>
      <c r="M102" s="6"/>
      <c r="N102" s="6"/>
      <c r="O102" s="6"/>
      <c r="P102" s="6" t="str">
        <f t="shared" ca="1" si="28"/>
        <v>エラーの場合ここに表示されます</v>
      </c>
      <c r="Q102" s="2">
        <v>2</v>
      </c>
      <c r="R102" s="6">
        <f t="shared" si="21"/>
        <v>0</v>
      </c>
      <c r="S102" s="6">
        <f t="shared" si="22"/>
        <v>0</v>
      </c>
      <c r="T102" s="6">
        <f t="shared" si="23"/>
        <v>0</v>
      </c>
      <c r="U102" s="6">
        <f t="shared" si="24"/>
        <v>0</v>
      </c>
      <c r="V102" s="6"/>
      <c r="W102" s="6">
        <f t="shared" si="25"/>
        <v>0</v>
      </c>
      <c r="Y102" s="6">
        <f t="shared" ca="1" si="26"/>
        <v>0</v>
      </c>
      <c r="Z102" s="6">
        <f t="shared" ca="1" si="29"/>
        <v>0</v>
      </c>
    </row>
    <row r="103" spans="2:26" ht="40.5" customHeight="1" x14ac:dyDescent="0.2">
      <c r="B103" s="37">
        <v>90</v>
      </c>
      <c r="C103" s="261"/>
      <c r="D103" s="262"/>
      <c r="E103" s="263"/>
      <c r="F103" s="264"/>
      <c r="G103" s="105"/>
      <c r="H103" s="127"/>
      <c r="K103" s="6" t="str">
        <f t="shared" ca="1" si="20"/>
        <v/>
      </c>
      <c r="L103" s="8" t="str">
        <f t="shared" ca="1" si="27"/>
        <v>エラーの場合ここに表示されます</v>
      </c>
      <c r="M103" s="6"/>
      <c r="N103" s="6"/>
      <c r="O103" s="6"/>
      <c r="P103" s="6" t="str">
        <f t="shared" ca="1" si="28"/>
        <v>エラーの場合ここに表示されます</v>
      </c>
      <c r="Q103" s="2">
        <v>2</v>
      </c>
      <c r="R103" s="6">
        <f t="shared" si="21"/>
        <v>0</v>
      </c>
      <c r="S103" s="6">
        <f t="shared" si="22"/>
        <v>0</v>
      </c>
      <c r="T103" s="6">
        <f t="shared" si="23"/>
        <v>0</v>
      </c>
      <c r="U103" s="6">
        <f t="shared" si="24"/>
        <v>0</v>
      </c>
      <c r="V103" s="6"/>
      <c r="W103" s="6">
        <f t="shared" si="25"/>
        <v>0</v>
      </c>
      <c r="Y103" s="6">
        <f t="shared" ca="1" si="26"/>
        <v>0</v>
      </c>
      <c r="Z103" s="6">
        <f t="shared" ca="1" si="29"/>
        <v>0</v>
      </c>
    </row>
    <row r="104" spans="2:26" ht="40.5" customHeight="1" x14ac:dyDescent="0.2">
      <c r="B104" s="37">
        <v>91</v>
      </c>
      <c r="C104" s="261"/>
      <c r="D104" s="262"/>
      <c r="E104" s="263"/>
      <c r="F104" s="264"/>
      <c r="G104" s="105"/>
      <c r="H104" s="127"/>
      <c r="K104" s="6" t="str">
        <f t="shared" ca="1" si="20"/>
        <v/>
      </c>
      <c r="L104" s="8" t="str">
        <f t="shared" ca="1" si="27"/>
        <v>エラーの場合ここに表示されます</v>
      </c>
      <c r="M104" s="6"/>
      <c r="N104" s="6"/>
      <c r="O104" s="6"/>
      <c r="P104" s="6" t="str">
        <f t="shared" ca="1" si="28"/>
        <v>エラーの場合ここに表示されます</v>
      </c>
      <c r="Q104" s="2">
        <v>2</v>
      </c>
      <c r="R104" s="6">
        <f t="shared" si="21"/>
        <v>0</v>
      </c>
      <c r="S104" s="6">
        <f t="shared" si="22"/>
        <v>0</v>
      </c>
      <c r="T104" s="6">
        <f t="shared" si="23"/>
        <v>0</v>
      </c>
      <c r="U104" s="6">
        <f t="shared" si="24"/>
        <v>0</v>
      </c>
      <c r="V104" s="6"/>
      <c r="W104" s="6">
        <f t="shared" si="25"/>
        <v>0</v>
      </c>
      <c r="Y104" s="6">
        <f t="shared" ca="1" si="26"/>
        <v>0</v>
      </c>
      <c r="Z104" s="6">
        <f t="shared" ca="1" si="29"/>
        <v>0</v>
      </c>
    </row>
    <row r="105" spans="2:26" ht="40.5" customHeight="1" x14ac:dyDescent="0.2">
      <c r="B105" s="37">
        <v>92</v>
      </c>
      <c r="C105" s="261"/>
      <c r="D105" s="262"/>
      <c r="E105" s="263"/>
      <c r="F105" s="264"/>
      <c r="G105" s="105"/>
      <c r="H105" s="127"/>
      <c r="K105" s="6" t="str">
        <f t="shared" ca="1" si="20"/>
        <v/>
      </c>
      <c r="L105" s="8" t="str">
        <f t="shared" ca="1" si="27"/>
        <v>エラーの場合ここに表示されます</v>
      </c>
      <c r="M105" s="6"/>
      <c r="N105" s="6"/>
      <c r="O105" s="6"/>
      <c r="P105" s="6" t="str">
        <f t="shared" ca="1" si="28"/>
        <v>エラーの場合ここに表示されます</v>
      </c>
      <c r="Q105" s="2">
        <v>2</v>
      </c>
      <c r="R105" s="6">
        <f t="shared" si="21"/>
        <v>0</v>
      </c>
      <c r="S105" s="6">
        <f t="shared" si="22"/>
        <v>0</v>
      </c>
      <c r="T105" s="6">
        <f t="shared" si="23"/>
        <v>0</v>
      </c>
      <c r="U105" s="6">
        <f t="shared" si="24"/>
        <v>0</v>
      </c>
      <c r="V105" s="6"/>
      <c r="W105" s="6">
        <f t="shared" si="25"/>
        <v>0</v>
      </c>
      <c r="Y105" s="6">
        <f t="shared" ca="1" si="26"/>
        <v>0</v>
      </c>
      <c r="Z105" s="6">
        <f t="shared" ca="1" si="29"/>
        <v>0</v>
      </c>
    </row>
    <row r="106" spans="2:26" ht="40.5" customHeight="1" x14ac:dyDescent="0.2">
      <c r="B106" s="37">
        <v>93</v>
      </c>
      <c r="C106" s="261"/>
      <c r="D106" s="262"/>
      <c r="E106" s="263"/>
      <c r="F106" s="264"/>
      <c r="G106" s="105"/>
      <c r="H106" s="127"/>
      <c r="K106" s="6" t="str">
        <f t="shared" ca="1" si="20"/>
        <v/>
      </c>
      <c r="L106" s="8" t="str">
        <f t="shared" ca="1" si="27"/>
        <v>エラーの場合ここに表示されます</v>
      </c>
      <c r="M106" s="6"/>
      <c r="N106" s="6"/>
      <c r="O106" s="6"/>
      <c r="P106" s="6" t="str">
        <f t="shared" ca="1" si="28"/>
        <v>エラーの場合ここに表示されます</v>
      </c>
      <c r="Q106" s="2">
        <v>2</v>
      </c>
      <c r="R106" s="6">
        <f t="shared" si="21"/>
        <v>0</v>
      </c>
      <c r="S106" s="6">
        <f t="shared" si="22"/>
        <v>0</v>
      </c>
      <c r="T106" s="6">
        <f t="shared" si="23"/>
        <v>0</v>
      </c>
      <c r="U106" s="6">
        <f t="shared" si="24"/>
        <v>0</v>
      </c>
      <c r="V106" s="6"/>
      <c r="W106" s="6">
        <f t="shared" si="25"/>
        <v>0</v>
      </c>
      <c r="Y106" s="6">
        <f t="shared" ca="1" si="26"/>
        <v>0</v>
      </c>
      <c r="Z106" s="6">
        <f t="shared" ca="1" si="29"/>
        <v>0</v>
      </c>
    </row>
    <row r="107" spans="2:26" ht="40.5" customHeight="1" x14ac:dyDescent="0.2">
      <c r="B107" s="37">
        <v>94</v>
      </c>
      <c r="C107" s="261"/>
      <c r="D107" s="262"/>
      <c r="E107" s="263"/>
      <c r="F107" s="264"/>
      <c r="G107" s="105"/>
      <c r="H107" s="127"/>
      <c r="K107" s="6" t="str">
        <f t="shared" ca="1" si="20"/>
        <v/>
      </c>
      <c r="L107" s="8" t="str">
        <f t="shared" ca="1" si="27"/>
        <v>エラーの場合ここに表示されます</v>
      </c>
      <c r="M107" s="6"/>
      <c r="N107" s="6"/>
      <c r="O107" s="6"/>
      <c r="P107" s="6" t="str">
        <f t="shared" ca="1" si="28"/>
        <v>エラーの場合ここに表示されます</v>
      </c>
      <c r="Q107" s="2">
        <v>2</v>
      </c>
      <c r="R107" s="6">
        <f t="shared" si="21"/>
        <v>0</v>
      </c>
      <c r="S107" s="6">
        <f t="shared" si="22"/>
        <v>0</v>
      </c>
      <c r="T107" s="6">
        <f t="shared" si="23"/>
        <v>0</v>
      </c>
      <c r="U107" s="6">
        <f t="shared" si="24"/>
        <v>0</v>
      </c>
      <c r="V107" s="6"/>
      <c r="W107" s="6">
        <f t="shared" si="25"/>
        <v>0</v>
      </c>
      <c r="Y107" s="6">
        <f t="shared" ca="1" si="26"/>
        <v>0</v>
      </c>
      <c r="Z107" s="6">
        <f t="shared" ca="1" si="29"/>
        <v>0</v>
      </c>
    </row>
    <row r="108" spans="2:26" ht="40.5" customHeight="1" x14ac:dyDescent="0.2">
      <c r="B108" s="37">
        <v>95</v>
      </c>
      <c r="C108" s="261"/>
      <c r="D108" s="262"/>
      <c r="E108" s="263"/>
      <c r="F108" s="264"/>
      <c r="G108" s="105"/>
      <c r="H108" s="127"/>
      <c r="K108" s="6" t="str">
        <f t="shared" ca="1" si="20"/>
        <v/>
      </c>
      <c r="L108" s="8" t="str">
        <f t="shared" ca="1" si="27"/>
        <v>エラーの場合ここに表示されます</v>
      </c>
      <c r="M108" s="6"/>
      <c r="N108" s="6"/>
      <c r="O108" s="6"/>
      <c r="P108" s="6" t="str">
        <f t="shared" ca="1" si="28"/>
        <v>エラーの場合ここに表示されます</v>
      </c>
      <c r="Q108" s="2">
        <v>2</v>
      </c>
      <c r="R108" s="6">
        <f t="shared" si="21"/>
        <v>0</v>
      </c>
      <c r="S108" s="6">
        <f t="shared" si="22"/>
        <v>0</v>
      </c>
      <c r="T108" s="6">
        <f t="shared" si="23"/>
        <v>0</v>
      </c>
      <c r="U108" s="6">
        <f t="shared" si="24"/>
        <v>0</v>
      </c>
      <c r="V108" s="6"/>
      <c r="W108" s="6">
        <f t="shared" si="25"/>
        <v>0</v>
      </c>
      <c r="Y108" s="6">
        <f t="shared" ca="1" si="26"/>
        <v>0</v>
      </c>
      <c r="Z108" s="6">
        <f t="shared" ca="1" si="29"/>
        <v>0</v>
      </c>
    </row>
    <row r="109" spans="2:26" ht="40.5" customHeight="1" x14ac:dyDescent="0.2">
      <c r="B109" s="37">
        <v>96</v>
      </c>
      <c r="C109" s="261"/>
      <c r="D109" s="262"/>
      <c r="E109" s="263"/>
      <c r="F109" s="264"/>
      <c r="G109" s="105"/>
      <c r="H109" s="127"/>
      <c r="K109" s="6" t="str">
        <f t="shared" ca="1" si="20"/>
        <v/>
      </c>
      <c r="L109" s="8" t="str">
        <f t="shared" ca="1" si="27"/>
        <v>エラーの場合ここに表示されます</v>
      </c>
      <c r="M109" s="6"/>
      <c r="N109" s="6"/>
      <c r="O109" s="6"/>
      <c r="P109" s="6" t="str">
        <f t="shared" ca="1" si="28"/>
        <v>エラーの場合ここに表示されます</v>
      </c>
      <c r="Q109" s="2">
        <v>2</v>
      </c>
      <c r="R109" s="6">
        <f t="shared" si="21"/>
        <v>0</v>
      </c>
      <c r="S109" s="6">
        <f t="shared" si="22"/>
        <v>0</v>
      </c>
      <c r="T109" s="6">
        <f t="shared" si="23"/>
        <v>0</v>
      </c>
      <c r="U109" s="6">
        <f t="shared" si="24"/>
        <v>0</v>
      </c>
      <c r="V109" s="6"/>
      <c r="W109" s="6">
        <f t="shared" si="25"/>
        <v>0</v>
      </c>
      <c r="Y109" s="6">
        <f t="shared" ca="1" si="26"/>
        <v>0</v>
      </c>
      <c r="Z109" s="6">
        <f t="shared" ca="1" si="29"/>
        <v>0</v>
      </c>
    </row>
    <row r="110" spans="2:26" ht="40.5" customHeight="1" x14ac:dyDescent="0.2">
      <c r="B110" s="37">
        <v>97</v>
      </c>
      <c r="C110" s="261"/>
      <c r="D110" s="262"/>
      <c r="E110" s="263"/>
      <c r="F110" s="264"/>
      <c r="G110" s="105"/>
      <c r="H110" s="127"/>
      <c r="K110" s="6" t="str">
        <f ca="1">IF(OR(L110=正常,L110=エラー無),"","【！】")</f>
        <v/>
      </c>
      <c r="L110" s="8" t="str">
        <f t="shared" ca="1" si="27"/>
        <v>エラーの場合ここに表示されます</v>
      </c>
      <c r="M110" s="6"/>
      <c r="N110" s="6"/>
      <c r="O110" s="6"/>
      <c r="P110" s="6" t="str">
        <f t="shared" ca="1" si="28"/>
        <v>エラーの場合ここに表示されます</v>
      </c>
      <c r="Q110" s="2">
        <v>2</v>
      </c>
      <c r="R110" s="6">
        <f t="shared" si="21"/>
        <v>0</v>
      </c>
      <c r="S110" s="6">
        <f t="shared" si="22"/>
        <v>0</v>
      </c>
      <c r="T110" s="6">
        <f t="shared" si="23"/>
        <v>0</v>
      </c>
      <c r="U110" s="6">
        <f t="shared" si="24"/>
        <v>0</v>
      </c>
      <c r="V110" s="6"/>
      <c r="W110" s="6">
        <f t="shared" si="25"/>
        <v>0</v>
      </c>
      <c r="Y110" s="6">
        <f t="shared" ca="1" si="26"/>
        <v>0</v>
      </c>
      <c r="Z110" s="6">
        <f t="shared" ca="1" si="29"/>
        <v>0</v>
      </c>
    </row>
    <row r="111" spans="2:26" ht="40.5" customHeight="1" x14ac:dyDescent="0.2">
      <c r="B111" s="37">
        <v>98</v>
      </c>
      <c r="C111" s="261"/>
      <c r="D111" s="262"/>
      <c r="E111" s="263"/>
      <c r="F111" s="264"/>
      <c r="G111" s="105"/>
      <c r="H111" s="127"/>
      <c r="K111" s="6" t="str">
        <f ca="1">IF(OR(L111=正常,L111=エラー無),"","【！】")</f>
        <v/>
      </c>
      <c r="L111" s="8" t="str">
        <f t="shared" ca="1" si="27"/>
        <v>エラーの場合ここに表示されます</v>
      </c>
      <c r="M111" s="6"/>
      <c r="N111" s="6"/>
      <c r="O111" s="6"/>
      <c r="P111" s="6" t="str">
        <f t="shared" ref="P111:P113" ca="1" si="30">IF(AND(MAX(Q111:U111,Y111:Z111)=2,W111=0),エラー無,IF(MAX(R111:U111,Y111:Z111)=0,正常,IF(R111=1,$B$13&amp;必須msg,"")&amp;IF(S111=1,$C$13&amp;必須msg,"")&amp;IF(T111=1,$E$13&amp;必須msg,"")&amp;IF(U111=1,$G$13&amp;必須msg,"")&amp;IF(Y111=1,"事業番号「"&amp;B111&amp;"」の「様式２」を記入してください　","")&amp;IF(Z111=1,"コリンズ・テクリス等への登録を希望する場合、「様式３ａ」、「様式３ｂ」、「様式３ｃ」のいずれかを記入してください　","")))</f>
        <v>エラーの場合ここに表示されます</v>
      </c>
      <c r="Q111" s="2">
        <v>2</v>
      </c>
      <c r="R111" s="6">
        <f t="shared" si="21"/>
        <v>0</v>
      </c>
      <c r="S111" s="6">
        <f t="shared" si="22"/>
        <v>0</v>
      </c>
      <c r="T111" s="6">
        <f t="shared" si="23"/>
        <v>0</v>
      </c>
      <c r="U111" s="6">
        <f t="shared" si="24"/>
        <v>0</v>
      </c>
      <c r="V111" s="6"/>
      <c r="W111" s="6">
        <f t="shared" si="25"/>
        <v>0</v>
      </c>
      <c r="Y111" s="6">
        <f t="shared" ca="1" si="26"/>
        <v>0</v>
      </c>
      <c r="Z111" s="6">
        <f t="shared" ca="1" si="29"/>
        <v>0</v>
      </c>
    </row>
    <row r="112" spans="2:26" ht="40.5" customHeight="1" x14ac:dyDescent="0.2">
      <c r="B112" s="37">
        <v>99</v>
      </c>
      <c r="C112" s="261"/>
      <c r="D112" s="262"/>
      <c r="E112" s="263"/>
      <c r="F112" s="264"/>
      <c r="G112" s="105"/>
      <c r="H112" s="127"/>
      <c r="K112" s="6" t="str">
        <f ca="1">IF(OR(L112=正常,L112=エラー無),"","【！】")</f>
        <v/>
      </c>
      <c r="L112" s="8" t="str">
        <f t="shared" ca="1" si="27"/>
        <v>エラーの場合ここに表示されます</v>
      </c>
      <c r="M112" s="6"/>
      <c r="N112" s="6"/>
      <c r="O112" s="6"/>
      <c r="P112" s="6" t="str">
        <f t="shared" ca="1" si="30"/>
        <v>エラーの場合ここに表示されます</v>
      </c>
      <c r="Q112" s="2">
        <v>2</v>
      </c>
      <c r="R112" s="6">
        <f t="shared" si="21"/>
        <v>0</v>
      </c>
      <c r="S112" s="6">
        <f t="shared" si="22"/>
        <v>0</v>
      </c>
      <c r="T112" s="6">
        <f t="shared" si="23"/>
        <v>0</v>
      </c>
      <c r="U112" s="6">
        <f t="shared" si="24"/>
        <v>0</v>
      </c>
      <c r="V112" s="6"/>
      <c r="W112" s="6">
        <f t="shared" si="25"/>
        <v>0</v>
      </c>
      <c r="Y112" s="6">
        <f t="shared" ca="1" si="26"/>
        <v>0</v>
      </c>
      <c r="Z112" s="6">
        <f t="shared" ca="1" si="29"/>
        <v>0</v>
      </c>
    </row>
    <row r="113" spans="2:26" ht="40.5" customHeight="1" x14ac:dyDescent="0.2">
      <c r="B113" s="37">
        <v>100</v>
      </c>
      <c r="C113" s="261"/>
      <c r="D113" s="262"/>
      <c r="E113" s="263"/>
      <c r="F113" s="264"/>
      <c r="G113" s="105"/>
      <c r="H113" s="127"/>
      <c r="K113" s="6" t="str">
        <f ca="1">IF(OR(L113=正常,L113=エラー無),"","【！】")</f>
        <v/>
      </c>
      <c r="L113" s="8" t="str">
        <f t="shared" ca="1" si="27"/>
        <v>エラーの場合ここに表示されます</v>
      </c>
      <c r="M113" s="6"/>
      <c r="N113" s="6"/>
      <c r="O113" s="6"/>
      <c r="P113" s="6" t="str">
        <f t="shared" ca="1" si="30"/>
        <v>エラーの場合ここに表示されます</v>
      </c>
      <c r="Q113" s="2">
        <v>2</v>
      </c>
      <c r="R113" s="6">
        <f t="shared" si="21"/>
        <v>0</v>
      </c>
      <c r="S113" s="6">
        <f t="shared" si="22"/>
        <v>0</v>
      </c>
      <c r="T113" s="6">
        <f t="shared" si="23"/>
        <v>0</v>
      </c>
      <c r="U113" s="6">
        <f t="shared" si="24"/>
        <v>0</v>
      </c>
      <c r="V113" s="6"/>
      <c r="W113" s="6">
        <f t="shared" si="25"/>
        <v>0</v>
      </c>
      <c r="Y113" s="6">
        <f t="shared" ca="1" si="26"/>
        <v>0</v>
      </c>
      <c r="Z113" s="6">
        <f t="shared" ca="1" si="29"/>
        <v>0</v>
      </c>
    </row>
  </sheetData>
  <sheetProtection sheet="1" objects="1" scenarios="1" insertRows="0"/>
  <mergeCells count="213">
    <mergeCell ref="B12:H12"/>
    <mergeCell ref="G8:H8"/>
    <mergeCell ref="G9:H9"/>
    <mergeCell ref="G10:H10"/>
    <mergeCell ref="B2:H2"/>
    <mergeCell ref="B8:B10"/>
    <mergeCell ref="C7:H7"/>
    <mergeCell ref="C5:H5"/>
    <mergeCell ref="C4:H4"/>
    <mergeCell ref="G6:H6"/>
    <mergeCell ref="C6:E6"/>
    <mergeCell ref="C14:D14"/>
    <mergeCell ref="C15:D15"/>
    <mergeCell ref="C25:D25"/>
    <mergeCell ref="C26:D26"/>
    <mergeCell ref="C27:D27"/>
    <mergeCell ref="E13:F13"/>
    <mergeCell ref="E23:F23"/>
    <mergeCell ref="E24:F24"/>
    <mergeCell ref="E25:F25"/>
    <mergeCell ref="E14:F14"/>
    <mergeCell ref="E15:F15"/>
    <mergeCell ref="E16:F16"/>
    <mergeCell ref="E17:F17"/>
    <mergeCell ref="E18:F18"/>
    <mergeCell ref="E19:F19"/>
    <mergeCell ref="E20:F20"/>
    <mergeCell ref="E21:F21"/>
    <mergeCell ref="E22:F22"/>
    <mergeCell ref="C13:D13"/>
    <mergeCell ref="C16:D16"/>
    <mergeCell ref="C17:D17"/>
    <mergeCell ref="C18:D18"/>
    <mergeCell ref="C19:D19"/>
    <mergeCell ref="C20:D20"/>
    <mergeCell ref="C21:D21"/>
    <mergeCell ref="C22:D22"/>
    <mergeCell ref="C23:D23"/>
    <mergeCell ref="C24:D24"/>
    <mergeCell ref="C40:D40"/>
    <mergeCell ref="E40:F40"/>
    <mergeCell ref="C41:D41"/>
    <mergeCell ref="E41:F41"/>
    <mergeCell ref="C28:D28"/>
    <mergeCell ref="C33:D33"/>
    <mergeCell ref="E32:F32"/>
    <mergeCell ref="E33:F33"/>
    <mergeCell ref="C32:D32"/>
    <mergeCell ref="E28:F28"/>
    <mergeCell ref="E29:F29"/>
    <mergeCell ref="E30:F30"/>
    <mergeCell ref="E31:F31"/>
    <mergeCell ref="C29:D29"/>
    <mergeCell ref="C30:D30"/>
    <mergeCell ref="C31:D31"/>
    <mergeCell ref="E26:F26"/>
    <mergeCell ref="E27:F27"/>
    <mergeCell ref="C42:D42"/>
    <mergeCell ref="E42:F42"/>
    <mergeCell ref="C37:D37"/>
    <mergeCell ref="E37:F37"/>
    <mergeCell ref="C38:D38"/>
    <mergeCell ref="E38:F38"/>
    <mergeCell ref="C39:D39"/>
    <mergeCell ref="E39:F39"/>
    <mergeCell ref="C34:D34"/>
    <mergeCell ref="E34:F34"/>
    <mergeCell ref="C35:D35"/>
    <mergeCell ref="E35:F35"/>
    <mergeCell ref="C36:D36"/>
    <mergeCell ref="E36:F36"/>
    <mergeCell ref="C46:D46"/>
    <mergeCell ref="E46:F46"/>
    <mergeCell ref="C47:D47"/>
    <mergeCell ref="E47:F47"/>
    <mergeCell ref="C48:D48"/>
    <mergeCell ref="E48:F48"/>
    <mergeCell ref="C43:D43"/>
    <mergeCell ref="E43:F43"/>
    <mergeCell ref="C44:D44"/>
    <mergeCell ref="E44:F44"/>
    <mergeCell ref="C45:D45"/>
    <mergeCell ref="E45:F45"/>
    <mergeCell ref="C52:D52"/>
    <mergeCell ref="E52:F52"/>
    <mergeCell ref="C53:D53"/>
    <mergeCell ref="E53:F53"/>
    <mergeCell ref="C54:D54"/>
    <mergeCell ref="E54:F54"/>
    <mergeCell ref="C49:D49"/>
    <mergeCell ref="E49:F49"/>
    <mergeCell ref="C50:D50"/>
    <mergeCell ref="E50:F50"/>
    <mergeCell ref="C51:D51"/>
    <mergeCell ref="E51:F51"/>
    <mergeCell ref="C58:D58"/>
    <mergeCell ref="E58:F58"/>
    <mergeCell ref="C59:D59"/>
    <mergeCell ref="E59:F59"/>
    <mergeCell ref="C60:D60"/>
    <mergeCell ref="E60:F60"/>
    <mergeCell ref="C55:D55"/>
    <mergeCell ref="E55:F55"/>
    <mergeCell ref="C56:D56"/>
    <mergeCell ref="E56:F56"/>
    <mergeCell ref="C57:D57"/>
    <mergeCell ref="E57:F57"/>
    <mergeCell ref="C64:D64"/>
    <mergeCell ref="E64:F64"/>
    <mergeCell ref="C65:D65"/>
    <mergeCell ref="E65:F65"/>
    <mergeCell ref="C66:D66"/>
    <mergeCell ref="E66:F66"/>
    <mergeCell ref="C61:D61"/>
    <mergeCell ref="E61:F61"/>
    <mergeCell ref="C62:D62"/>
    <mergeCell ref="E62:F62"/>
    <mergeCell ref="C63:D63"/>
    <mergeCell ref="E63:F63"/>
    <mergeCell ref="C70:D70"/>
    <mergeCell ref="E70:F70"/>
    <mergeCell ref="C71:D71"/>
    <mergeCell ref="E71:F71"/>
    <mergeCell ref="C72:D72"/>
    <mergeCell ref="E72:F72"/>
    <mergeCell ref="C67:D67"/>
    <mergeCell ref="E67:F67"/>
    <mergeCell ref="C68:D68"/>
    <mergeCell ref="E68:F68"/>
    <mergeCell ref="C69:D69"/>
    <mergeCell ref="E69:F69"/>
    <mergeCell ref="C76:D76"/>
    <mergeCell ref="E76:F76"/>
    <mergeCell ref="C77:D77"/>
    <mergeCell ref="E77:F77"/>
    <mergeCell ref="C78:D78"/>
    <mergeCell ref="E78:F78"/>
    <mergeCell ref="C73:D73"/>
    <mergeCell ref="E73:F73"/>
    <mergeCell ref="C74:D74"/>
    <mergeCell ref="E74:F74"/>
    <mergeCell ref="C75:D75"/>
    <mergeCell ref="E75:F75"/>
    <mergeCell ref="C82:D82"/>
    <mergeCell ref="E82:F82"/>
    <mergeCell ref="C83:D83"/>
    <mergeCell ref="E83:F83"/>
    <mergeCell ref="C84:D84"/>
    <mergeCell ref="E84:F84"/>
    <mergeCell ref="C79:D79"/>
    <mergeCell ref="E79:F79"/>
    <mergeCell ref="C80:D80"/>
    <mergeCell ref="E80:F80"/>
    <mergeCell ref="C81:D81"/>
    <mergeCell ref="E81:F81"/>
    <mergeCell ref="C88:D88"/>
    <mergeCell ref="E88:F88"/>
    <mergeCell ref="C89:D89"/>
    <mergeCell ref="E89:F89"/>
    <mergeCell ref="C90:D90"/>
    <mergeCell ref="E90:F90"/>
    <mergeCell ref="C85:D85"/>
    <mergeCell ref="E85:F85"/>
    <mergeCell ref="C86:D86"/>
    <mergeCell ref="E86:F86"/>
    <mergeCell ref="C87:D87"/>
    <mergeCell ref="E87:F87"/>
    <mergeCell ref="C94:D94"/>
    <mergeCell ref="E94:F94"/>
    <mergeCell ref="C95:D95"/>
    <mergeCell ref="E95:F95"/>
    <mergeCell ref="C96:D96"/>
    <mergeCell ref="E96:F96"/>
    <mergeCell ref="C91:D91"/>
    <mergeCell ref="E91:F91"/>
    <mergeCell ref="C92:D92"/>
    <mergeCell ref="E92:F92"/>
    <mergeCell ref="C93:D93"/>
    <mergeCell ref="E93:F93"/>
    <mergeCell ref="C100:D100"/>
    <mergeCell ref="E100:F100"/>
    <mergeCell ref="C101:D101"/>
    <mergeCell ref="E101:F101"/>
    <mergeCell ref="C102:D102"/>
    <mergeCell ref="E102:F102"/>
    <mergeCell ref="C97:D97"/>
    <mergeCell ref="E97:F97"/>
    <mergeCell ref="C98:D98"/>
    <mergeCell ref="E98:F98"/>
    <mergeCell ref="C99:D99"/>
    <mergeCell ref="E99:F99"/>
    <mergeCell ref="C106:D106"/>
    <mergeCell ref="E106:F106"/>
    <mergeCell ref="C107:D107"/>
    <mergeCell ref="E107:F107"/>
    <mergeCell ref="C108:D108"/>
    <mergeCell ref="E108:F108"/>
    <mergeCell ref="C103:D103"/>
    <mergeCell ref="E103:F103"/>
    <mergeCell ref="C104:D104"/>
    <mergeCell ref="E104:F104"/>
    <mergeCell ref="C105:D105"/>
    <mergeCell ref="E105:F105"/>
    <mergeCell ref="C112:D112"/>
    <mergeCell ref="E112:F112"/>
    <mergeCell ref="C113:D113"/>
    <mergeCell ref="E113:F113"/>
    <mergeCell ref="C109:D109"/>
    <mergeCell ref="E109:F109"/>
    <mergeCell ref="C110:D110"/>
    <mergeCell ref="E110:F110"/>
    <mergeCell ref="C111:D111"/>
    <mergeCell ref="E111:F111"/>
  </mergeCells>
  <phoneticPr fontId="5"/>
  <conditionalFormatting sqref="C4:H4">
    <cfRule type="expression" dxfId="1488" priority="527">
      <formula>$L$4&lt;&gt;正常</formula>
    </cfRule>
  </conditionalFormatting>
  <conditionalFormatting sqref="C5:H5">
    <cfRule type="expression" dxfId="1487" priority="526">
      <formula>$L$5&lt;&gt;正常</formula>
    </cfRule>
  </conditionalFormatting>
  <conditionalFormatting sqref="C8 E8 G8:H8">
    <cfRule type="expression" dxfId="1486" priority="525">
      <formula>$R$8=1</formula>
    </cfRule>
  </conditionalFormatting>
  <conditionalFormatting sqref="E8">
    <cfRule type="expression" dxfId="1485" priority="521">
      <formula>$R$8=1</formula>
    </cfRule>
    <cfRule type="expression" dxfId="1484" priority="524">
      <formula>AND(OR($T8=1,$W8=1),COUNTIF($L8,"*"&amp;$D8&amp;"*")&gt;0)</formula>
    </cfRule>
  </conditionalFormatting>
  <conditionalFormatting sqref="E9">
    <cfRule type="expression" dxfId="1483" priority="520">
      <formula>AND(OR($T9=1,$W9=1),COUNTIF($L9,"*"&amp;$D9&amp;"*")&gt;0)</formula>
    </cfRule>
  </conditionalFormatting>
  <conditionalFormatting sqref="G8:H8">
    <cfRule type="expression" dxfId="1482" priority="519">
      <formula>AND(OR($U8=1,$X8=1),COUNTIF($L8,"*"&amp;$F8&amp;"*")&gt;0)</formula>
    </cfRule>
  </conditionalFormatting>
  <conditionalFormatting sqref="G9:H9">
    <cfRule type="expression" dxfId="1481" priority="518">
      <formula>AND(OR($U9=1,$X9=1),COUNTIF($L9,"*"&amp;$F9&amp;"*")&gt;0)</formula>
    </cfRule>
  </conditionalFormatting>
  <conditionalFormatting sqref="G10:H10">
    <cfRule type="expression" dxfId="1480" priority="517">
      <formula>AND(OR($U10=1,$X10=1),COUNTIF($L10,"*"&amp;$F10&amp;"*")&gt;0)</formula>
    </cfRule>
  </conditionalFormatting>
  <conditionalFormatting sqref="E10">
    <cfRule type="expression" dxfId="1479" priority="516">
      <formula>AND(OR($T10=1,$W10=1),COUNTIF($L10,"*"&amp;$D10&amp;"*")&gt;0)</formula>
    </cfRule>
  </conditionalFormatting>
  <conditionalFormatting sqref="B14">
    <cfRule type="expression" dxfId="1478" priority="515">
      <formula>AND(COUNTIF($L14,"*"&amp;$B$13&amp;"*")&gt;0)</formula>
    </cfRule>
  </conditionalFormatting>
  <conditionalFormatting sqref="C14:D14">
    <cfRule type="expression" dxfId="1477" priority="514">
      <formula>AND(COUNTIF($L$14,"*"&amp;$C$13&amp;"*")&gt;0)</formula>
    </cfRule>
  </conditionalFormatting>
  <conditionalFormatting sqref="E14:F14">
    <cfRule type="expression" dxfId="1476" priority="513">
      <formula>AND(COUNTIF($L$14,"*"&amp;$E$13&amp;"*")&gt;0)</formula>
    </cfRule>
  </conditionalFormatting>
  <conditionalFormatting sqref="G14">
    <cfRule type="expression" dxfId="1475" priority="512">
      <formula>AND(COUNTIF($L$14,"*"&amp;$G$13&amp;"*")&gt;0)</formula>
    </cfRule>
  </conditionalFormatting>
  <conditionalFormatting sqref="B15">
    <cfRule type="expression" dxfId="1474" priority="511">
      <formula>AND(COUNTIF($L15,"*"&amp;$B$13&amp;"*")&gt;0)</formula>
    </cfRule>
  </conditionalFormatting>
  <conditionalFormatting sqref="C15">
    <cfRule type="expression" dxfId="1473" priority="510">
      <formula>AND(COUNTIF($L15,"*"&amp;$C$13&amp;"*")&gt;0)</formula>
    </cfRule>
  </conditionalFormatting>
  <conditionalFormatting sqref="E15">
    <cfRule type="expression" dxfId="1472" priority="509">
      <formula>AND(COUNTIF($L15,"*"&amp;$E$13&amp;"*")&gt;0)</formula>
    </cfRule>
  </conditionalFormatting>
  <conditionalFormatting sqref="G15">
    <cfRule type="expression" dxfId="1471" priority="508">
      <formula>AND(COUNTIF($L15,"*"&amp;$G$13&amp;"*")&gt;0)</formula>
    </cfRule>
  </conditionalFormatting>
  <conditionalFormatting sqref="B16">
    <cfRule type="expression" dxfId="1470" priority="507">
      <formula>AND(COUNTIF($L16,"*"&amp;$B$13&amp;"*")&gt;0)</formula>
    </cfRule>
  </conditionalFormatting>
  <conditionalFormatting sqref="B17">
    <cfRule type="expression" dxfId="1469" priority="506">
      <formula>AND(COUNTIF($L17,"*"&amp;$B$13&amp;"*")&gt;0)</formula>
    </cfRule>
  </conditionalFormatting>
  <conditionalFormatting sqref="B18">
    <cfRule type="expression" dxfId="1468" priority="505">
      <formula>AND(COUNTIF($L18,"*"&amp;$B$13&amp;"*")&gt;0)</formula>
    </cfRule>
  </conditionalFormatting>
  <conditionalFormatting sqref="B19">
    <cfRule type="expression" dxfId="1467" priority="504">
      <formula>AND(COUNTIF($L19,"*"&amp;$B$13&amp;"*")&gt;0)</formula>
    </cfRule>
  </conditionalFormatting>
  <conditionalFormatting sqref="B20">
    <cfRule type="expression" dxfId="1466" priority="502">
      <formula>AND(COUNTIF($L20,"*"&amp;$B$13&amp;"*")&gt;0)</formula>
    </cfRule>
  </conditionalFormatting>
  <conditionalFormatting sqref="C16">
    <cfRule type="expression" dxfId="1465" priority="500">
      <formula>AND(COUNTIF($L16,"*"&amp;$C$13&amp;"*")&gt;0)</formula>
    </cfRule>
  </conditionalFormatting>
  <conditionalFormatting sqref="E16">
    <cfRule type="expression" dxfId="1464" priority="499">
      <formula>AND(COUNTIF($L16,"*"&amp;$E$13&amp;"*")&gt;0)</formula>
    </cfRule>
  </conditionalFormatting>
  <conditionalFormatting sqref="G16">
    <cfRule type="expression" dxfId="1463" priority="498">
      <formula>AND(COUNTIF($L16,"*"&amp;$G$13&amp;"*")&gt;0)</formula>
    </cfRule>
  </conditionalFormatting>
  <conditionalFormatting sqref="G113">
    <cfRule type="expression" dxfId="1462" priority="105">
      <formula>AND(COUNTIF($L113,"*"&amp;$G$13&amp;"*")&gt;0)</formula>
    </cfRule>
  </conditionalFormatting>
  <conditionalFormatting sqref="C17">
    <cfRule type="expression" dxfId="1461" priority="497">
      <formula>AND(COUNTIF($L17,"*"&amp;$C$13&amp;"*")&gt;0)</formula>
    </cfRule>
  </conditionalFormatting>
  <conditionalFormatting sqref="E17">
    <cfRule type="expression" dxfId="1460" priority="496">
      <formula>AND(COUNTIF($L17,"*"&amp;$E$13&amp;"*")&gt;0)</formula>
    </cfRule>
  </conditionalFormatting>
  <conditionalFormatting sqref="G17">
    <cfRule type="expression" dxfId="1459" priority="495">
      <formula>AND(COUNTIF($L17,"*"&amp;$G$13&amp;"*")&gt;0)</formula>
    </cfRule>
  </conditionalFormatting>
  <conditionalFormatting sqref="C18">
    <cfRule type="expression" dxfId="1458" priority="493">
      <formula>AND(COUNTIF($L18,"*"&amp;$C$13&amp;"*")&gt;0)</formula>
    </cfRule>
  </conditionalFormatting>
  <conditionalFormatting sqref="E18">
    <cfRule type="expression" dxfId="1457" priority="492">
      <formula>AND(COUNTIF($L18,"*"&amp;$E$13&amp;"*")&gt;0)</formula>
    </cfRule>
  </conditionalFormatting>
  <conditionalFormatting sqref="G18">
    <cfRule type="expression" dxfId="1456" priority="491">
      <formula>AND(COUNTIF($L18,"*"&amp;$G$13&amp;"*")&gt;0)</formula>
    </cfRule>
  </conditionalFormatting>
  <conditionalFormatting sqref="C19">
    <cfRule type="expression" dxfId="1455" priority="490">
      <formula>AND(COUNTIF($L19,"*"&amp;$C$13&amp;"*")&gt;0)</formula>
    </cfRule>
  </conditionalFormatting>
  <conditionalFormatting sqref="E19">
    <cfRule type="expression" dxfId="1454" priority="489">
      <formula>AND(COUNTIF($L19,"*"&amp;$E$13&amp;"*")&gt;0)</formula>
    </cfRule>
  </conditionalFormatting>
  <conditionalFormatting sqref="G19">
    <cfRule type="expression" dxfId="1453" priority="488">
      <formula>AND(COUNTIF($L19,"*"&amp;$G$13&amp;"*")&gt;0)</formula>
    </cfRule>
  </conditionalFormatting>
  <conditionalFormatting sqref="C20">
    <cfRule type="expression" dxfId="1452" priority="487">
      <formula>AND(COUNTIF($L20,"*"&amp;$C$13&amp;"*")&gt;0)</formula>
    </cfRule>
  </conditionalFormatting>
  <conditionalFormatting sqref="E20">
    <cfRule type="expression" dxfId="1451" priority="486">
      <formula>AND(COUNTIF($L20,"*"&amp;$E$13&amp;"*")&gt;0)</formula>
    </cfRule>
  </conditionalFormatting>
  <conditionalFormatting sqref="G20">
    <cfRule type="expression" dxfId="1450" priority="485">
      <formula>AND(COUNTIF($L20,"*"&amp;$G$13&amp;"*")&gt;0)</formula>
    </cfRule>
  </conditionalFormatting>
  <conditionalFormatting sqref="B21">
    <cfRule type="expression" dxfId="1449" priority="484">
      <formula>AND(COUNTIF($L21,"*"&amp;$B$13&amp;"*")&gt;0)</formula>
    </cfRule>
  </conditionalFormatting>
  <conditionalFormatting sqref="C21">
    <cfRule type="expression" dxfId="1448" priority="483">
      <formula>AND(COUNTIF($L21,"*"&amp;$C$13&amp;"*")&gt;0)</formula>
    </cfRule>
  </conditionalFormatting>
  <conditionalFormatting sqref="E21">
    <cfRule type="expression" dxfId="1447" priority="482">
      <formula>AND(COUNTIF($L21,"*"&amp;$E$13&amp;"*")&gt;0)</formula>
    </cfRule>
  </conditionalFormatting>
  <conditionalFormatting sqref="G21">
    <cfRule type="expression" dxfId="1446" priority="481">
      <formula>AND(COUNTIF($L21,"*"&amp;$G$13&amp;"*")&gt;0)</formula>
    </cfRule>
  </conditionalFormatting>
  <conditionalFormatting sqref="B22">
    <cfRule type="expression" dxfId="1445" priority="480">
      <formula>AND(COUNTIF($L22,"*"&amp;$B$13&amp;"*")&gt;0)</formula>
    </cfRule>
  </conditionalFormatting>
  <conditionalFormatting sqref="C22">
    <cfRule type="expression" dxfId="1444" priority="479">
      <formula>AND(COUNTIF($L22,"*"&amp;$C$13&amp;"*")&gt;0)</formula>
    </cfRule>
  </conditionalFormatting>
  <conditionalFormatting sqref="E22">
    <cfRule type="expression" dxfId="1443" priority="478">
      <formula>AND(COUNTIF($L22,"*"&amp;$E$13&amp;"*")&gt;0)</formula>
    </cfRule>
  </conditionalFormatting>
  <conditionalFormatting sqref="G22">
    <cfRule type="expression" dxfId="1442" priority="477">
      <formula>AND(COUNTIF($L22,"*"&amp;$G$13&amp;"*")&gt;0)</formula>
    </cfRule>
  </conditionalFormatting>
  <conditionalFormatting sqref="B23">
    <cfRule type="expression" dxfId="1441" priority="476">
      <formula>AND(COUNTIF($L23,"*"&amp;$B$13&amp;"*")&gt;0)</formula>
    </cfRule>
  </conditionalFormatting>
  <conditionalFormatting sqref="C23">
    <cfRule type="expression" dxfId="1440" priority="475">
      <formula>AND(COUNTIF($L23,"*"&amp;$C$13&amp;"*")&gt;0)</formula>
    </cfRule>
  </conditionalFormatting>
  <conditionalFormatting sqref="E23">
    <cfRule type="expression" dxfId="1439" priority="474">
      <formula>AND(COUNTIF($L23,"*"&amp;$E$13&amp;"*")&gt;0)</formula>
    </cfRule>
  </conditionalFormatting>
  <conditionalFormatting sqref="G23">
    <cfRule type="expression" dxfId="1438" priority="473">
      <formula>AND(COUNTIF($L23,"*"&amp;$G$13&amp;"*")&gt;0)</formula>
    </cfRule>
  </conditionalFormatting>
  <conditionalFormatting sqref="B24">
    <cfRule type="expression" dxfId="1437" priority="472">
      <formula>AND(COUNTIF($L24,"*"&amp;$B$13&amp;"*")&gt;0)</formula>
    </cfRule>
  </conditionalFormatting>
  <conditionalFormatting sqref="C24">
    <cfRule type="expression" dxfId="1436" priority="471">
      <formula>AND(COUNTIF($L24,"*"&amp;$C$13&amp;"*")&gt;0)</formula>
    </cfRule>
  </conditionalFormatting>
  <conditionalFormatting sqref="E24">
    <cfRule type="expression" dxfId="1435" priority="470">
      <formula>AND(COUNTIF($L24,"*"&amp;$E$13&amp;"*")&gt;0)</formula>
    </cfRule>
  </conditionalFormatting>
  <conditionalFormatting sqref="G24">
    <cfRule type="expression" dxfId="1434" priority="469">
      <formula>AND(COUNTIF($L24,"*"&amp;$G$13&amp;"*")&gt;0)</formula>
    </cfRule>
  </conditionalFormatting>
  <conditionalFormatting sqref="B25">
    <cfRule type="expression" dxfId="1433" priority="468">
      <formula>AND(COUNTIF($L25,"*"&amp;$B$13&amp;"*")&gt;0)</formula>
    </cfRule>
  </conditionalFormatting>
  <conditionalFormatting sqref="C25">
    <cfRule type="expression" dxfId="1432" priority="467">
      <formula>AND(COUNTIF($L25,"*"&amp;$C$13&amp;"*")&gt;0)</formula>
    </cfRule>
  </conditionalFormatting>
  <conditionalFormatting sqref="E25">
    <cfRule type="expression" dxfId="1431" priority="466">
      <formula>AND(COUNTIF($L25,"*"&amp;$E$13&amp;"*")&gt;0)</formula>
    </cfRule>
  </conditionalFormatting>
  <conditionalFormatting sqref="G25">
    <cfRule type="expression" dxfId="1430" priority="465">
      <formula>AND(COUNTIF($L25,"*"&amp;$G$13&amp;"*")&gt;0)</formula>
    </cfRule>
  </conditionalFormatting>
  <conditionalFormatting sqref="B26">
    <cfRule type="expression" dxfId="1429" priority="464">
      <formula>AND(COUNTIF($L26,"*"&amp;$B$13&amp;"*")&gt;0)</formula>
    </cfRule>
  </conditionalFormatting>
  <conditionalFormatting sqref="C26">
    <cfRule type="expression" dxfId="1428" priority="463">
      <formula>AND(COUNTIF($L26,"*"&amp;$C$13&amp;"*")&gt;0)</formula>
    </cfRule>
  </conditionalFormatting>
  <conditionalFormatting sqref="E26">
    <cfRule type="expression" dxfId="1427" priority="462">
      <formula>AND(COUNTIF($L26,"*"&amp;$E$13&amp;"*")&gt;0)</formula>
    </cfRule>
  </conditionalFormatting>
  <conditionalFormatting sqref="G26">
    <cfRule type="expression" dxfId="1426" priority="461">
      <formula>AND(COUNTIF($L26,"*"&amp;$G$13&amp;"*")&gt;0)</formula>
    </cfRule>
  </conditionalFormatting>
  <conditionalFormatting sqref="B27">
    <cfRule type="expression" dxfId="1425" priority="460">
      <formula>AND(COUNTIF($L27,"*"&amp;$B$13&amp;"*")&gt;0)</formula>
    </cfRule>
  </conditionalFormatting>
  <conditionalFormatting sqref="C27">
    <cfRule type="expression" dxfId="1424" priority="459">
      <formula>AND(COUNTIF($L27,"*"&amp;$C$13&amp;"*")&gt;0)</formula>
    </cfRule>
  </conditionalFormatting>
  <conditionalFormatting sqref="E27">
    <cfRule type="expression" dxfId="1423" priority="458">
      <formula>AND(COUNTIF($L27,"*"&amp;$E$13&amp;"*")&gt;0)</formula>
    </cfRule>
  </conditionalFormatting>
  <conditionalFormatting sqref="G27">
    <cfRule type="expression" dxfId="1422" priority="457">
      <formula>AND(COUNTIF($L27,"*"&amp;$G$13&amp;"*")&gt;0)</formula>
    </cfRule>
  </conditionalFormatting>
  <conditionalFormatting sqref="B28">
    <cfRule type="expression" dxfId="1421" priority="456">
      <formula>AND(COUNTIF($L28,"*"&amp;$B$13&amp;"*")&gt;0)</formula>
    </cfRule>
  </conditionalFormatting>
  <conditionalFormatting sqref="C28">
    <cfRule type="expression" dxfId="1420" priority="455">
      <formula>AND(COUNTIF($L28,"*"&amp;$C$13&amp;"*")&gt;0)</formula>
    </cfRule>
  </conditionalFormatting>
  <conditionalFormatting sqref="E28">
    <cfRule type="expression" dxfId="1419" priority="454">
      <formula>AND(COUNTIF($L28,"*"&amp;$E$13&amp;"*")&gt;0)</formula>
    </cfRule>
  </conditionalFormatting>
  <conditionalFormatting sqref="G28">
    <cfRule type="expression" dxfId="1418" priority="453">
      <formula>AND(COUNTIF($L28,"*"&amp;$G$13&amp;"*")&gt;0)</formula>
    </cfRule>
  </conditionalFormatting>
  <conditionalFormatting sqref="B29">
    <cfRule type="expression" dxfId="1417" priority="452">
      <formula>AND(COUNTIF($L29,"*"&amp;$B$13&amp;"*")&gt;0)</formula>
    </cfRule>
  </conditionalFormatting>
  <conditionalFormatting sqref="C29">
    <cfRule type="expression" dxfId="1416" priority="451">
      <formula>AND(COUNTIF($L29,"*"&amp;$C$13&amp;"*")&gt;0)</formula>
    </cfRule>
  </conditionalFormatting>
  <conditionalFormatting sqref="E29">
    <cfRule type="expression" dxfId="1415" priority="450">
      <formula>AND(COUNTIF($L29,"*"&amp;$E$13&amp;"*")&gt;0)</formula>
    </cfRule>
  </conditionalFormatting>
  <conditionalFormatting sqref="G29">
    <cfRule type="expression" dxfId="1414" priority="449">
      <formula>AND(COUNTIF($L29,"*"&amp;$G$13&amp;"*")&gt;0)</formula>
    </cfRule>
  </conditionalFormatting>
  <conditionalFormatting sqref="B30">
    <cfRule type="expression" dxfId="1413" priority="448">
      <formula>AND(COUNTIF($L30,"*"&amp;$B$13&amp;"*")&gt;0)</formula>
    </cfRule>
  </conditionalFormatting>
  <conditionalFormatting sqref="C30">
    <cfRule type="expression" dxfId="1412" priority="447">
      <formula>AND(COUNTIF($L30,"*"&amp;$C$13&amp;"*")&gt;0)</formula>
    </cfRule>
  </conditionalFormatting>
  <conditionalFormatting sqref="E30">
    <cfRule type="expression" dxfId="1411" priority="446">
      <formula>AND(COUNTIF($L30,"*"&amp;$E$13&amp;"*")&gt;0)</formula>
    </cfRule>
  </conditionalFormatting>
  <conditionalFormatting sqref="G30">
    <cfRule type="expression" dxfId="1410" priority="445">
      <formula>AND(COUNTIF($L30,"*"&amp;$G$13&amp;"*")&gt;0)</formula>
    </cfRule>
  </conditionalFormatting>
  <conditionalFormatting sqref="B31">
    <cfRule type="expression" dxfId="1409" priority="444">
      <formula>AND(COUNTIF($L31,"*"&amp;$B$13&amp;"*")&gt;0)</formula>
    </cfRule>
  </conditionalFormatting>
  <conditionalFormatting sqref="C31">
    <cfRule type="expression" dxfId="1408" priority="443">
      <formula>AND(COUNTIF($L31,"*"&amp;$C$13&amp;"*")&gt;0)</formula>
    </cfRule>
  </conditionalFormatting>
  <conditionalFormatting sqref="E31">
    <cfRule type="expression" dxfId="1407" priority="442">
      <formula>AND(COUNTIF($L31,"*"&amp;$E$13&amp;"*")&gt;0)</formula>
    </cfRule>
  </conditionalFormatting>
  <conditionalFormatting sqref="G31">
    <cfRule type="expression" dxfId="1406" priority="441">
      <formula>AND(COUNTIF($L31,"*"&amp;$G$13&amp;"*")&gt;0)</formula>
    </cfRule>
  </conditionalFormatting>
  <conditionalFormatting sqref="B32">
    <cfRule type="expression" dxfId="1405" priority="440">
      <formula>AND(COUNTIF($L32,"*"&amp;$B$13&amp;"*")&gt;0)</formula>
    </cfRule>
  </conditionalFormatting>
  <conditionalFormatting sqref="C32">
    <cfRule type="expression" dxfId="1404" priority="439">
      <formula>AND(COUNTIF($L32,"*"&amp;$C$13&amp;"*")&gt;0)</formula>
    </cfRule>
  </conditionalFormatting>
  <conditionalFormatting sqref="E32">
    <cfRule type="expression" dxfId="1403" priority="438">
      <formula>AND(COUNTIF($L32,"*"&amp;$E$13&amp;"*")&gt;0)</formula>
    </cfRule>
  </conditionalFormatting>
  <conditionalFormatting sqref="G32">
    <cfRule type="expression" dxfId="1402" priority="437">
      <formula>AND(COUNTIF($L32,"*"&amp;$G$13&amp;"*")&gt;0)</formula>
    </cfRule>
  </conditionalFormatting>
  <conditionalFormatting sqref="B33">
    <cfRule type="expression" dxfId="1401" priority="436">
      <formula>AND(COUNTIF($L33,"*"&amp;$B$13&amp;"*")&gt;0)</formula>
    </cfRule>
  </conditionalFormatting>
  <conditionalFormatting sqref="C33">
    <cfRule type="expression" dxfId="1400" priority="435">
      <formula>AND(COUNTIF($L33,"*"&amp;$C$13&amp;"*")&gt;0)</formula>
    </cfRule>
  </conditionalFormatting>
  <conditionalFormatting sqref="E33">
    <cfRule type="expression" dxfId="1399" priority="434">
      <formula>AND(COUNTIF($L33,"*"&amp;$E$13&amp;"*")&gt;0)</formula>
    </cfRule>
  </conditionalFormatting>
  <conditionalFormatting sqref="G33">
    <cfRule type="expression" dxfId="1398" priority="433">
      <formula>AND(COUNTIF($L33,"*"&amp;$G$13&amp;"*")&gt;0)</formula>
    </cfRule>
  </conditionalFormatting>
  <conditionalFormatting sqref="B34">
    <cfRule type="expression" dxfId="1397" priority="432">
      <formula>AND(COUNTIF($L34,"*"&amp;$B$13&amp;"*")&gt;0)</formula>
    </cfRule>
  </conditionalFormatting>
  <conditionalFormatting sqref="C34">
    <cfRule type="expression" dxfId="1396" priority="431">
      <formula>AND(COUNTIF($L34,"*"&amp;$C$13&amp;"*")&gt;0)</formula>
    </cfRule>
  </conditionalFormatting>
  <conditionalFormatting sqref="E34">
    <cfRule type="expression" dxfId="1395" priority="430">
      <formula>AND(COUNTIF($L34,"*"&amp;$E$13&amp;"*")&gt;0)</formula>
    </cfRule>
  </conditionalFormatting>
  <conditionalFormatting sqref="G34">
    <cfRule type="expression" dxfId="1394" priority="429">
      <formula>AND(COUNTIF($L34,"*"&amp;$G$13&amp;"*")&gt;0)</formula>
    </cfRule>
  </conditionalFormatting>
  <conditionalFormatting sqref="B35">
    <cfRule type="expression" dxfId="1393" priority="428">
      <formula>AND(COUNTIF($L35,"*"&amp;$B$13&amp;"*")&gt;0)</formula>
    </cfRule>
  </conditionalFormatting>
  <conditionalFormatting sqref="C35">
    <cfRule type="expression" dxfId="1392" priority="427">
      <formula>AND(COUNTIF($L35,"*"&amp;$C$13&amp;"*")&gt;0)</formula>
    </cfRule>
  </conditionalFormatting>
  <conditionalFormatting sqref="E35">
    <cfRule type="expression" dxfId="1391" priority="426">
      <formula>AND(COUNTIF($L35,"*"&amp;$E$13&amp;"*")&gt;0)</formula>
    </cfRule>
  </conditionalFormatting>
  <conditionalFormatting sqref="G35">
    <cfRule type="expression" dxfId="1390" priority="425">
      <formula>AND(COUNTIF($L35,"*"&amp;$G$13&amp;"*")&gt;0)</formula>
    </cfRule>
  </conditionalFormatting>
  <conditionalFormatting sqref="B36">
    <cfRule type="expression" dxfId="1389" priority="424">
      <formula>AND(COUNTIF($L36,"*"&amp;$B$13&amp;"*")&gt;0)</formula>
    </cfRule>
  </conditionalFormatting>
  <conditionalFormatting sqref="C36">
    <cfRule type="expression" dxfId="1388" priority="423">
      <formula>AND(COUNTIF($L36,"*"&amp;$C$13&amp;"*")&gt;0)</formula>
    </cfRule>
  </conditionalFormatting>
  <conditionalFormatting sqref="E36">
    <cfRule type="expression" dxfId="1387" priority="422">
      <formula>AND(COUNTIF($L36,"*"&amp;$E$13&amp;"*")&gt;0)</formula>
    </cfRule>
  </conditionalFormatting>
  <conditionalFormatting sqref="G36">
    <cfRule type="expression" dxfId="1386" priority="421">
      <formula>AND(COUNTIF($L36,"*"&amp;$G$13&amp;"*")&gt;0)</formula>
    </cfRule>
  </conditionalFormatting>
  <conditionalFormatting sqref="B37">
    <cfRule type="expression" dxfId="1385" priority="420">
      <formula>AND(COUNTIF($L37,"*"&amp;$B$13&amp;"*")&gt;0)</formula>
    </cfRule>
  </conditionalFormatting>
  <conditionalFormatting sqref="C37">
    <cfRule type="expression" dxfId="1384" priority="419">
      <formula>AND(COUNTIF($L37,"*"&amp;$C$13&amp;"*")&gt;0)</formula>
    </cfRule>
  </conditionalFormatting>
  <conditionalFormatting sqref="E37">
    <cfRule type="expression" dxfId="1383" priority="418">
      <formula>AND(COUNTIF($L37,"*"&amp;$E$13&amp;"*")&gt;0)</formula>
    </cfRule>
  </conditionalFormatting>
  <conditionalFormatting sqref="G37">
    <cfRule type="expression" dxfId="1382" priority="417">
      <formula>AND(COUNTIF($L37,"*"&amp;$G$13&amp;"*")&gt;0)</formula>
    </cfRule>
  </conditionalFormatting>
  <conditionalFormatting sqref="B38">
    <cfRule type="expression" dxfId="1381" priority="416">
      <formula>AND(COUNTIF($L38,"*"&amp;$B$13&amp;"*")&gt;0)</formula>
    </cfRule>
  </conditionalFormatting>
  <conditionalFormatting sqref="C38">
    <cfRule type="expression" dxfId="1380" priority="415">
      <formula>AND(COUNTIF($L38,"*"&amp;$C$13&amp;"*")&gt;0)</formula>
    </cfRule>
  </conditionalFormatting>
  <conditionalFormatting sqref="E38">
    <cfRule type="expression" dxfId="1379" priority="414">
      <formula>AND(COUNTIF($L38,"*"&amp;$E$13&amp;"*")&gt;0)</formula>
    </cfRule>
  </conditionalFormatting>
  <conditionalFormatting sqref="G38">
    <cfRule type="expression" dxfId="1378" priority="413">
      <formula>AND(COUNTIF($L38,"*"&amp;$G$13&amp;"*")&gt;0)</formula>
    </cfRule>
  </conditionalFormatting>
  <conditionalFormatting sqref="B39">
    <cfRule type="expression" dxfId="1377" priority="412">
      <formula>AND(COUNTIF($L39,"*"&amp;$B$13&amp;"*")&gt;0)</formula>
    </cfRule>
  </conditionalFormatting>
  <conditionalFormatting sqref="C39">
    <cfRule type="expression" dxfId="1376" priority="411">
      <formula>AND(COUNTIF($L39,"*"&amp;$C$13&amp;"*")&gt;0)</formula>
    </cfRule>
  </conditionalFormatting>
  <conditionalFormatting sqref="E39">
    <cfRule type="expression" dxfId="1375" priority="410">
      <formula>AND(COUNTIF($L39,"*"&amp;$E$13&amp;"*")&gt;0)</formula>
    </cfRule>
  </conditionalFormatting>
  <conditionalFormatting sqref="G39">
    <cfRule type="expression" dxfId="1374" priority="409">
      <formula>AND(COUNTIF($L39,"*"&amp;$G$13&amp;"*")&gt;0)</formula>
    </cfRule>
  </conditionalFormatting>
  <conditionalFormatting sqref="B40">
    <cfRule type="expression" dxfId="1373" priority="408">
      <formula>AND(COUNTIF($L40,"*"&amp;$B$13&amp;"*")&gt;0)</formula>
    </cfRule>
  </conditionalFormatting>
  <conditionalFormatting sqref="C40">
    <cfRule type="expression" dxfId="1372" priority="407">
      <formula>AND(COUNTIF($L40,"*"&amp;$C$13&amp;"*")&gt;0)</formula>
    </cfRule>
  </conditionalFormatting>
  <conditionalFormatting sqref="E40">
    <cfRule type="expression" dxfId="1371" priority="406">
      <formula>AND(COUNTIF($L40,"*"&amp;$E$13&amp;"*")&gt;0)</formula>
    </cfRule>
  </conditionalFormatting>
  <conditionalFormatting sqref="G40">
    <cfRule type="expression" dxfId="1370" priority="405">
      <formula>AND(COUNTIF($L40,"*"&amp;$G$13&amp;"*")&gt;0)</formula>
    </cfRule>
  </conditionalFormatting>
  <conditionalFormatting sqref="B41">
    <cfRule type="expression" dxfId="1369" priority="404">
      <formula>AND(COUNTIF($L41,"*"&amp;$B$13&amp;"*")&gt;0)</formula>
    </cfRule>
  </conditionalFormatting>
  <conditionalFormatting sqref="C41">
    <cfRule type="expression" dxfId="1368" priority="403">
      <formula>AND(COUNTIF($L41,"*"&amp;$C$13&amp;"*")&gt;0)</formula>
    </cfRule>
  </conditionalFormatting>
  <conditionalFormatting sqref="E41">
    <cfRule type="expression" dxfId="1367" priority="402">
      <formula>AND(COUNTIF($L41,"*"&amp;$E$13&amp;"*")&gt;0)</formula>
    </cfRule>
  </conditionalFormatting>
  <conditionalFormatting sqref="G41">
    <cfRule type="expression" dxfId="1366" priority="401">
      <formula>AND(COUNTIF($L41,"*"&amp;$G$13&amp;"*")&gt;0)</formula>
    </cfRule>
  </conditionalFormatting>
  <conditionalFormatting sqref="B42">
    <cfRule type="expression" dxfId="1365" priority="400">
      <formula>AND(COUNTIF($L42,"*"&amp;$B$13&amp;"*")&gt;0)</formula>
    </cfRule>
  </conditionalFormatting>
  <conditionalFormatting sqref="C42">
    <cfRule type="expression" dxfId="1364" priority="399">
      <formula>AND(COUNTIF($L42,"*"&amp;$C$13&amp;"*")&gt;0)</formula>
    </cfRule>
  </conditionalFormatting>
  <conditionalFormatting sqref="E42">
    <cfRule type="expression" dxfId="1363" priority="398">
      <formula>AND(COUNTIF($L42,"*"&amp;$E$13&amp;"*")&gt;0)</formula>
    </cfRule>
  </conditionalFormatting>
  <conditionalFormatting sqref="G42">
    <cfRule type="expression" dxfId="1362" priority="397">
      <formula>AND(COUNTIF($L42,"*"&amp;$G$13&amp;"*")&gt;0)</formula>
    </cfRule>
  </conditionalFormatting>
  <conditionalFormatting sqref="B43">
    <cfRule type="expression" dxfId="1361" priority="396">
      <formula>AND(COUNTIF($L43,"*"&amp;$B$13&amp;"*")&gt;0)</formula>
    </cfRule>
  </conditionalFormatting>
  <conditionalFormatting sqref="C43">
    <cfRule type="expression" dxfId="1360" priority="395">
      <formula>AND(COUNTIF($L43,"*"&amp;$C$13&amp;"*")&gt;0)</formula>
    </cfRule>
  </conditionalFormatting>
  <conditionalFormatting sqref="E43">
    <cfRule type="expression" dxfId="1359" priority="394">
      <formula>AND(COUNTIF($L43,"*"&amp;$E$13&amp;"*")&gt;0)</formula>
    </cfRule>
  </conditionalFormatting>
  <conditionalFormatting sqref="G43">
    <cfRule type="expression" dxfId="1358" priority="393">
      <formula>AND(COUNTIF($L43,"*"&amp;$G$13&amp;"*")&gt;0)</formula>
    </cfRule>
  </conditionalFormatting>
  <conditionalFormatting sqref="B44">
    <cfRule type="expression" dxfId="1357" priority="392">
      <formula>AND(COUNTIF($L44,"*"&amp;$B$13&amp;"*")&gt;0)</formula>
    </cfRule>
  </conditionalFormatting>
  <conditionalFormatting sqref="C44">
    <cfRule type="expression" dxfId="1356" priority="391">
      <formula>AND(COUNTIF($L44,"*"&amp;$C$13&amp;"*")&gt;0)</formula>
    </cfRule>
  </conditionalFormatting>
  <conditionalFormatting sqref="E44">
    <cfRule type="expression" dxfId="1355" priority="390">
      <formula>AND(COUNTIF($L44,"*"&amp;$E$13&amp;"*")&gt;0)</formula>
    </cfRule>
  </conditionalFormatting>
  <conditionalFormatting sqref="G44">
    <cfRule type="expression" dxfId="1354" priority="389">
      <formula>AND(COUNTIF($L44,"*"&amp;$G$13&amp;"*")&gt;0)</formula>
    </cfRule>
  </conditionalFormatting>
  <conditionalFormatting sqref="B45">
    <cfRule type="expression" dxfId="1353" priority="388">
      <formula>AND(COUNTIF($L45,"*"&amp;$B$13&amp;"*")&gt;0)</formula>
    </cfRule>
  </conditionalFormatting>
  <conditionalFormatting sqref="C45">
    <cfRule type="expression" dxfId="1352" priority="387">
      <formula>AND(COUNTIF($L45,"*"&amp;$C$13&amp;"*")&gt;0)</formula>
    </cfRule>
  </conditionalFormatting>
  <conditionalFormatting sqref="E45">
    <cfRule type="expression" dxfId="1351" priority="386">
      <formula>AND(COUNTIF($L45,"*"&amp;$E$13&amp;"*")&gt;0)</formula>
    </cfRule>
  </conditionalFormatting>
  <conditionalFormatting sqref="G45">
    <cfRule type="expression" dxfId="1350" priority="385">
      <formula>AND(COUNTIF($L45,"*"&amp;$G$13&amp;"*")&gt;0)</formula>
    </cfRule>
  </conditionalFormatting>
  <conditionalFormatting sqref="B46">
    <cfRule type="expression" dxfId="1349" priority="384">
      <formula>AND(COUNTIF($L46,"*"&amp;$B$13&amp;"*")&gt;0)</formula>
    </cfRule>
  </conditionalFormatting>
  <conditionalFormatting sqref="C46">
    <cfRule type="expression" dxfId="1348" priority="383">
      <formula>AND(COUNTIF($L46,"*"&amp;$C$13&amp;"*")&gt;0)</formula>
    </cfRule>
  </conditionalFormatting>
  <conditionalFormatting sqref="E46">
    <cfRule type="expression" dxfId="1347" priority="382">
      <formula>AND(COUNTIF($L46,"*"&amp;$E$13&amp;"*")&gt;0)</formula>
    </cfRule>
  </conditionalFormatting>
  <conditionalFormatting sqref="G46">
    <cfRule type="expression" dxfId="1346" priority="381">
      <formula>AND(COUNTIF($L46,"*"&amp;$G$13&amp;"*")&gt;0)</formula>
    </cfRule>
  </conditionalFormatting>
  <conditionalFormatting sqref="B47">
    <cfRule type="expression" dxfId="1345" priority="380">
      <formula>AND(COUNTIF($L47,"*"&amp;$B$13&amp;"*")&gt;0)</formula>
    </cfRule>
  </conditionalFormatting>
  <conditionalFormatting sqref="C47">
    <cfRule type="expression" dxfId="1344" priority="379">
      <formula>AND(COUNTIF($L47,"*"&amp;$C$13&amp;"*")&gt;0)</formula>
    </cfRule>
  </conditionalFormatting>
  <conditionalFormatting sqref="E47">
    <cfRule type="expression" dxfId="1343" priority="378">
      <formula>AND(COUNTIF($L47,"*"&amp;$E$13&amp;"*")&gt;0)</formula>
    </cfRule>
  </conditionalFormatting>
  <conditionalFormatting sqref="G47">
    <cfRule type="expression" dxfId="1342" priority="377">
      <formula>AND(COUNTIF($L47,"*"&amp;$G$13&amp;"*")&gt;0)</formula>
    </cfRule>
  </conditionalFormatting>
  <conditionalFormatting sqref="B48">
    <cfRule type="expression" dxfId="1341" priority="376">
      <formula>AND(COUNTIF($L48,"*"&amp;$B$13&amp;"*")&gt;0)</formula>
    </cfRule>
  </conditionalFormatting>
  <conditionalFormatting sqref="C48">
    <cfRule type="expression" dxfId="1340" priority="375">
      <formula>AND(COUNTIF($L48,"*"&amp;$C$13&amp;"*")&gt;0)</formula>
    </cfRule>
  </conditionalFormatting>
  <conditionalFormatting sqref="E48">
    <cfRule type="expression" dxfId="1339" priority="374">
      <formula>AND(COUNTIF($L48,"*"&amp;$E$13&amp;"*")&gt;0)</formula>
    </cfRule>
  </conditionalFormatting>
  <conditionalFormatting sqref="G48">
    <cfRule type="expression" dxfId="1338" priority="373">
      <formula>AND(COUNTIF($L48,"*"&amp;$G$13&amp;"*")&gt;0)</formula>
    </cfRule>
  </conditionalFormatting>
  <conditionalFormatting sqref="B49">
    <cfRule type="expression" dxfId="1337" priority="372">
      <formula>AND(COUNTIF($L49,"*"&amp;$B$13&amp;"*")&gt;0)</formula>
    </cfRule>
  </conditionalFormatting>
  <conditionalFormatting sqref="C49">
    <cfRule type="expression" dxfId="1336" priority="371">
      <formula>AND(COUNTIF($L49,"*"&amp;$C$13&amp;"*")&gt;0)</formula>
    </cfRule>
  </conditionalFormatting>
  <conditionalFormatting sqref="E49">
    <cfRule type="expression" dxfId="1335" priority="370">
      <formula>AND(COUNTIF($L49,"*"&amp;$E$13&amp;"*")&gt;0)</formula>
    </cfRule>
  </conditionalFormatting>
  <conditionalFormatting sqref="G49">
    <cfRule type="expression" dxfId="1334" priority="369">
      <formula>AND(COUNTIF($L49,"*"&amp;$G$13&amp;"*")&gt;0)</formula>
    </cfRule>
  </conditionalFormatting>
  <conditionalFormatting sqref="B50">
    <cfRule type="expression" dxfId="1333" priority="368">
      <formula>AND(COUNTIF($L50,"*"&amp;$B$13&amp;"*")&gt;0)</formula>
    </cfRule>
  </conditionalFormatting>
  <conditionalFormatting sqref="C50">
    <cfRule type="expression" dxfId="1332" priority="367">
      <formula>AND(COUNTIF($L50,"*"&amp;$C$13&amp;"*")&gt;0)</formula>
    </cfRule>
  </conditionalFormatting>
  <conditionalFormatting sqref="E50">
    <cfRule type="expression" dxfId="1331" priority="366">
      <formula>AND(COUNTIF($L50,"*"&amp;$E$13&amp;"*")&gt;0)</formula>
    </cfRule>
  </conditionalFormatting>
  <conditionalFormatting sqref="G50">
    <cfRule type="expression" dxfId="1330" priority="365">
      <formula>AND(COUNTIF($L50,"*"&amp;$G$13&amp;"*")&gt;0)</formula>
    </cfRule>
  </conditionalFormatting>
  <conditionalFormatting sqref="B51">
    <cfRule type="expression" dxfId="1329" priority="364">
      <formula>AND(COUNTIF($L51,"*"&amp;$B$13&amp;"*")&gt;0)</formula>
    </cfRule>
  </conditionalFormatting>
  <conditionalFormatting sqref="C51">
    <cfRule type="expression" dxfId="1328" priority="363">
      <formula>AND(COUNTIF($L51,"*"&amp;$C$13&amp;"*")&gt;0)</formula>
    </cfRule>
  </conditionalFormatting>
  <conditionalFormatting sqref="E51">
    <cfRule type="expression" dxfId="1327" priority="362">
      <formula>AND(COUNTIF($L51,"*"&amp;$E$13&amp;"*")&gt;0)</formula>
    </cfRule>
  </conditionalFormatting>
  <conditionalFormatting sqref="G51">
    <cfRule type="expression" dxfId="1326" priority="361">
      <formula>AND(COUNTIF($L51,"*"&amp;$G$13&amp;"*")&gt;0)</formula>
    </cfRule>
  </conditionalFormatting>
  <conditionalFormatting sqref="B52">
    <cfRule type="expression" dxfId="1325" priority="360">
      <formula>AND(COUNTIF($L52,"*"&amp;$B$13&amp;"*")&gt;0)</formula>
    </cfRule>
  </conditionalFormatting>
  <conditionalFormatting sqref="C52">
    <cfRule type="expression" dxfId="1324" priority="359">
      <formula>AND(COUNTIF($L52,"*"&amp;$C$13&amp;"*")&gt;0)</formula>
    </cfRule>
  </conditionalFormatting>
  <conditionalFormatting sqref="E52">
    <cfRule type="expression" dxfId="1323" priority="358">
      <formula>AND(COUNTIF($L52,"*"&amp;$E$13&amp;"*")&gt;0)</formula>
    </cfRule>
  </conditionalFormatting>
  <conditionalFormatting sqref="G52">
    <cfRule type="expression" dxfId="1322" priority="357">
      <formula>AND(COUNTIF($L52,"*"&amp;$G$13&amp;"*")&gt;0)</formula>
    </cfRule>
  </conditionalFormatting>
  <conditionalFormatting sqref="B53">
    <cfRule type="expression" dxfId="1321" priority="356">
      <formula>AND(COUNTIF($L53,"*"&amp;$B$13&amp;"*")&gt;0)</formula>
    </cfRule>
  </conditionalFormatting>
  <conditionalFormatting sqref="C53">
    <cfRule type="expression" dxfId="1320" priority="355">
      <formula>AND(COUNTIF($L53,"*"&amp;$C$13&amp;"*")&gt;0)</formula>
    </cfRule>
  </conditionalFormatting>
  <conditionalFormatting sqref="E53">
    <cfRule type="expression" dxfId="1319" priority="354">
      <formula>AND(COUNTIF($L53,"*"&amp;$E$13&amp;"*")&gt;0)</formula>
    </cfRule>
  </conditionalFormatting>
  <conditionalFormatting sqref="G53">
    <cfRule type="expression" dxfId="1318" priority="353">
      <formula>AND(COUNTIF($L53,"*"&amp;$G$13&amp;"*")&gt;0)</formula>
    </cfRule>
  </conditionalFormatting>
  <conditionalFormatting sqref="B54">
    <cfRule type="expression" dxfId="1317" priority="352">
      <formula>AND(COUNTIF($L54,"*"&amp;$B$13&amp;"*")&gt;0)</formula>
    </cfRule>
  </conditionalFormatting>
  <conditionalFormatting sqref="C54">
    <cfRule type="expression" dxfId="1316" priority="351">
      <formula>AND(COUNTIF($L54,"*"&amp;$C$13&amp;"*")&gt;0)</formula>
    </cfRule>
  </conditionalFormatting>
  <conditionalFormatting sqref="E54">
    <cfRule type="expression" dxfId="1315" priority="350">
      <formula>AND(COUNTIF($L54,"*"&amp;$E$13&amp;"*")&gt;0)</formula>
    </cfRule>
  </conditionalFormatting>
  <conditionalFormatting sqref="G54">
    <cfRule type="expression" dxfId="1314" priority="349">
      <formula>AND(COUNTIF($L54,"*"&amp;$G$13&amp;"*")&gt;0)</formula>
    </cfRule>
  </conditionalFormatting>
  <conditionalFormatting sqref="B55">
    <cfRule type="expression" dxfId="1313" priority="348">
      <formula>AND(COUNTIF($L55,"*"&amp;$B$13&amp;"*")&gt;0)</formula>
    </cfRule>
  </conditionalFormatting>
  <conditionalFormatting sqref="C55">
    <cfRule type="expression" dxfId="1312" priority="347">
      <formula>AND(COUNTIF($L55,"*"&amp;$C$13&amp;"*")&gt;0)</formula>
    </cfRule>
  </conditionalFormatting>
  <conditionalFormatting sqref="E55">
    <cfRule type="expression" dxfId="1311" priority="346">
      <formula>AND(COUNTIF($L55,"*"&amp;$E$13&amp;"*")&gt;0)</formula>
    </cfRule>
  </conditionalFormatting>
  <conditionalFormatting sqref="G55">
    <cfRule type="expression" dxfId="1310" priority="345">
      <formula>AND(COUNTIF($L55,"*"&amp;$G$13&amp;"*")&gt;0)</formula>
    </cfRule>
  </conditionalFormatting>
  <conditionalFormatting sqref="B56">
    <cfRule type="expression" dxfId="1309" priority="344">
      <formula>AND(COUNTIF($L56,"*"&amp;$B$13&amp;"*")&gt;0)</formula>
    </cfRule>
  </conditionalFormatting>
  <conditionalFormatting sqref="C56">
    <cfRule type="expression" dxfId="1308" priority="343">
      <formula>AND(COUNTIF($L56,"*"&amp;$C$13&amp;"*")&gt;0)</formula>
    </cfRule>
  </conditionalFormatting>
  <conditionalFormatting sqref="E56">
    <cfRule type="expression" dxfId="1307" priority="342">
      <formula>AND(COUNTIF($L56,"*"&amp;$E$13&amp;"*")&gt;0)</formula>
    </cfRule>
  </conditionalFormatting>
  <conditionalFormatting sqref="G56">
    <cfRule type="expression" dxfId="1306" priority="341">
      <formula>AND(COUNTIF($L56,"*"&amp;$G$13&amp;"*")&gt;0)</formula>
    </cfRule>
  </conditionalFormatting>
  <conditionalFormatting sqref="B57">
    <cfRule type="expression" dxfId="1305" priority="340">
      <formula>AND(COUNTIF($L57,"*"&amp;$B$13&amp;"*")&gt;0)</formula>
    </cfRule>
  </conditionalFormatting>
  <conditionalFormatting sqref="C57">
    <cfRule type="expression" dxfId="1304" priority="339">
      <formula>AND(COUNTIF($L57,"*"&amp;$C$13&amp;"*")&gt;0)</formula>
    </cfRule>
  </conditionalFormatting>
  <conditionalFormatting sqref="E57">
    <cfRule type="expression" dxfId="1303" priority="338">
      <formula>AND(COUNTIF($L57,"*"&amp;$E$13&amp;"*")&gt;0)</formula>
    </cfRule>
  </conditionalFormatting>
  <conditionalFormatting sqref="G57">
    <cfRule type="expression" dxfId="1302" priority="337">
      <formula>AND(COUNTIF($L57,"*"&amp;$G$13&amp;"*")&gt;0)</formula>
    </cfRule>
  </conditionalFormatting>
  <conditionalFormatting sqref="B58">
    <cfRule type="expression" dxfId="1301" priority="336">
      <formula>AND(COUNTIF($L58,"*"&amp;$B$13&amp;"*")&gt;0)</formula>
    </cfRule>
  </conditionalFormatting>
  <conditionalFormatting sqref="C58">
    <cfRule type="expression" dxfId="1300" priority="335">
      <formula>AND(COUNTIF($L58,"*"&amp;$C$13&amp;"*")&gt;0)</formula>
    </cfRule>
  </conditionalFormatting>
  <conditionalFormatting sqref="E58">
    <cfRule type="expression" dxfId="1299" priority="334">
      <formula>AND(COUNTIF($L58,"*"&amp;$E$13&amp;"*")&gt;0)</formula>
    </cfRule>
  </conditionalFormatting>
  <conditionalFormatting sqref="G58">
    <cfRule type="expression" dxfId="1298" priority="333">
      <formula>AND(COUNTIF($L58,"*"&amp;$G$13&amp;"*")&gt;0)</formula>
    </cfRule>
  </conditionalFormatting>
  <conditionalFormatting sqref="B107">
    <cfRule type="expression" dxfId="1297" priority="132">
      <formula>AND(COUNTIF($L107,"*"&amp;$B$13&amp;"*")&gt;0)</formula>
    </cfRule>
  </conditionalFormatting>
  <conditionalFormatting sqref="C107">
    <cfRule type="expression" dxfId="1296" priority="131">
      <formula>AND(COUNTIF($L107,"*"&amp;$C$13&amp;"*")&gt;0)</formula>
    </cfRule>
  </conditionalFormatting>
  <conditionalFormatting sqref="E107">
    <cfRule type="expression" dxfId="1295" priority="130">
      <formula>AND(COUNTIF($L107,"*"&amp;$E$13&amp;"*")&gt;0)</formula>
    </cfRule>
  </conditionalFormatting>
  <conditionalFormatting sqref="G107">
    <cfRule type="expression" dxfId="1294" priority="129">
      <formula>AND(COUNTIF($L107,"*"&amp;$G$13&amp;"*")&gt;0)</formula>
    </cfRule>
  </conditionalFormatting>
  <conditionalFormatting sqref="B59">
    <cfRule type="expression" dxfId="1293" priority="328">
      <formula>AND(COUNTIF($L59,"*"&amp;$B$13&amp;"*")&gt;0)</formula>
    </cfRule>
  </conditionalFormatting>
  <conditionalFormatting sqref="C59">
    <cfRule type="expression" dxfId="1292" priority="327">
      <formula>AND(COUNTIF($L59,"*"&amp;$C$13&amp;"*")&gt;0)</formula>
    </cfRule>
  </conditionalFormatting>
  <conditionalFormatting sqref="E59">
    <cfRule type="expression" dxfId="1291" priority="326">
      <formula>AND(COUNTIF($L59,"*"&amp;$E$13&amp;"*")&gt;0)</formula>
    </cfRule>
  </conditionalFormatting>
  <conditionalFormatting sqref="G59">
    <cfRule type="expression" dxfId="1290" priority="325">
      <formula>AND(COUNTIF($L59,"*"&amp;$G$13&amp;"*")&gt;0)</formula>
    </cfRule>
  </conditionalFormatting>
  <conditionalFormatting sqref="B60">
    <cfRule type="expression" dxfId="1289" priority="324">
      <formula>AND(COUNTIF($L60,"*"&amp;$B$13&amp;"*")&gt;0)</formula>
    </cfRule>
  </conditionalFormatting>
  <conditionalFormatting sqref="C60">
    <cfRule type="expression" dxfId="1288" priority="323">
      <formula>AND(COUNTIF($L60,"*"&amp;$C$13&amp;"*")&gt;0)</formula>
    </cfRule>
  </conditionalFormatting>
  <conditionalFormatting sqref="E60">
    <cfRule type="expression" dxfId="1287" priority="322">
      <formula>AND(COUNTIF($L60,"*"&amp;$E$13&amp;"*")&gt;0)</formula>
    </cfRule>
  </conditionalFormatting>
  <conditionalFormatting sqref="G60">
    <cfRule type="expression" dxfId="1286" priority="321">
      <formula>AND(COUNTIF($L60,"*"&amp;$G$13&amp;"*")&gt;0)</formula>
    </cfRule>
  </conditionalFormatting>
  <conditionalFormatting sqref="B61">
    <cfRule type="expression" dxfId="1285" priority="320">
      <formula>AND(COUNTIF($L61,"*"&amp;$B$13&amp;"*")&gt;0)</formula>
    </cfRule>
  </conditionalFormatting>
  <conditionalFormatting sqref="C61">
    <cfRule type="expression" dxfId="1284" priority="319">
      <formula>AND(COUNTIF($L61,"*"&amp;$C$13&amp;"*")&gt;0)</formula>
    </cfRule>
  </conditionalFormatting>
  <conditionalFormatting sqref="E61">
    <cfRule type="expression" dxfId="1283" priority="318">
      <formula>AND(COUNTIF($L61,"*"&amp;$E$13&amp;"*")&gt;0)</formula>
    </cfRule>
  </conditionalFormatting>
  <conditionalFormatting sqref="G61">
    <cfRule type="expression" dxfId="1282" priority="317">
      <formula>AND(COUNTIF($L61,"*"&amp;$G$13&amp;"*")&gt;0)</formula>
    </cfRule>
  </conditionalFormatting>
  <conditionalFormatting sqref="B62">
    <cfRule type="expression" dxfId="1281" priority="316">
      <formula>AND(COUNTIF($L62,"*"&amp;$B$13&amp;"*")&gt;0)</formula>
    </cfRule>
  </conditionalFormatting>
  <conditionalFormatting sqref="C62">
    <cfRule type="expression" dxfId="1280" priority="315">
      <formula>AND(COUNTIF($L62,"*"&amp;$C$13&amp;"*")&gt;0)</formula>
    </cfRule>
  </conditionalFormatting>
  <conditionalFormatting sqref="E62">
    <cfRule type="expression" dxfId="1279" priority="314">
      <formula>AND(COUNTIF($L62,"*"&amp;$E$13&amp;"*")&gt;0)</formula>
    </cfRule>
  </conditionalFormatting>
  <conditionalFormatting sqref="G62">
    <cfRule type="expression" dxfId="1278" priority="313">
      <formula>AND(COUNTIF($L62,"*"&amp;$G$13&amp;"*")&gt;0)</formula>
    </cfRule>
  </conditionalFormatting>
  <conditionalFormatting sqref="B63">
    <cfRule type="expression" dxfId="1277" priority="312">
      <formula>AND(COUNTIF($L63,"*"&amp;$B$13&amp;"*")&gt;0)</formula>
    </cfRule>
  </conditionalFormatting>
  <conditionalFormatting sqref="C63">
    <cfRule type="expression" dxfId="1276" priority="311">
      <formula>AND(COUNTIF($L63,"*"&amp;$C$13&amp;"*")&gt;0)</formula>
    </cfRule>
  </conditionalFormatting>
  <conditionalFormatting sqref="E63">
    <cfRule type="expression" dxfId="1275" priority="310">
      <formula>AND(COUNTIF($L63,"*"&amp;$E$13&amp;"*")&gt;0)</formula>
    </cfRule>
  </conditionalFormatting>
  <conditionalFormatting sqref="G63">
    <cfRule type="expression" dxfId="1274" priority="309">
      <formula>AND(COUNTIF($L63,"*"&amp;$G$13&amp;"*")&gt;0)</formula>
    </cfRule>
  </conditionalFormatting>
  <conditionalFormatting sqref="B64">
    <cfRule type="expression" dxfId="1273" priority="308">
      <formula>AND(COUNTIF($L64,"*"&amp;$B$13&amp;"*")&gt;0)</formula>
    </cfRule>
  </conditionalFormatting>
  <conditionalFormatting sqref="C64">
    <cfRule type="expression" dxfId="1272" priority="307">
      <formula>AND(COUNTIF($L64,"*"&amp;$C$13&amp;"*")&gt;0)</formula>
    </cfRule>
  </conditionalFormatting>
  <conditionalFormatting sqref="E64">
    <cfRule type="expression" dxfId="1271" priority="306">
      <formula>AND(COUNTIF($L64,"*"&amp;$E$13&amp;"*")&gt;0)</formula>
    </cfRule>
  </conditionalFormatting>
  <conditionalFormatting sqref="G64">
    <cfRule type="expression" dxfId="1270" priority="305">
      <formula>AND(COUNTIF($L64,"*"&amp;$G$13&amp;"*")&gt;0)</formula>
    </cfRule>
  </conditionalFormatting>
  <conditionalFormatting sqref="B65">
    <cfRule type="expression" dxfId="1269" priority="304">
      <formula>AND(COUNTIF($L65,"*"&amp;$B$13&amp;"*")&gt;0)</formula>
    </cfRule>
  </conditionalFormatting>
  <conditionalFormatting sqref="C65">
    <cfRule type="expression" dxfId="1268" priority="303">
      <formula>AND(COUNTIF($L65,"*"&amp;$C$13&amp;"*")&gt;0)</formula>
    </cfRule>
  </conditionalFormatting>
  <conditionalFormatting sqref="E65">
    <cfRule type="expression" dxfId="1267" priority="302">
      <formula>AND(COUNTIF($L65,"*"&amp;$E$13&amp;"*")&gt;0)</formula>
    </cfRule>
  </conditionalFormatting>
  <conditionalFormatting sqref="G65">
    <cfRule type="expression" dxfId="1266" priority="301">
      <formula>AND(COUNTIF($L65,"*"&amp;$G$13&amp;"*")&gt;0)</formula>
    </cfRule>
  </conditionalFormatting>
  <conditionalFormatting sqref="B66">
    <cfRule type="expression" dxfId="1265" priority="300">
      <formula>AND(COUNTIF($L66,"*"&amp;$B$13&amp;"*")&gt;0)</formula>
    </cfRule>
  </conditionalFormatting>
  <conditionalFormatting sqref="C66">
    <cfRule type="expression" dxfId="1264" priority="299">
      <formula>AND(COUNTIF($L66,"*"&amp;$C$13&amp;"*")&gt;0)</formula>
    </cfRule>
  </conditionalFormatting>
  <conditionalFormatting sqref="E66">
    <cfRule type="expression" dxfId="1263" priority="298">
      <formula>AND(COUNTIF($L66,"*"&amp;$E$13&amp;"*")&gt;0)</formula>
    </cfRule>
  </conditionalFormatting>
  <conditionalFormatting sqref="G66">
    <cfRule type="expression" dxfId="1262" priority="297">
      <formula>AND(COUNTIF($L66,"*"&amp;$G$13&amp;"*")&gt;0)</formula>
    </cfRule>
  </conditionalFormatting>
  <conditionalFormatting sqref="B67">
    <cfRule type="expression" dxfId="1261" priority="296">
      <formula>AND(COUNTIF($L67,"*"&amp;$B$13&amp;"*")&gt;0)</formula>
    </cfRule>
  </conditionalFormatting>
  <conditionalFormatting sqref="C67">
    <cfRule type="expression" dxfId="1260" priority="295">
      <formula>AND(COUNTIF($L67,"*"&amp;$C$13&amp;"*")&gt;0)</formula>
    </cfRule>
  </conditionalFormatting>
  <conditionalFormatting sqref="E67">
    <cfRule type="expression" dxfId="1259" priority="294">
      <formula>AND(COUNTIF($L67,"*"&amp;$E$13&amp;"*")&gt;0)</formula>
    </cfRule>
  </conditionalFormatting>
  <conditionalFormatting sqref="G67">
    <cfRule type="expression" dxfId="1258" priority="293">
      <formula>AND(COUNTIF($L67,"*"&amp;$G$13&amp;"*")&gt;0)</formula>
    </cfRule>
  </conditionalFormatting>
  <conditionalFormatting sqref="B68">
    <cfRule type="expression" dxfId="1257" priority="292">
      <formula>AND(COUNTIF($L68,"*"&amp;$B$13&amp;"*")&gt;0)</formula>
    </cfRule>
  </conditionalFormatting>
  <conditionalFormatting sqref="C68">
    <cfRule type="expression" dxfId="1256" priority="291">
      <formula>AND(COUNTIF($L68,"*"&amp;$C$13&amp;"*")&gt;0)</formula>
    </cfRule>
  </conditionalFormatting>
  <conditionalFormatting sqref="E68">
    <cfRule type="expression" dxfId="1255" priority="290">
      <formula>AND(COUNTIF($L68,"*"&amp;$E$13&amp;"*")&gt;0)</formula>
    </cfRule>
  </conditionalFormatting>
  <conditionalFormatting sqref="G68">
    <cfRule type="expression" dxfId="1254" priority="289">
      <formula>AND(COUNTIF($L68,"*"&amp;$G$13&amp;"*")&gt;0)</formula>
    </cfRule>
  </conditionalFormatting>
  <conditionalFormatting sqref="B69">
    <cfRule type="expression" dxfId="1253" priority="288">
      <formula>AND(COUNTIF($L69,"*"&amp;$B$13&amp;"*")&gt;0)</formula>
    </cfRule>
  </conditionalFormatting>
  <conditionalFormatting sqref="C69">
    <cfRule type="expression" dxfId="1252" priority="287">
      <formula>AND(COUNTIF($L69,"*"&amp;$C$13&amp;"*")&gt;0)</formula>
    </cfRule>
  </conditionalFormatting>
  <conditionalFormatting sqref="E69">
    <cfRule type="expression" dxfId="1251" priority="286">
      <formula>AND(COUNTIF($L69,"*"&amp;$E$13&amp;"*")&gt;0)</formula>
    </cfRule>
  </conditionalFormatting>
  <conditionalFormatting sqref="G69">
    <cfRule type="expression" dxfId="1250" priority="285">
      <formula>AND(COUNTIF($L69,"*"&amp;$G$13&amp;"*")&gt;0)</formula>
    </cfRule>
  </conditionalFormatting>
  <conditionalFormatting sqref="B70">
    <cfRule type="expression" dxfId="1249" priority="284">
      <formula>AND(COUNTIF($L70,"*"&amp;$B$13&amp;"*")&gt;0)</formula>
    </cfRule>
  </conditionalFormatting>
  <conditionalFormatting sqref="C70">
    <cfRule type="expression" dxfId="1248" priority="283">
      <formula>AND(COUNTIF($L70,"*"&amp;$C$13&amp;"*")&gt;0)</formula>
    </cfRule>
  </conditionalFormatting>
  <conditionalFormatting sqref="E70">
    <cfRule type="expression" dxfId="1247" priority="282">
      <formula>AND(COUNTIF($L70,"*"&amp;$E$13&amp;"*")&gt;0)</formula>
    </cfRule>
  </conditionalFormatting>
  <conditionalFormatting sqref="G70">
    <cfRule type="expression" dxfId="1246" priority="281">
      <formula>AND(COUNTIF($L70,"*"&amp;$G$13&amp;"*")&gt;0)</formula>
    </cfRule>
  </conditionalFormatting>
  <conditionalFormatting sqref="B71">
    <cfRule type="expression" dxfId="1245" priority="280">
      <formula>AND(COUNTIF($L71,"*"&amp;$B$13&amp;"*")&gt;0)</formula>
    </cfRule>
  </conditionalFormatting>
  <conditionalFormatting sqref="C71">
    <cfRule type="expression" dxfId="1244" priority="279">
      <formula>AND(COUNTIF($L71,"*"&amp;$C$13&amp;"*")&gt;0)</formula>
    </cfRule>
  </conditionalFormatting>
  <conditionalFormatting sqref="E71">
    <cfRule type="expression" dxfId="1243" priority="278">
      <formula>AND(COUNTIF($L71,"*"&amp;$E$13&amp;"*")&gt;0)</formula>
    </cfRule>
  </conditionalFormatting>
  <conditionalFormatting sqref="G71">
    <cfRule type="expression" dxfId="1242" priority="277">
      <formula>AND(COUNTIF($L71,"*"&amp;$G$13&amp;"*")&gt;0)</formula>
    </cfRule>
  </conditionalFormatting>
  <conditionalFormatting sqref="B72">
    <cfRule type="expression" dxfId="1241" priority="276">
      <formula>AND(COUNTIF($L72,"*"&amp;$B$13&amp;"*")&gt;0)</formula>
    </cfRule>
  </conditionalFormatting>
  <conditionalFormatting sqref="C72">
    <cfRule type="expression" dxfId="1240" priority="275">
      <formula>AND(COUNTIF($L72,"*"&amp;$C$13&amp;"*")&gt;0)</formula>
    </cfRule>
  </conditionalFormatting>
  <conditionalFormatting sqref="E72">
    <cfRule type="expression" dxfId="1239" priority="274">
      <formula>AND(COUNTIF($L72,"*"&amp;$E$13&amp;"*")&gt;0)</formula>
    </cfRule>
  </conditionalFormatting>
  <conditionalFormatting sqref="G72">
    <cfRule type="expression" dxfId="1238" priority="273">
      <formula>AND(COUNTIF($L72,"*"&amp;$G$13&amp;"*")&gt;0)</formula>
    </cfRule>
  </conditionalFormatting>
  <conditionalFormatting sqref="B73">
    <cfRule type="expression" dxfId="1237" priority="272">
      <formula>AND(COUNTIF($L73,"*"&amp;$B$13&amp;"*")&gt;0)</formula>
    </cfRule>
  </conditionalFormatting>
  <conditionalFormatting sqref="C73">
    <cfRule type="expression" dxfId="1236" priority="271">
      <formula>AND(COUNTIF($L73,"*"&amp;$C$13&amp;"*")&gt;0)</formula>
    </cfRule>
  </conditionalFormatting>
  <conditionalFormatting sqref="E73">
    <cfRule type="expression" dxfId="1235" priority="270">
      <formula>AND(COUNTIF($L73,"*"&amp;$E$13&amp;"*")&gt;0)</formula>
    </cfRule>
  </conditionalFormatting>
  <conditionalFormatting sqref="G73">
    <cfRule type="expression" dxfId="1234" priority="269">
      <formula>AND(COUNTIF($L73,"*"&amp;$G$13&amp;"*")&gt;0)</formula>
    </cfRule>
  </conditionalFormatting>
  <conditionalFormatting sqref="B74">
    <cfRule type="expression" dxfId="1233" priority="268">
      <formula>AND(COUNTIF($L74,"*"&amp;$B$13&amp;"*")&gt;0)</formula>
    </cfRule>
  </conditionalFormatting>
  <conditionalFormatting sqref="C74">
    <cfRule type="expression" dxfId="1232" priority="267">
      <formula>AND(COUNTIF($L74,"*"&amp;$C$13&amp;"*")&gt;0)</formula>
    </cfRule>
  </conditionalFormatting>
  <conditionalFormatting sqref="E74">
    <cfRule type="expression" dxfId="1231" priority="266">
      <formula>AND(COUNTIF($L74,"*"&amp;$E$13&amp;"*")&gt;0)</formula>
    </cfRule>
  </conditionalFormatting>
  <conditionalFormatting sqref="G74">
    <cfRule type="expression" dxfId="1230" priority="265">
      <formula>AND(COUNTIF($L74,"*"&amp;$G$13&amp;"*")&gt;0)</formula>
    </cfRule>
  </conditionalFormatting>
  <conditionalFormatting sqref="B75">
    <cfRule type="expression" dxfId="1229" priority="264">
      <formula>AND(COUNTIF($L75,"*"&amp;$B$13&amp;"*")&gt;0)</formula>
    </cfRule>
  </conditionalFormatting>
  <conditionalFormatting sqref="C75">
    <cfRule type="expression" dxfId="1228" priority="263">
      <formula>AND(COUNTIF($L75,"*"&amp;$C$13&amp;"*")&gt;0)</formula>
    </cfRule>
  </conditionalFormatting>
  <conditionalFormatting sqref="E75">
    <cfRule type="expression" dxfId="1227" priority="262">
      <formula>AND(COUNTIF($L75,"*"&amp;$E$13&amp;"*")&gt;0)</formula>
    </cfRule>
  </conditionalFormatting>
  <conditionalFormatting sqref="G75">
    <cfRule type="expression" dxfId="1226" priority="261">
      <formula>AND(COUNTIF($L75,"*"&amp;$G$13&amp;"*")&gt;0)</formula>
    </cfRule>
  </conditionalFormatting>
  <conditionalFormatting sqref="B76">
    <cfRule type="expression" dxfId="1225" priority="260">
      <formula>AND(COUNTIF($L76,"*"&amp;$B$13&amp;"*")&gt;0)</formula>
    </cfRule>
  </conditionalFormatting>
  <conditionalFormatting sqref="C76">
    <cfRule type="expression" dxfId="1224" priority="259">
      <formula>AND(COUNTIF($L76,"*"&amp;$C$13&amp;"*")&gt;0)</formula>
    </cfRule>
  </conditionalFormatting>
  <conditionalFormatting sqref="E76">
    <cfRule type="expression" dxfId="1223" priority="258">
      <formula>AND(COUNTIF($L76,"*"&amp;$E$13&amp;"*")&gt;0)</formula>
    </cfRule>
  </conditionalFormatting>
  <conditionalFormatting sqref="G76">
    <cfRule type="expression" dxfId="1222" priority="257">
      <formula>AND(COUNTIF($L76,"*"&amp;$G$13&amp;"*")&gt;0)</formula>
    </cfRule>
  </conditionalFormatting>
  <conditionalFormatting sqref="B77">
    <cfRule type="expression" dxfId="1221" priority="256">
      <formula>AND(COUNTIF($L77,"*"&amp;$B$13&amp;"*")&gt;0)</formula>
    </cfRule>
  </conditionalFormatting>
  <conditionalFormatting sqref="C77">
    <cfRule type="expression" dxfId="1220" priority="255">
      <formula>AND(COUNTIF($L77,"*"&amp;$C$13&amp;"*")&gt;0)</formula>
    </cfRule>
  </conditionalFormatting>
  <conditionalFormatting sqref="E77">
    <cfRule type="expression" dxfId="1219" priority="254">
      <formula>AND(COUNTIF($L77,"*"&amp;$E$13&amp;"*")&gt;0)</formula>
    </cfRule>
  </conditionalFormatting>
  <conditionalFormatting sqref="G77">
    <cfRule type="expression" dxfId="1218" priority="253">
      <formula>AND(COUNTIF($L77,"*"&amp;$G$13&amp;"*")&gt;0)</formula>
    </cfRule>
  </conditionalFormatting>
  <conditionalFormatting sqref="B78">
    <cfRule type="expression" dxfId="1217" priority="252">
      <formula>AND(COUNTIF($L78,"*"&amp;$B$13&amp;"*")&gt;0)</formula>
    </cfRule>
  </conditionalFormatting>
  <conditionalFormatting sqref="C78">
    <cfRule type="expression" dxfId="1216" priority="251">
      <formula>AND(COUNTIF($L78,"*"&amp;$C$13&amp;"*")&gt;0)</formula>
    </cfRule>
  </conditionalFormatting>
  <conditionalFormatting sqref="E78">
    <cfRule type="expression" dxfId="1215" priority="250">
      <formula>AND(COUNTIF($L78,"*"&amp;$E$13&amp;"*")&gt;0)</formula>
    </cfRule>
  </conditionalFormatting>
  <conditionalFormatting sqref="G78">
    <cfRule type="expression" dxfId="1214" priority="249">
      <formula>AND(COUNTIF($L78,"*"&amp;$G$13&amp;"*")&gt;0)</formula>
    </cfRule>
  </conditionalFormatting>
  <conditionalFormatting sqref="B79">
    <cfRule type="expression" dxfId="1213" priority="248">
      <formula>AND(COUNTIF($L79,"*"&amp;$B$13&amp;"*")&gt;0)</formula>
    </cfRule>
  </conditionalFormatting>
  <conditionalFormatting sqref="C79">
    <cfRule type="expression" dxfId="1212" priority="247">
      <formula>AND(COUNTIF($L79,"*"&amp;$C$13&amp;"*")&gt;0)</formula>
    </cfRule>
  </conditionalFormatting>
  <conditionalFormatting sqref="E79">
    <cfRule type="expression" dxfId="1211" priority="246">
      <formula>AND(COUNTIF($L79,"*"&amp;$E$13&amp;"*")&gt;0)</formula>
    </cfRule>
  </conditionalFormatting>
  <conditionalFormatting sqref="G79">
    <cfRule type="expression" dxfId="1210" priority="245">
      <formula>AND(COUNTIF($L79,"*"&amp;$G$13&amp;"*")&gt;0)</formula>
    </cfRule>
  </conditionalFormatting>
  <conditionalFormatting sqref="B80">
    <cfRule type="expression" dxfId="1209" priority="244">
      <formula>AND(COUNTIF($L80,"*"&amp;$B$13&amp;"*")&gt;0)</formula>
    </cfRule>
  </conditionalFormatting>
  <conditionalFormatting sqref="C80">
    <cfRule type="expression" dxfId="1208" priority="243">
      <formula>AND(COUNTIF($L80,"*"&amp;$C$13&amp;"*")&gt;0)</formula>
    </cfRule>
  </conditionalFormatting>
  <conditionalFormatting sqref="E80">
    <cfRule type="expression" dxfId="1207" priority="242">
      <formula>AND(COUNTIF($L80,"*"&amp;$E$13&amp;"*")&gt;0)</formula>
    </cfRule>
  </conditionalFormatting>
  <conditionalFormatting sqref="G80">
    <cfRule type="expression" dxfId="1206" priority="241">
      <formula>AND(COUNTIF($L80,"*"&amp;$G$13&amp;"*")&gt;0)</formula>
    </cfRule>
  </conditionalFormatting>
  <conditionalFormatting sqref="B81">
    <cfRule type="expression" dxfId="1205" priority="240">
      <formula>AND(COUNTIF($L81,"*"&amp;$B$13&amp;"*")&gt;0)</formula>
    </cfRule>
  </conditionalFormatting>
  <conditionalFormatting sqref="C81">
    <cfRule type="expression" dxfId="1204" priority="239">
      <formula>AND(COUNTIF($L81,"*"&amp;$C$13&amp;"*")&gt;0)</formula>
    </cfRule>
  </conditionalFormatting>
  <conditionalFormatting sqref="E81">
    <cfRule type="expression" dxfId="1203" priority="238">
      <formula>AND(COUNTIF($L81,"*"&amp;$E$13&amp;"*")&gt;0)</formula>
    </cfRule>
  </conditionalFormatting>
  <conditionalFormatting sqref="G81">
    <cfRule type="expression" dxfId="1202" priority="237">
      <formula>AND(COUNTIF($L81,"*"&amp;$G$13&amp;"*")&gt;0)</formula>
    </cfRule>
  </conditionalFormatting>
  <conditionalFormatting sqref="B82">
    <cfRule type="expression" dxfId="1201" priority="236">
      <formula>AND(COUNTIF($L82,"*"&amp;$B$13&amp;"*")&gt;0)</formula>
    </cfRule>
  </conditionalFormatting>
  <conditionalFormatting sqref="C82">
    <cfRule type="expression" dxfId="1200" priority="235">
      <formula>AND(COUNTIF($L82,"*"&amp;$C$13&amp;"*")&gt;0)</formula>
    </cfRule>
  </conditionalFormatting>
  <conditionalFormatting sqref="E82">
    <cfRule type="expression" dxfId="1199" priority="234">
      <formula>AND(COUNTIF($L82,"*"&amp;$E$13&amp;"*")&gt;0)</formula>
    </cfRule>
  </conditionalFormatting>
  <conditionalFormatting sqref="G82">
    <cfRule type="expression" dxfId="1198" priority="233">
      <formula>AND(COUNTIF($L82,"*"&amp;$G$13&amp;"*")&gt;0)</formula>
    </cfRule>
  </conditionalFormatting>
  <conditionalFormatting sqref="B83">
    <cfRule type="expression" dxfId="1197" priority="232">
      <formula>AND(COUNTIF($L83,"*"&amp;$B$13&amp;"*")&gt;0)</formula>
    </cfRule>
  </conditionalFormatting>
  <conditionalFormatting sqref="C83">
    <cfRule type="expression" dxfId="1196" priority="231">
      <formula>AND(COUNTIF($L83,"*"&amp;$C$13&amp;"*")&gt;0)</formula>
    </cfRule>
  </conditionalFormatting>
  <conditionalFormatting sqref="E83">
    <cfRule type="expression" dxfId="1195" priority="230">
      <formula>AND(COUNTIF($L83,"*"&amp;$E$13&amp;"*")&gt;0)</formula>
    </cfRule>
  </conditionalFormatting>
  <conditionalFormatting sqref="G83">
    <cfRule type="expression" dxfId="1194" priority="229">
      <formula>AND(COUNTIF($L83,"*"&amp;$G$13&amp;"*")&gt;0)</formula>
    </cfRule>
  </conditionalFormatting>
  <conditionalFormatting sqref="B84">
    <cfRule type="expression" dxfId="1193" priority="228">
      <formula>AND(COUNTIF($L84,"*"&amp;$B$13&amp;"*")&gt;0)</formula>
    </cfRule>
  </conditionalFormatting>
  <conditionalFormatting sqref="C84">
    <cfRule type="expression" dxfId="1192" priority="227">
      <formula>AND(COUNTIF($L84,"*"&amp;$C$13&amp;"*")&gt;0)</formula>
    </cfRule>
  </conditionalFormatting>
  <conditionalFormatting sqref="E84">
    <cfRule type="expression" dxfId="1191" priority="226">
      <formula>AND(COUNTIF($L84,"*"&amp;$E$13&amp;"*")&gt;0)</formula>
    </cfRule>
  </conditionalFormatting>
  <conditionalFormatting sqref="G84">
    <cfRule type="expression" dxfId="1190" priority="225">
      <formula>AND(COUNTIF($L84,"*"&amp;$G$13&amp;"*")&gt;0)</formula>
    </cfRule>
  </conditionalFormatting>
  <conditionalFormatting sqref="B85">
    <cfRule type="expression" dxfId="1189" priority="224">
      <formula>AND(COUNTIF($L85,"*"&amp;$B$13&amp;"*")&gt;0)</formula>
    </cfRule>
  </conditionalFormatting>
  <conditionalFormatting sqref="C85">
    <cfRule type="expression" dxfId="1188" priority="223">
      <formula>AND(COUNTIF($L85,"*"&amp;$C$13&amp;"*")&gt;0)</formula>
    </cfRule>
  </conditionalFormatting>
  <conditionalFormatting sqref="E85">
    <cfRule type="expression" dxfId="1187" priority="222">
      <formula>AND(COUNTIF($L85,"*"&amp;$E$13&amp;"*")&gt;0)</formula>
    </cfRule>
  </conditionalFormatting>
  <conditionalFormatting sqref="G85">
    <cfRule type="expression" dxfId="1186" priority="221">
      <formula>AND(COUNTIF($L85,"*"&amp;$G$13&amp;"*")&gt;0)</formula>
    </cfRule>
  </conditionalFormatting>
  <conditionalFormatting sqref="B86">
    <cfRule type="expression" dxfId="1185" priority="220">
      <formula>AND(COUNTIF($L86,"*"&amp;$B$13&amp;"*")&gt;0)</formula>
    </cfRule>
  </conditionalFormatting>
  <conditionalFormatting sqref="C86">
    <cfRule type="expression" dxfId="1184" priority="219">
      <formula>AND(COUNTIF($L86,"*"&amp;$C$13&amp;"*")&gt;0)</formula>
    </cfRule>
  </conditionalFormatting>
  <conditionalFormatting sqref="E86">
    <cfRule type="expression" dxfId="1183" priority="218">
      <formula>AND(COUNTIF($L86,"*"&amp;$E$13&amp;"*")&gt;0)</formula>
    </cfRule>
  </conditionalFormatting>
  <conditionalFormatting sqref="G86">
    <cfRule type="expression" dxfId="1182" priority="217">
      <formula>AND(COUNTIF($L86,"*"&amp;$G$13&amp;"*")&gt;0)</formula>
    </cfRule>
  </conditionalFormatting>
  <conditionalFormatting sqref="B87">
    <cfRule type="expression" dxfId="1181" priority="216">
      <formula>AND(COUNTIF($L87,"*"&amp;$B$13&amp;"*")&gt;0)</formula>
    </cfRule>
  </conditionalFormatting>
  <conditionalFormatting sqref="C87">
    <cfRule type="expression" dxfId="1180" priority="215">
      <formula>AND(COUNTIF($L87,"*"&amp;$C$13&amp;"*")&gt;0)</formula>
    </cfRule>
  </conditionalFormatting>
  <conditionalFormatting sqref="E87">
    <cfRule type="expression" dxfId="1179" priority="214">
      <formula>AND(COUNTIF($L87,"*"&amp;$E$13&amp;"*")&gt;0)</formula>
    </cfRule>
  </conditionalFormatting>
  <conditionalFormatting sqref="G87">
    <cfRule type="expression" dxfId="1178" priority="213">
      <formula>AND(COUNTIF($L87,"*"&amp;$G$13&amp;"*")&gt;0)</formula>
    </cfRule>
  </conditionalFormatting>
  <conditionalFormatting sqref="B88">
    <cfRule type="expression" dxfId="1177" priority="212">
      <formula>AND(COUNTIF($L88,"*"&amp;$B$13&amp;"*")&gt;0)</formula>
    </cfRule>
  </conditionalFormatting>
  <conditionalFormatting sqref="C88">
    <cfRule type="expression" dxfId="1176" priority="211">
      <formula>AND(COUNTIF($L88,"*"&amp;$C$13&amp;"*")&gt;0)</formula>
    </cfRule>
  </conditionalFormatting>
  <conditionalFormatting sqref="E88">
    <cfRule type="expression" dxfId="1175" priority="210">
      <formula>AND(COUNTIF($L88,"*"&amp;$E$13&amp;"*")&gt;0)</formula>
    </cfRule>
  </conditionalFormatting>
  <conditionalFormatting sqref="G88">
    <cfRule type="expression" dxfId="1174" priority="209">
      <formula>AND(COUNTIF($L88,"*"&amp;$G$13&amp;"*")&gt;0)</formula>
    </cfRule>
  </conditionalFormatting>
  <conditionalFormatting sqref="B89">
    <cfRule type="expression" dxfId="1173" priority="208">
      <formula>AND(COUNTIF($L89,"*"&amp;$B$13&amp;"*")&gt;0)</formula>
    </cfRule>
  </conditionalFormatting>
  <conditionalFormatting sqref="C89">
    <cfRule type="expression" dxfId="1172" priority="207">
      <formula>AND(COUNTIF($L89,"*"&amp;$C$13&amp;"*")&gt;0)</formula>
    </cfRule>
  </conditionalFormatting>
  <conditionalFormatting sqref="E89">
    <cfRule type="expression" dxfId="1171" priority="206">
      <formula>AND(COUNTIF($L89,"*"&amp;$E$13&amp;"*")&gt;0)</formula>
    </cfRule>
  </conditionalFormatting>
  <conditionalFormatting sqref="G89">
    <cfRule type="expression" dxfId="1170" priority="205">
      <formula>AND(COUNTIF($L89,"*"&amp;$G$13&amp;"*")&gt;0)</formula>
    </cfRule>
  </conditionalFormatting>
  <conditionalFormatting sqref="B90">
    <cfRule type="expression" dxfId="1169" priority="204">
      <formula>AND(COUNTIF($L90,"*"&amp;$B$13&amp;"*")&gt;0)</formula>
    </cfRule>
  </conditionalFormatting>
  <conditionalFormatting sqref="C90">
    <cfRule type="expression" dxfId="1168" priority="203">
      <formula>AND(COUNTIF($L90,"*"&amp;$C$13&amp;"*")&gt;0)</formula>
    </cfRule>
  </conditionalFormatting>
  <conditionalFormatting sqref="E90">
    <cfRule type="expression" dxfId="1167" priority="202">
      <formula>AND(COUNTIF($L90,"*"&amp;$E$13&amp;"*")&gt;0)</formula>
    </cfRule>
  </conditionalFormatting>
  <conditionalFormatting sqref="G90">
    <cfRule type="expression" dxfId="1166" priority="201">
      <formula>AND(COUNTIF($L90,"*"&amp;$G$13&amp;"*")&gt;0)</formula>
    </cfRule>
  </conditionalFormatting>
  <conditionalFormatting sqref="B91">
    <cfRule type="expression" dxfId="1165" priority="200">
      <formula>AND(COUNTIF($L91,"*"&amp;$B$13&amp;"*")&gt;0)</formula>
    </cfRule>
  </conditionalFormatting>
  <conditionalFormatting sqref="C91">
    <cfRule type="expression" dxfId="1164" priority="199">
      <formula>AND(COUNTIF($L91,"*"&amp;$C$13&amp;"*")&gt;0)</formula>
    </cfRule>
  </conditionalFormatting>
  <conditionalFormatting sqref="E91">
    <cfRule type="expression" dxfId="1163" priority="198">
      <formula>AND(COUNTIF($L91,"*"&amp;$E$13&amp;"*")&gt;0)</formula>
    </cfRule>
  </conditionalFormatting>
  <conditionalFormatting sqref="G91">
    <cfRule type="expression" dxfId="1162" priority="197">
      <formula>AND(COUNTIF($L91,"*"&amp;$G$13&amp;"*")&gt;0)</formula>
    </cfRule>
  </conditionalFormatting>
  <conditionalFormatting sqref="B92">
    <cfRule type="expression" dxfId="1161" priority="196">
      <formula>AND(COUNTIF($L92,"*"&amp;$B$13&amp;"*")&gt;0)</formula>
    </cfRule>
  </conditionalFormatting>
  <conditionalFormatting sqref="C92">
    <cfRule type="expression" dxfId="1160" priority="195">
      <formula>AND(COUNTIF($L92,"*"&amp;$C$13&amp;"*")&gt;0)</formula>
    </cfRule>
  </conditionalFormatting>
  <conditionalFormatting sqref="E92">
    <cfRule type="expression" dxfId="1159" priority="194">
      <formula>AND(COUNTIF($L92,"*"&amp;$E$13&amp;"*")&gt;0)</formula>
    </cfRule>
  </conditionalFormatting>
  <conditionalFormatting sqref="G92">
    <cfRule type="expression" dxfId="1158" priority="193">
      <formula>AND(COUNTIF($L92,"*"&amp;$G$13&amp;"*")&gt;0)</formula>
    </cfRule>
  </conditionalFormatting>
  <conditionalFormatting sqref="B113">
    <cfRule type="expression" dxfId="1157" priority="108">
      <formula>AND(COUNTIF($L113,"*"&amp;$B$13&amp;"*")&gt;0)</formula>
    </cfRule>
  </conditionalFormatting>
  <conditionalFormatting sqref="C113">
    <cfRule type="expression" dxfId="1156" priority="107">
      <formula>AND(COUNTIF($L113,"*"&amp;$C$13&amp;"*")&gt;0)</formula>
    </cfRule>
  </conditionalFormatting>
  <conditionalFormatting sqref="E113">
    <cfRule type="expression" dxfId="1155" priority="106">
      <formula>AND(COUNTIF($L113,"*"&amp;$E$13&amp;"*")&gt;0)</formula>
    </cfRule>
  </conditionalFormatting>
  <conditionalFormatting sqref="B93">
    <cfRule type="expression" dxfId="1154" priority="188">
      <formula>AND(COUNTIF($L93,"*"&amp;$B$13&amp;"*")&gt;0)</formula>
    </cfRule>
  </conditionalFormatting>
  <conditionalFormatting sqref="C93">
    <cfRule type="expression" dxfId="1153" priority="187">
      <formula>AND(COUNTIF($L93,"*"&amp;$C$13&amp;"*")&gt;0)</formula>
    </cfRule>
  </conditionalFormatting>
  <conditionalFormatting sqref="E93">
    <cfRule type="expression" dxfId="1152" priority="186">
      <formula>AND(COUNTIF($L93,"*"&amp;$E$13&amp;"*")&gt;0)</formula>
    </cfRule>
  </conditionalFormatting>
  <conditionalFormatting sqref="G93">
    <cfRule type="expression" dxfId="1151" priority="185">
      <formula>AND(COUNTIF($L93,"*"&amp;$G$13&amp;"*")&gt;0)</formula>
    </cfRule>
  </conditionalFormatting>
  <conditionalFormatting sqref="B94">
    <cfRule type="expression" dxfId="1150" priority="184">
      <formula>AND(COUNTIF($L94,"*"&amp;$B$13&amp;"*")&gt;0)</formula>
    </cfRule>
  </conditionalFormatting>
  <conditionalFormatting sqref="C94">
    <cfRule type="expression" dxfId="1149" priority="183">
      <formula>AND(COUNTIF($L94,"*"&amp;$C$13&amp;"*")&gt;0)</formula>
    </cfRule>
  </conditionalFormatting>
  <conditionalFormatting sqref="E94">
    <cfRule type="expression" dxfId="1148" priority="182">
      <formula>AND(COUNTIF($L94,"*"&amp;$E$13&amp;"*")&gt;0)</formula>
    </cfRule>
  </conditionalFormatting>
  <conditionalFormatting sqref="G94">
    <cfRule type="expression" dxfId="1147" priority="181">
      <formula>AND(COUNTIF($L94,"*"&amp;$G$13&amp;"*")&gt;0)</formula>
    </cfRule>
  </conditionalFormatting>
  <conditionalFormatting sqref="B95">
    <cfRule type="expression" dxfId="1146" priority="180">
      <formula>AND(COUNTIF($L95,"*"&amp;$B$13&amp;"*")&gt;0)</formula>
    </cfRule>
  </conditionalFormatting>
  <conditionalFormatting sqref="C95">
    <cfRule type="expression" dxfId="1145" priority="179">
      <formula>AND(COUNTIF($L95,"*"&amp;$C$13&amp;"*")&gt;0)</formula>
    </cfRule>
  </conditionalFormatting>
  <conditionalFormatting sqref="E95">
    <cfRule type="expression" dxfId="1144" priority="178">
      <formula>AND(COUNTIF($L95,"*"&amp;$E$13&amp;"*")&gt;0)</formula>
    </cfRule>
  </conditionalFormatting>
  <conditionalFormatting sqref="G95">
    <cfRule type="expression" dxfId="1143" priority="177">
      <formula>AND(COUNTIF($L95,"*"&amp;$G$13&amp;"*")&gt;0)</formula>
    </cfRule>
  </conditionalFormatting>
  <conditionalFormatting sqref="B96">
    <cfRule type="expression" dxfId="1142" priority="176">
      <formula>AND(COUNTIF($L96,"*"&amp;$B$13&amp;"*")&gt;0)</formula>
    </cfRule>
  </conditionalFormatting>
  <conditionalFormatting sqref="C96">
    <cfRule type="expression" dxfId="1141" priority="175">
      <formula>AND(COUNTIF($L96,"*"&amp;$C$13&amp;"*")&gt;0)</formula>
    </cfRule>
  </conditionalFormatting>
  <conditionalFormatting sqref="E96">
    <cfRule type="expression" dxfId="1140" priority="174">
      <formula>AND(COUNTIF($L96,"*"&amp;$E$13&amp;"*")&gt;0)</formula>
    </cfRule>
  </conditionalFormatting>
  <conditionalFormatting sqref="G96">
    <cfRule type="expression" dxfId="1139" priority="173">
      <formula>AND(COUNTIF($L96,"*"&amp;$G$13&amp;"*")&gt;0)</formula>
    </cfRule>
  </conditionalFormatting>
  <conditionalFormatting sqref="B97">
    <cfRule type="expression" dxfId="1138" priority="172">
      <formula>AND(COUNTIF($L97,"*"&amp;$B$13&amp;"*")&gt;0)</formula>
    </cfRule>
  </conditionalFormatting>
  <conditionalFormatting sqref="C97">
    <cfRule type="expression" dxfId="1137" priority="171">
      <formula>AND(COUNTIF($L97,"*"&amp;$C$13&amp;"*")&gt;0)</formula>
    </cfRule>
  </conditionalFormatting>
  <conditionalFormatting sqref="E97">
    <cfRule type="expression" dxfId="1136" priority="170">
      <formula>AND(COUNTIF($L97,"*"&amp;$E$13&amp;"*")&gt;0)</formula>
    </cfRule>
  </conditionalFormatting>
  <conditionalFormatting sqref="G97">
    <cfRule type="expression" dxfId="1135" priority="169">
      <formula>AND(COUNTIF($L97,"*"&amp;$G$13&amp;"*")&gt;0)</formula>
    </cfRule>
  </conditionalFormatting>
  <conditionalFormatting sqref="B98">
    <cfRule type="expression" dxfId="1134" priority="168">
      <formula>AND(COUNTIF($L98,"*"&amp;$B$13&amp;"*")&gt;0)</formula>
    </cfRule>
  </conditionalFormatting>
  <conditionalFormatting sqref="C98">
    <cfRule type="expression" dxfId="1133" priority="167">
      <formula>AND(COUNTIF($L98,"*"&amp;$C$13&amp;"*")&gt;0)</formula>
    </cfRule>
  </conditionalFormatting>
  <conditionalFormatting sqref="E98">
    <cfRule type="expression" dxfId="1132" priority="166">
      <formula>AND(COUNTIF($L98,"*"&amp;$E$13&amp;"*")&gt;0)</formula>
    </cfRule>
  </conditionalFormatting>
  <conditionalFormatting sqref="G98">
    <cfRule type="expression" dxfId="1131" priority="165">
      <formula>AND(COUNTIF($L98,"*"&amp;$G$13&amp;"*")&gt;0)</formula>
    </cfRule>
  </conditionalFormatting>
  <conditionalFormatting sqref="B99">
    <cfRule type="expression" dxfId="1130" priority="164">
      <formula>AND(COUNTIF($L99,"*"&amp;$B$13&amp;"*")&gt;0)</formula>
    </cfRule>
  </conditionalFormatting>
  <conditionalFormatting sqref="C99">
    <cfRule type="expression" dxfId="1129" priority="163">
      <formula>AND(COUNTIF($L99,"*"&amp;$C$13&amp;"*")&gt;0)</formula>
    </cfRule>
  </conditionalFormatting>
  <conditionalFormatting sqref="E99">
    <cfRule type="expression" dxfId="1128" priority="162">
      <formula>AND(COUNTIF($L99,"*"&amp;$E$13&amp;"*")&gt;0)</formula>
    </cfRule>
  </conditionalFormatting>
  <conditionalFormatting sqref="G99">
    <cfRule type="expression" dxfId="1127" priority="161">
      <formula>AND(COUNTIF($L99,"*"&amp;$G$13&amp;"*")&gt;0)</formula>
    </cfRule>
  </conditionalFormatting>
  <conditionalFormatting sqref="B100">
    <cfRule type="expression" dxfId="1126" priority="160">
      <formula>AND(COUNTIF($L100,"*"&amp;$B$13&amp;"*")&gt;0)</formula>
    </cfRule>
  </conditionalFormatting>
  <conditionalFormatting sqref="C100">
    <cfRule type="expression" dxfId="1125" priority="159">
      <formula>AND(COUNTIF($L100,"*"&amp;$C$13&amp;"*")&gt;0)</formula>
    </cfRule>
  </conditionalFormatting>
  <conditionalFormatting sqref="E100">
    <cfRule type="expression" dxfId="1124" priority="158">
      <formula>AND(COUNTIF($L100,"*"&amp;$E$13&amp;"*")&gt;0)</formula>
    </cfRule>
  </conditionalFormatting>
  <conditionalFormatting sqref="G100">
    <cfRule type="expression" dxfId="1123" priority="157">
      <formula>AND(COUNTIF($L100,"*"&amp;$G$13&amp;"*")&gt;0)</formula>
    </cfRule>
  </conditionalFormatting>
  <conditionalFormatting sqref="B101">
    <cfRule type="expression" dxfId="1122" priority="156">
      <formula>AND(COUNTIF($L101,"*"&amp;$B$13&amp;"*")&gt;0)</formula>
    </cfRule>
  </conditionalFormatting>
  <conditionalFormatting sqref="C101">
    <cfRule type="expression" dxfId="1121" priority="155">
      <formula>AND(COUNTIF($L101,"*"&amp;$C$13&amp;"*")&gt;0)</formula>
    </cfRule>
  </conditionalFormatting>
  <conditionalFormatting sqref="E101">
    <cfRule type="expression" dxfId="1120" priority="154">
      <formula>AND(COUNTIF($L101,"*"&amp;$E$13&amp;"*")&gt;0)</formula>
    </cfRule>
  </conditionalFormatting>
  <conditionalFormatting sqref="G101">
    <cfRule type="expression" dxfId="1119" priority="153">
      <formula>AND(COUNTIF($L101,"*"&amp;$G$13&amp;"*")&gt;0)</formula>
    </cfRule>
  </conditionalFormatting>
  <conditionalFormatting sqref="B102">
    <cfRule type="expression" dxfId="1118" priority="152">
      <formula>AND(COUNTIF($L102,"*"&amp;$B$13&amp;"*")&gt;0)</formula>
    </cfRule>
  </conditionalFormatting>
  <conditionalFormatting sqref="C102">
    <cfRule type="expression" dxfId="1117" priority="151">
      <formula>AND(COUNTIF($L102,"*"&amp;$C$13&amp;"*")&gt;0)</formula>
    </cfRule>
  </conditionalFormatting>
  <conditionalFormatting sqref="E102">
    <cfRule type="expression" dxfId="1116" priority="150">
      <formula>AND(COUNTIF($L102,"*"&amp;$E$13&amp;"*")&gt;0)</formula>
    </cfRule>
  </conditionalFormatting>
  <conditionalFormatting sqref="G102">
    <cfRule type="expression" dxfId="1115" priority="149">
      <formula>AND(COUNTIF($L102,"*"&amp;$G$13&amp;"*")&gt;0)</formula>
    </cfRule>
  </conditionalFormatting>
  <conditionalFormatting sqref="B103">
    <cfRule type="expression" dxfId="1114" priority="148">
      <formula>AND(COUNTIF($L103,"*"&amp;$B$13&amp;"*")&gt;0)</formula>
    </cfRule>
  </conditionalFormatting>
  <conditionalFormatting sqref="C103">
    <cfRule type="expression" dxfId="1113" priority="147">
      <formula>AND(COUNTIF($L103,"*"&amp;$C$13&amp;"*")&gt;0)</formula>
    </cfRule>
  </conditionalFormatting>
  <conditionalFormatting sqref="E103">
    <cfRule type="expression" dxfId="1112" priority="146">
      <formula>AND(COUNTIF($L103,"*"&amp;$E$13&amp;"*")&gt;0)</formula>
    </cfRule>
  </conditionalFormatting>
  <conditionalFormatting sqref="G103">
    <cfRule type="expression" dxfId="1111" priority="145">
      <formula>AND(COUNTIF($L103,"*"&amp;$G$13&amp;"*")&gt;0)</formula>
    </cfRule>
  </conditionalFormatting>
  <conditionalFormatting sqref="B104">
    <cfRule type="expression" dxfId="1110" priority="144">
      <formula>AND(COUNTIF($L104,"*"&amp;$B$13&amp;"*")&gt;0)</formula>
    </cfRule>
  </conditionalFormatting>
  <conditionalFormatting sqref="C104">
    <cfRule type="expression" dxfId="1109" priority="143">
      <formula>AND(COUNTIF($L104,"*"&amp;$C$13&amp;"*")&gt;0)</formula>
    </cfRule>
  </conditionalFormatting>
  <conditionalFormatting sqref="E104">
    <cfRule type="expression" dxfId="1108" priority="142">
      <formula>AND(COUNTIF($L104,"*"&amp;$E$13&amp;"*")&gt;0)</formula>
    </cfRule>
  </conditionalFormatting>
  <conditionalFormatting sqref="G104">
    <cfRule type="expression" dxfId="1107" priority="141">
      <formula>AND(COUNTIF($L104,"*"&amp;$G$13&amp;"*")&gt;0)</formula>
    </cfRule>
  </conditionalFormatting>
  <conditionalFormatting sqref="B105">
    <cfRule type="expression" dxfId="1106" priority="140">
      <formula>AND(COUNTIF($L105,"*"&amp;$B$13&amp;"*")&gt;0)</formula>
    </cfRule>
  </conditionalFormatting>
  <conditionalFormatting sqref="C105">
    <cfRule type="expression" dxfId="1105" priority="139">
      <formula>AND(COUNTIF($L105,"*"&amp;$C$13&amp;"*")&gt;0)</formula>
    </cfRule>
  </conditionalFormatting>
  <conditionalFormatting sqref="E105">
    <cfRule type="expression" dxfId="1104" priority="138">
      <formula>AND(COUNTIF($L105,"*"&amp;$E$13&amp;"*")&gt;0)</formula>
    </cfRule>
  </conditionalFormatting>
  <conditionalFormatting sqref="G105">
    <cfRule type="expression" dxfId="1103" priority="137">
      <formula>AND(COUNTIF($L105,"*"&amp;$G$13&amp;"*")&gt;0)</formula>
    </cfRule>
  </conditionalFormatting>
  <conditionalFormatting sqref="B106">
    <cfRule type="expression" dxfId="1102" priority="136">
      <formula>AND(COUNTIF($L106,"*"&amp;$B$13&amp;"*")&gt;0)</formula>
    </cfRule>
  </conditionalFormatting>
  <conditionalFormatting sqref="C106">
    <cfRule type="expression" dxfId="1101" priority="135">
      <formula>AND(COUNTIF($L106,"*"&amp;$C$13&amp;"*")&gt;0)</formula>
    </cfRule>
  </conditionalFormatting>
  <conditionalFormatting sqref="E106">
    <cfRule type="expression" dxfId="1100" priority="134">
      <formula>AND(COUNTIF($L106,"*"&amp;$E$13&amp;"*")&gt;0)</formula>
    </cfRule>
  </conditionalFormatting>
  <conditionalFormatting sqref="G106">
    <cfRule type="expression" dxfId="1099" priority="133">
      <formula>AND(COUNTIF($L106,"*"&amp;$G$13&amp;"*")&gt;0)</formula>
    </cfRule>
  </conditionalFormatting>
  <conditionalFormatting sqref="B108">
    <cfRule type="expression" dxfId="1098" priority="128">
      <formula>AND(COUNTIF($L108,"*"&amp;$B$13&amp;"*")&gt;0)</formula>
    </cfRule>
  </conditionalFormatting>
  <conditionalFormatting sqref="C108">
    <cfRule type="expression" dxfId="1097" priority="127">
      <formula>AND(COUNTIF($L108,"*"&amp;$C$13&amp;"*")&gt;0)</formula>
    </cfRule>
  </conditionalFormatting>
  <conditionalFormatting sqref="E108">
    <cfRule type="expression" dxfId="1096" priority="126">
      <formula>AND(COUNTIF($L108,"*"&amp;$E$13&amp;"*")&gt;0)</formula>
    </cfRule>
  </conditionalFormatting>
  <conditionalFormatting sqref="G108">
    <cfRule type="expression" dxfId="1095" priority="125">
      <formula>AND(COUNTIF($L108,"*"&amp;$G$13&amp;"*")&gt;0)</formula>
    </cfRule>
  </conditionalFormatting>
  <conditionalFormatting sqref="B109">
    <cfRule type="expression" dxfId="1094" priority="124">
      <formula>AND(COUNTIF($L109,"*"&amp;$B$13&amp;"*")&gt;0)</formula>
    </cfRule>
  </conditionalFormatting>
  <conditionalFormatting sqref="C109">
    <cfRule type="expression" dxfId="1093" priority="123">
      <formula>AND(COUNTIF($L109,"*"&amp;$C$13&amp;"*")&gt;0)</formula>
    </cfRule>
  </conditionalFormatting>
  <conditionalFormatting sqref="E109">
    <cfRule type="expression" dxfId="1092" priority="122">
      <formula>AND(COUNTIF($L109,"*"&amp;$E$13&amp;"*")&gt;0)</formula>
    </cfRule>
  </conditionalFormatting>
  <conditionalFormatting sqref="G109">
    <cfRule type="expression" dxfId="1091" priority="121">
      <formula>AND(COUNTIF($L109,"*"&amp;$G$13&amp;"*")&gt;0)</formula>
    </cfRule>
  </conditionalFormatting>
  <conditionalFormatting sqref="B110">
    <cfRule type="expression" dxfId="1090" priority="120">
      <formula>AND(COUNTIF($L110,"*"&amp;$B$13&amp;"*")&gt;0)</formula>
    </cfRule>
  </conditionalFormatting>
  <conditionalFormatting sqref="C110">
    <cfRule type="expression" dxfId="1089" priority="119">
      <formula>AND(COUNTIF($L110,"*"&amp;$C$13&amp;"*")&gt;0)</formula>
    </cfRule>
  </conditionalFormatting>
  <conditionalFormatting sqref="E110">
    <cfRule type="expression" dxfId="1088" priority="118">
      <formula>AND(COUNTIF($L110,"*"&amp;$E$13&amp;"*")&gt;0)</formula>
    </cfRule>
  </conditionalFormatting>
  <conditionalFormatting sqref="G110">
    <cfRule type="expression" dxfId="1087" priority="117">
      <formula>AND(COUNTIF($L110,"*"&amp;$G$13&amp;"*")&gt;0)</formula>
    </cfRule>
  </conditionalFormatting>
  <conditionalFormatting sqref="B111">
    <cfRule type="expression" dxfId="1086" priority="116">
      <formula>AND(COUNTIF($L111,"*"&amp;$B$13&amp;"*")&gt;0)</formula>
    </cfRule>
  </conditionalFormatting>
  <conditionalFormatting sqref="C111">
    <cfRule type="expression" dxfId="1085" priority="115">
      <formula>AND(COUNTIF($L111,"*"&amp;$C$13&amp;"*")&gt;0)</formula>
    </cfRule>
  </conditionalFormatting>
  <conditionalFormatting sqref="E111">
    <cfRule type="expression" dxfId="1084" priority="114">
      <formula>AND(COUNTIF($L111,"*"&amp;$E$13&amp;"*")&gt;0)</formula>
    </cfRule>
  </conditionalFormatting>
  <conditionalFormatting sqref="G111">
    <cfRule type="expression" dxfId="1083" priority="113">
      <formula>AND(COUNTIF($L111,"*"&amp;$G$13&amp;"*")&gt;0)</formula>
    </cfRule>
  </conditionalFormatting>
  <conditionalFormatting sqref="B112">
    <cfRule type="expression" dxfId="1082" priority="112">
      <formula>AND(COUNTIF($L112,"*"&amp;$B$13&amp;"*")&gt;0)</formula>
    </cfRule>
  </conditionalFormatting>
  <conditionalFormatting sqref="C112">
    <cfRule type="expression" dxfId="1081" priority="111">
      <formula>AND(COUNTIF($L112,"*"&amp;$C$13&amp;"*")&gt;0)</formula>
    </cfRule>
  </conditionalFormatting>
  <conditionalFormatting sqref="E112">
    <cfRule type="expression" dxfId="1080" priority="110">
      <formula>AND(COUNTIF($L112,"*"&amp;$E$13&amp;"*")&gt;0)</formula>
    </cfRule>
  </conditionalFormatting>
  <conditionalFormatting sqref="G112">
    <cfRule type="expression" dxfId="1079" priority="109">
      <formula>AND(COUNTIF($L112,"*"&amp;$G$13&amp;"*")&gt;0)</formula>
    </cfRule>
  </conditionalFormatting>
  <conditionalFormatting sqref="C6">
    <cfRule type="expression" dxfId="1078" priority="104">
      <formula>COUNTIF($L$6,"*"&amp;$B$6&amp;"*")&gt;0</formula>
    </cfRule>
  </conditionalFormatting>
  <conditionalFormatting sqref="H14">
    <cfRule type="expression" dxfId="1077" priority="103">
      <formula>COUNTIF($L14,"*コリンズ・テクリス等への登録*")&gt;0</formula>
    </cfRule>
  </conditionalFormatting>
  <conditionalFormatting sqref="H15">
    <cfRule type="expression" dxfId="1076" priority="102">
      <formula>COUNTIF($L15,"*コリンズ・テクリス等への登録*")&gt;0</formula>
    </cfRule>
  </conditionalFormatting>
  <conditionalFormatting sqref="H16">
    <cfRule type="expression" dxfId="1075" priority="101">
      <formula>COUNTIF($L16,"*コリンズ・テクリス等への登録*")&gt;0</formula>
    </cfRule>
  </conditionalFormatting>
  <conditionalFormatting sqref="H17">
    <cfRule type="expression" dxfId="1074" priority="100">
      <formula>COUNTIF($L17,"*コリンズ・テクリス等への登録*")&gt;0</formula>
    </cfRule>
  </conditionalFormatting>
  <conditionalFormatting sqref="H18">
    <cfRule type="expression" dxfId="1073" priority="99">
      <formula>COUNTIF($L18,"*コリンズ・テクリス等への登録*")&gt;0</formula>
    </cfRule>
  </conditionalFormatting>
  <conditionalFormatting sqref="H19">
    <cfRule type="expression" dxfId="1072" priority="98">
      <formula>COUNTIF($L19,"*コリンズ・テクリス等への登録*")&gt;0</formula>
    </cfRule>
  </conditionalFormatting>
  <conditionalFormatting sqref="H20">
    <cfRule type="expression" dxfId="1071" priority="97">
      <formula>COUNTIF($L20,"*コリンズ・テクリス等への登録*")&gt;0</formula>
    </cfRule>
  </conditionalFormatting>
  <conditionalFormatting sqref="H21">
    <cfRule type="expression" dxfId="1070" priority="96">
      <formula>COUNTIF($L21,"*コリンズ・テクリス等への登録*")&gt;0</formula>
    </cfRule>
  </conditionalFormatting>
  <conditionalFormatting sqref="H22">
    <cfRule type="expression" dxfId="1069" priority="95">
      <formula>COUNTIF($L22,"*コリンズ・テクリス等への登録*")&gt;0</formula>
    </cfRule>
  </conditionalFormatting>
  <conditionalFormatting sqref="H23">
    <cfRule type="expression" dxfId="1068" priority="94">
      <formula>COUNTIF($L23,"*コリンズ・テクリス等への登録*")&gt;0</formula>
    </cfRule>
  </conditionalFormatting>
  <conditionalFormatting sqref="H24">
    <cfRule type="expression" dxfId="1067" priority="93">
      <formula>COUNTIF($L24,"*コリンズ・テクリス等への登録*")&gt;0</formula>
    </cfRule>
  </conditionalFormatting>
  <conditionalFormatting sqref="H25">
    <cfRule type="expression" dxfId="1066" priority="92">
      <formula>COUNTIF($L25,"*コリンズ・テクリス等への登録*")&gt;0</formula>
    </cfRule>
  </conditionalFormatting>
  <conditionalFormatting sqref="H26">
    <cfRule type="expression" dxfId="1065" priority="91">
      <formula>COUNTIF($L26,"*コリンズ・テクリス等への登録*")&gt;0</formula>
    </cfRule>
  </conditionalFormatting>
  <conditionalFormatting sqref="H27">
    <cfRule type="expression" dxfId="1064" priority="90">
      <formula>COUNTIF($L27,"*コリンズ・テクリス等への登録*")&gt;0</formula>
    </cfRule>
  </conditionalFormatting>
  <conditionalFormatting sqref="H28">
    <cfRule type="expression" dxfId="1063" priority="89">
      <formula>COUNTIF($L28,"*コリンズ・テクリス等への登録*")&gt;0</formula>
    </cfRule>
  </conditionalFormatting>
  <conditionalFormatting sqref="H29">
    <cfRule type="expression" dxfId="1062" priority="88">
      <formula>COUNTIF($L29,"*コリンズ・テクリス等への登録*")&gt;0</formula>
    </cfRule>
  </conditionalFormatting>
  <conditionalFormatting sqref="H30">
    <cfRule type="expression" dxfId="1061" priority="87">
      <formula>COUNTIF($L30,"*コリンズ・テクリス等への登録*")&gt;0</formula>
    </cfRule>
  </conditionalFormatting>
  <conditionalFormatting sqref="H31">
    <cfRule type="expression" dxfId="1060" priority="86">
      <formula>COUNTIF($L31,"*コリンズ・テクリス等への登録*")&gt;0</formula>
    </cfRule>
  </conditionalFormatting>
  <conditionalFormatting sqref="H32">
    <cfRule type="expression" dxfId="1059" priority="85">
      <formula>COUNTIF($L32,"*コリンズ・テクリス等への登録*")&gt;0</formula>
    </cfRule>
  </conditionalFormatting>
  <conditionalFormatting sqref="H33">
    <cfRule type="expression" dxfId="1058" priority="84">
      <formula>COUNTIF($L33,"*コリンズ・テクリス等への登録*")&gt;0</formula>
    </cfRule>
  </conditionalFormatting>
  <conditionalFormatting sqref="H34">
    <cfRule type="expression" dxfId="1057" priority="83">
      <formula>COUNTIF($L34,"*コリンズ・テクリス等への登録*")&gt;0</formula>
    </cfRule>
  </conditionalFormatting>
  <conditionalFormatting sqref="H35">
    <cfRule type="expression" dxfId="1056" priority="82">
      <formula>COUNTIF($L35,"*コリンズ・テクリス等への登録*")&gt;0</formula>
    </cfRule>
  </conditionalFormatting>
  <conditionalFormatting sqref="H36">
    <cfRule type="expression" dxfId="1055" priority="81">
      <formula>COUNTIF($L36,"*コリンズ・テクリス等への登録*")&gt;0</formula>
    </cfRule>
  </conditionalFormatting>
  <conditionalFormatting sqref="H37">
    <cfRule type="expression" dxfId="1054" priority="80">
      <formula>COUNTIF($L37,"*コリンズ・テクリス等への登録*")&gt;0</formula>
    </cfRule>
  </conditionalFormatting>
  <conditionalFormatting sqref="H38">
    <cfRule type="expression" dxfId="1053" priority="79">
      <formula>COUNTIF($L38,"*コリンズ・テクリス等への登録*")&gt;0</formula>
    </cfRule>
  </conditionalFormatting>
  <conditionalFormatting sqref="H39">
    <cfRule type="expression" dxfId="1052" priority="78">
      <formula>COUNTIF($L39,"*コリンズ・テクリス等への登録*")&gt;0</formula>
    </cfRule>
  </conditionalFormatting>
  <conditionalFormatting sqref="H40">
    <cfRule type="expression" dxfId="1051" priority="77">
      <formula>COUNTIF($L40,"*コリンズ・テクリス等への登録*")&gt;0</formula>
    </cfRule>
  </conditionalFormatting>
  <conditionalFormatting sqref="H41">
    <cfRule type="expression" dxfId="1050" priority="76">
      <formula>COUNTIF($L41,"*コリンズ・テクリス等への登録*")&gt;0</formula>
    </cfRule>
  </conditionalFormatting>
  <conditionalFormatting sqref="H42">
    <cfRule type="expression" dxfId="1049" priority="75">
      <formula>COUNTIF($L42,"*コリンズ・テクリス等への登録*")&gt;0</formula>
    </cfRule>
  </conditionalFormatting>
  <conditionalFormatting sqref="H43">
    <cfRule type="expression" dxfId="1048" priority="74">
      <formula>COUNTIF($L43,"*コリンズ・テクリス等への登録*")&gt;0</formula>
    </cfRule>
  </conditionalFormatting>
  <conditionalFormatting sqref="H44">
    <cfRule type="expression" dxfId="1047" priority="73">
      <formula>COUNTIF($L44,"*コリンズ・テクリス等への登録*")&gt;0</formula>
    </cfRule>
  </conditionalFormatting>
  <conditionalFormatting sqref="H45">
    <cfRule type="expression" dxfId="1046" priority="72">
      <formula>COUNTIF($L45,"*コリンズ・テクリス等への登録*")&gt;0</formula>
    </cfRule>
  </conditionalFormatting>
  <conditionalFormatting sqref="H46">
    <cfRule type="expression" dxfId="1045" priority="71">
      <formula>COUNTIF($L46,"*コリンズ・テクリス等への登録*")&gt;0</formula>
    </cfRule>
  </conditionalFormatting>
  <conditionalFormatting sqref="H47">
    <cfRule type="expression" dxfId="1044" priority="70">
      <formula>COUNTIF($L47,"*コリンズ・テクリス等への登録*")&gt;0</formula>
    </cfRule>
  </conditionalFormatting>
  <conditionalFormatting sqref="H48">
    <cfRule type="expression" dxfId="1043" priority="69">
      <formula>COUNTIF($L48,"*コリンズ・テクリス等への登録*")&gt;0</formula>
    </cfRule>
  </conditionalFormatting>
  <conditionalFormatting sqref="H49">
    <cfRule type="expression" dxfId="1042" priority="68">
      <formula>COUNTIF($L49,"*コリンズ・テクリス等への登録*")&gt;0</formula>
    </cfRule>
  </conditionalFormatting>
  <conditionalFormatting sqref="H50">
    <cfRule type="expression" dxfId="1041" priority="67">
      <formula>COUNTIF($L50,"*コリンズ・テクリス等への登録*")&gt;0</formula>
    </cfRule>
  </conditionalFormatting>
  <conditionalFormatting sqref="H51">
    <cfRule type="expression" dxfId="1040" priority="66">
      <formula>COUNTIF($L51,"*コリンズ・テクリス等への登録*")&gt;0</formula>
    </cfRule>
  </conditionalFormatting>
  <conditionalFormatting sqref="H52">
    <cfRule type="expression" dxfId="1039" priority="64">
      <formula>COUNTIF($L52,"*コリンズ・テクリス等への登録*")&gt;0</formula>
    </cfRule>
  </conditionalFormatting>
  <conditionalFormatting sqref="H53">
    <cfRule type="expression" dxfId="1038" priority="63">
      <formula>COUNTIF($L53,"*コリンズ・テクリス等への登録*")&gt;0</formula>
    </cfRule>
  </conditionalFormatting>
  <conditionalFormatting sqref="H54">
    <cfRule type="expression" dxfId="1037" priority="62">
      <formula>COUNTIF($L54,"*コリンズ・テクリス等への登録*")&gt;0</formula>
    </cfRule>
  </conditionalFormatting>
  <conditionalFormatting sqref="H55">
    <cfRule type="expression" dxfId="1036" priority="61">
      <formula>COUNTIF($L55,"*コリンズ・テクリス等への登録*")&gt;0</formula>
    </cfRule>
  </conditionalFormatting>
  <conditionalFormatting sqref="H56">
    <cfRule type="expression" dxfId="1035" priority="60">
      <formula>COUNTIF($L56,"*コリンズ・テクリス等への登録*")&gt;0</formula>
    </cfRule>
  </conditionalFormatting>
  <conditionalFormatting sqref="H57">
    <cfRule type="expression" dxfId="1034" priority="59">
      <formula>COUNTIF($L57,"*コリンズ・テクリス等への登録*")&gt;0</formula>
    </cfRule>
  </conditionalFormatting>
  <conditionalFormatting sqref="H58">
    <cfRule type="expression" dxfId="1033" priority="58">
      <formula>COUNTIF($L58,"*コリンズ・テクリス等への登録*")&gt;0</formula>
    </cfRule>
  </conditionalFormatting>
  <conditionalFormatting sqref="H59">
    <cfRule type="expression" dxfId="1032" priority="57">
      <formula>COUNTIF($L59,"*コリンズ・テクリス等への登録*")&gt;0</formula>
    </cfRule>
  </conditionalFormatting>
  <conditionalFormatting sqref="H60">
    <cfRule type="expression" dxfId="1031" priority="56">
      <formula>COUNTIF($L60,"*コリンズ・テクリス等への登録*")&gt;0</formula>
    </cfRule>
  </conditionalFormatting>
  <conditionalFormatting sqref="H61">
    <cfRule type="expression" dxfId="1030" priority="55">
      <formula>COUNTIF($L61,"*コリンズ・テクリス等への登録*")&gt;0</formula>
    </cfRule>
  </conditionalFormatting>
  <conditionalFormatting sqref="H62">
    <cfRule type="expression" dxfId="1029" priority="54">
      <formula>COUNTIF($L62,"*コリンズ・テクリス等への登録*")&gt;0</formula>
    </cfRule>
  </conditionalFormatting>
  <conditionalFormatting sqref="H63">
    <cfRule type="expression" dxfId="1028" priority="53">
      <formula>COUNTIF($L63,"*コリンズ・テクリス等への登録*")&gt;0</formula>
    </cfRule>
  </conditionalFormatting>
  <conditionalFormatting sqref="H64">
    <cfRule type="expression" dxfId="1027" priority="52">
      <formula>COUNTIF($L64,"*コリンズ・テクリス等への登録*")&gt;0</formula>
    </cfRule>
  </conditionalFormatting>
  <conditionalFormatting sqref="H65">
    <cfRule type="expression" dxfId="1026" priority="51">
      <formula>COUNTIF($L65,"*コリンズ・テクリス等への登録*")&gt;0</formula>
    </cfRule>
  </conditionalFormatting>
  <conditionalFormatting sqref="H66">
    <cfRule type="expression" dxfId="1025" priority="50">
      <formula>COUNTIF($L66,"*コリンズ・テクリス等への登録*")&gt;0</formula>
    </cfRule>
  </conditionalFormatting>
  <conditionalFormatting sqref="H67">
    <cfRule type="expression" dxfId="1024" priority="49">
      <formula>COUNTIF($L67,"*コリンズ・テクリス等への登録*")&gt;0</formula>
    </cfRule>
  </conditionalFormatting>
  <conditionalFormatting sqref="H68">
    <cfRule type="expression" dxfId="1023" priority="48">
      <formula>COUNTIF($L68,"*コリンズ・テクリス等への登録*")&gt;0</formula>
    </cfRule>
  </conditionalFormatting>
  <conditionalFormatting sqref="H69">
    <cfRule type="expression" dxfId="1022" priority="47">
      <formula>COUNTIF($L69,"*コリンズ・テクリス等への登録*")&gt;0</formula>
    </cfRule>
  </conditionalFormatting>
  <conditionalFormatting sqref="H70">
    <cfRule type="expression" dxfId="1021" priority="46">
      <formula>COUNTIF($L70,"*コリンズ・テクリス等への登録*")&gt;0</formula>
    </cfRule>
  </conditionalFormatting>
  <conditionalFormatting sqref="H71">
    <cfRule type="expression" dxfId="1020" priority="45">
      <formula>COUNTIF($L71,"*コリンズ・テクリス等への登録*")&gt;0</formula>
    </cfRule>
  </conditionalFormatting>
  <conditionalFormatting sqref="H72">
    <cfRule type="expression" dxfId="1019" priority="44">
      <formula>COUNTIF($L72,"*コリンズ・テクリス等への登録*")&gt;0</formula>
    </cfRule>
  </conditionalFormatting>
  <conditionalFormatting sqref="H73">
    <cfRule type="expression" dxfId="1018" priority="43">
      <formula>COUNTIF($L73,"*コリンズ・テクリス等への登録*")&gt;0</formula>
    </cfRule>
  </conditionalFormatting>
  <conditionalFormatting sqref="H74">
    <cfRule type="expression" dxfId="1017" priority="42">
      <formula>COUNTIF($L74,"*コリンズ・テクリス等への登録*")&gt;0</formula>
    </cfRule>
  </conditionalFormatting>
  <conditionalFormatting sqref="H75">
    <cfRule type="expression" dxfId="1016" priority="41">
      <formula>COUNTIF($L75,"*コリンズ・テクリス等への登録*")&gt;0</formula>
    </cfRule>
  </conditionalFormatting>
  <conditionalFormatting sqref="H76">
    <cfRule type="expression" dxfId="1015" priority="40">
      <formula>COUNTIF($L76,"*コリンズ・テクリス等への登録*")&gt;0</formula>
    </cfRule>
  </conditionalFormatting>
  <conditionalFormatting sqref="H77">
    <cfRule type="expression" dxfId="1014" priority="39">
      <formula>COUNTIF($L77,"*コリンズ・テクリス等への登録*")&gt;0</formula>
    </cfRule>
  </conditionalFormatting>
  <conditionalFormatting sqref="H78">
    <cfRule type="expression" dxfId="1013" priority="38">
      <formula>COUNTIF($L78,"*コリンズ・テクリス等への登録*")&gt;0</formula>
    </cfRule>
  </conditionalFormatting>
  <conditionalFormatting sqref="H79">
    <cfRule type="expression" dxfId="1012" priority="37">
      <formula>COUNTIF($L79,"*コリンズ・テクリス等への登録*")&gt;0</formula>
    </cfRule>
  </conditionalFormatting>
  <conditionalFormatting sqref="H80">
    <cfRule type="expression" dxfId="1011" priority="36">
      <formula>COUNTIF($L80,"*コリンズ・テクリス等への登録*")&gt;0</formula>
    </cfRule>
  </conditionalFormatting>
  <conditionalFormatting sqref="H81">
    <cfRule type="expression" dxfId="1010" priority="35">
      <formula>COUNTIF($L81,"*コリンズ・テクリス等への登録*")&gt;0</formula>
    </cfRule>
  </conditionalFormatting>
  <conditionalFormatting sqref="H82">
    <cfRule type="expression" dxfId="1009" priority="34">
      <formula>COUNTIF($L82,"*コリンズ・テクリス等への登録*")&gt;0</formula>
    </cfRule>
  </conditionalFormatting>
  <conditionalFormatting sqref="H83">
    <cfRule type="expression" dxfId="1008" priority="33">
      <formula>COUNTIF($L83,"*コリンズ・テクリス等への登録*")&gt;0</formula>
    </cfRule>
  </conditionalFormatting>
  <conditionalFormatting sqref="H84">
    <cfRule type="expression" dxfId="1007" priority="32">
      <formula>COUNTIF($L84,"*コリンズ・テクリス等への登録*")&gt;0</formula>
    </cfRule>
  </conditionalFormatting>
  <conditionalFormatting sqref="H85">
    <cfRule type="expression" dxfId="1006" priority="31">
      <formula>COUNTIF($L85,"*コリンズ・テクリス等への登録*")&gt;0</formula>
    </cfRule>
  </conditionalFormatting>
  <conditionalFormatting sqref="H86">
    <cfRule type="expression" dxfId="1005" priority="30">
      <formula>COUNTIF($L86,"*コリンズ・テクリス等への登録*")&gt;0</formula>
    </cfRule>
  </conditionalFormatting>
  <conditionalFormatting sqref="H87">
    <cfRule type="expression" dxfId="1004" priority="29">
      <formula>COUNTIF($L87,"*コリンズ・テクリス等への登録*")&gt;0</formula>
    </cfRule>
  </conditionalFormatting>
  <conditionalFormatting sqref="H88">
    <cfRule type="expression" dxfId="1003" priority="28">
      <formula>COUNTIF($L88,"*コリンズ・テクリス等への登録*")&gt;0</formula>
    </cfRule>
  </conditionalFormatting>
  <conditionalFormatting sqref="H89">
    <cfRule type="expression" dxfId="1002" priority="27">
      <formula>COUNTIF($L89,"*コリンズ・テクリス等への登録*")&gt;0</formula>
    </cfRule>
  </conditionalFormatting>
  <conditionalFormatting sqref="H90">
    <cfRule type="expression" dxfId="1001" priority="26">
      <formula>COUNTIF($L90,"*コリンズ・テクリス等への登録*")&gt;0</formula>
    </cfRule>
  </conditionalFormatting>
  <conditionalFormatting sqref="H91">
    <cfRule type="expression" dxfId="1000" priority="25">
      <formula>COUNTIF($L91,"*コリンズ・テクリス等への登録*")&gt;0</formula>
    </cfRule>
  </conditionalFormatting>
  <conditionalFormatting sqref="H92">
    <cfRule type="expression" dxfId="999" priority="24">
      <formula>COUNTIF($L92,"*コリンズ・テクリス等への登録*")&gt;0</formula>
    </cfRule>
  </conditionalFormatting>
  <conditionalFormatting sqref="H93">
    <cfRule type="expression" dxfId="998" priority="23">
      <formula>COUNTIF($L93,"*コリンズ・テクリス等への登録*")&gt;0</formula>
    </cfRule>
  </conditionalFormatting>
  <conditionalFormatting sqref="H94">
    <cfRule type="expression" dxfId="997" priority="22">
      <formula>COUNTIF($L94,"*コリンズ・テクリス等への登録*")&gt;0</formula>
    </cfRule>
  </conditionalFormatting>
  <conditionalFormatting sqref="H95">
    <cfRule type="expression" dxfId="996" priority="21">
      <formula>COUNTIF($L95,"*コリンズ・テクリス等への登録*")&gt;0</formula>
    </cfRule>
  </conditionalFormatting>
  <conditionalFormatting sqref="H96">
    <cfRule type="expression" dxfId="995" priority="20">
      <formula>COUNTIF($L96,"*コリンズ・テクリス等への登録*")&gt;0</formula>
    </cfRule>
  </conditionalFormatting>
  <conditionalFormatting sqref="H97">
    <cfRule type="expression" dxfId="994" priority="19">
      <formula>COUNTIF($L97,"*コリンズ・テクリス等への登録*")&gt;0</formula>
    </cfRule>
  </conditionalFormatting>
  <conditionalFormatting sqref="H98">
    <cfRule type="expression" dxfId="993" priority="18">
      <formula>COUNTIF($L98,"*コリンズ・テクリス等への登録*")&gt;0</formula>
    </cfRule>
  </conditionalFormatting>
  <conditionalFormatting sqref="H99">
    <cfRule type="expression" dxfId="992" priority="17">
      <formula>COUNTIF($L99,"*コリンズ・テクリス等への登録*")&gt;0</formula>
    </cfRule>
  </conditionalFormatting>
  <conditionalFormatting sqref="H100">
    <cfRule type="expression" dxfId="991" priority="16">
      <formula>COUNTIF($L100,"*コリンズ・テクリス等への登録*")&gt;0</formula>
    </cfRule>
  </conditionalFormatting>
  <conditionalFormatting sqref="H101">
    <cfRule type="expression" dxfId="990" priority="15">
      <formula>COUNTIF($L101,"*コリンズ・テクリス等への登録*")&gt;0</formula>
    </cfRule>
  </conditionalFormatting>
  <conditionalFormatting sqref="H102">
    <cfRule type="expression" dxfId="989" priority="14">
      <formula>COUNTIF($L102,"*コリンズ・テクリス等への登録*")&gt;0</formula>
    </cfRule>
  </conditionalFormatting>
  <conditionalFormatting sqref="H103">
    <cfRule type="expression" dxfId="988" priority="13">
      <formula>COUNTIF($L103,"*コリンズ・テクリス等への登録*")&gt;0</formula>
    </cfRule>
  </conditionalFormatting>
  <conditionalFormatting sqref="H104">
    <cfRule type="expression" dxfId="987" priority="12">
      <formula>COUNTIF($L104,"*コリンズ・テクリス等への登録*")&gt;0</formula>
    </cfRule>
  </conditionalFormatting>
  <conditionalFormatting sqref="H105">
    <cfRule type="expression" dxfId="986" priority="11">
      <formula>COUNTIF($L105,"*コリンズ・テクリス等への登録*")&gt;0</formula>
    </cfRule>
  </conditionalFormatting>
  <conditionalFormatting sqref="H106">
    <cfRule type="expression" dxfId="985" priority="10">
      <formula>COUNTIF($L106,"*コリンズ・テクリス等への登録*")&gt;0</formula>
    </cfRule>
  </conditionalFormatting>
  <conditionalFormatting sqref="H107">
    <cfRule type="expression" dxfId="984" priority="9">
      <formula>COUNTIF($L107,"*コリンズ・テクリス等への登録*")&gt;0</formula>
    </cfRule>
  </conditionalFormatting>
  <conditionalFormatting sqref="H108">
    <cfRule type="expression" dxfId="983" priority="8">
      <formula>COUNTIF($L108,"*コリンズ・テクリス等への登録*")&gt;0</formula>
    </cfRule>
  </conditionalFormatting>
  <conditionalFormatting sqref="H109">
    <cfRule type="expression" dxfId="982" priority="7">
      <formula>COUNTIF($L109,"*コリンズ・テクリス等への登録*")&gt;0</formula>
    </cfRule>
  </conditionalFormatting>
  <conditionalFormatting sqref="H110">
    <cfRule type="expression" dxfId="981" priority="6">
      <formula>COUNTIF($L110,"*コリンズ・テクリス等への登録*")&gt;0</formula>
    </cfRule>
  </conditionalFormatting>
  <conditionalFormatting sqref="H111">
    <cfRule type="expression" dxfId="980" priority="5">
      <formula>COUNTIF($L111,"*コリンズ・テクリス等への登録*")&gt;0</formula>
    </cfRule>
  </conditionalFormatting>
  <conditionalFormatting sqref="H112">
    <cfRule type="expression" dxfId="979" priority="4">
      <formula>COUNTIF($L112,"*コリンズ・テクリス等への登録*")&gt;0</formula>
    </cfRule>
  </conditionalFormatting>
  <conditionalFormatting sqref="H113">
    <cfRule type="expression" dxfId="978" priority="3">
      <formula>COUNTIF($L113,"*コリンズ・テクリス等への登録*")&gt;0</formula>
    </cfRule>
  </conditionalFormatting>
  <conditionalFormatting sqref="G6:H6">
    <cfRule type="expression" dxfId="977" priority="2">
      <formula>COUNTIF($L$6,"*"&amp;$F$6&amp;"*")&gt;0</formula>
    </cfRule>
  </conditionalFormatting>
  <conditionalFormatting sqref="C7:H7">
    <cfRule type="expression" dxfId="976" priority="1">
      <formula>$L$7&lt;&gt;正常</formula>
    </cfRule>
  </conditionalFormatting>
  <dataValidations count="2">
    <dataValidation type="list" allowBlank="1" showInputMessage="1" showErrorMessage="1" sqref="C14:D113" xr:uid="{00000000-0002-0000-0000-000000000000}">
      <formula1>国名リスト</formula1>
    </dataValidation>
    <dataValidation type="whole" allowBlank="1" showInputMessage="1" showErrorMessage="1" sqref="G14:G113" xr:uid="{00000000-0002-0000-0000-000001000000}">
      <formula1>0</formula1>
      <formula2>1000</formula2>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リスト選択肢!$X$2:$X$4</xm:f>
          </x14:formula1>
          <xm:sqref>G6:H6</xm:sqref>
        </x14:dataValidation>
        <x14:dataValidation type="list" allowBlank="1" showInputMessage="1" showErrorMessage="1" xr:uid="{00000000-0002-0000-0000-000003000000}">
          <x14:formula1>
            <xm:f>リスト選択肢!$V$2:$V$3</xm:f>
          </x14:formula1>
          <xm:sqref>H14:H113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B1:IR108"/>
  <sheetViews>
    <sheetView topLeftCell="HB1" zoomScale="85" zoomScaleNormal="85" workbookViewId="0">
      <selection activeCell="T9" sqref="T9"/>
    </sheetView>
  </sheetViews>
  <sheetFormatPr defaultColWidth="8.88671875" defaultRowHeight="18" x14ac:dyDescent="0.45"/>
  <cols>
    <col min="1" max="1" width="3.33203125" style="149" customWidth="1"/>
    <col min="2" max="2" width="16.44140625" style="149" bestFit="1" customWidth="1"/>
    <col min="3" max="3" width="13.44140625" style="149" customWidth="1"/>
    <col min="4" max="4" width="14.44140625" style="149" customWidth="1"/>
    <col min="5" max="6" width="15.109375" style="149" customWidth="1"/>
    <col min="7" max="7" width="16.6640625" style="149" customWidth="1"/>
    <col min="8" max="8" width="17.109375" style="149" customWidth="1"/>
    <col min="9" max="9" width="29.109375" style="149" customWidth="1"/>
    <col min="10" max="10" width="20.33203125" style="149" customWidth="1"/>
    <col min="11" max="11" width="17.109375" style="149" customWidth="1"/>
    <col min="12" max="12" width="16.109375" style="149" customWidth="1"/>
    <col min="13" max="13" width="20.33203125" style="149" customWidth="1"/>
    <col min="14" max="14" width="17.109375" style="149" customWidth="1"/>
    <col min="15" max="15" width="16.109375" style="149" customWidth="1"/>
    <col min="16" max="16" width="20.33203125" style="149" customWidth="1"/>
    <col min="17" max="17" width="20.109375" style="149" customWidth="1"/>
    <col min="18" max="18" width="10" style="149" customWidth="1"/>
    <col min="19" max="19" width="22.6640625" style="149" customWidth="1"/>
    <col min="20" max="20" width="38.6640625" style="149" customWidth="1"/>
    <col min="21" max="21" width="8.88671875" style="149"/>
    <col min="22" max="22" width="9.6640625" style="149" bestFit="1" customWidth="1"/>
    <col min="23" max="24" width="8.88671875" style="149"/>
    <col min="25" max="25" width="3" style="149" customWidth="1"/>
    <col min="26" max="26" width="17.33203125" style="149" bestFit="1" customWidth="1"/>
    <col min="27" max="27" width="9.6640625" style="149" customWidth="1"/>
    <col min="28" max="30" width="8.88671875" style="149"/>
    <col min="31" max="31" width="15.77734375" style="149" customWidth="1"/>
    <col min="32" max="32" width="8.88671875" style="149"/>
    <col min="33" max="33" width="7.77734375" style="149" bestFit="1" customWidth="1"/>
    <col min="34" max="34" width="28.88671875" style="149" customWidth="1"/>
    <col min="35" max="35" width="12.109375" style="149" bestFit="1" customWidth="1"/>
    <col min="36" max="36" width="8.88671875" style="149"/>
    <col min="37" max="37" width="13.33203125" style="149" bestFit="1" customWidth="1"/>
    <col min="38" max="38" width="8.88671875" style="149"/>
    <col min="39" max="39" width="22.77734375" style="149" customWidth="1"/>
    <col min="40" max="40" width="8.88671875" style="149"/>
    <col min="41" max="41" width="27.77734375" style="149" customWidth="1"/>
    <col min="42" max="42" width="30.33203125" style="149" customWidth="1"/>
    <col min="43" max="43" width="23.21875" style="149" customWidth="1"/>
    <col min="44" max="45" width="21" style="149" customWidth="1"/>
    <col min="46" max="46" width="13.44140625" style="149" customWidth="1"/>
    <col min="47" max="48" width="13.6640625" style="149" customWidth="1"/>
    <col min="49" max="49" width="10.88671875" style="149" customWidth="1"/>
    <col min="50" max="51" width="10.21875" style="149" customWidth="1"/>
    <col min="52" max="52" width="3.6640625" style="149" customWidth="1"/>
    <col min="53" max="53" width="17.33203125" style="149" bestFit="1" customWidth="1"/>
    <col min="54" max="54" width="9.6640625" style="149" customWidth="1"/>
    <col min="55" max="55" width="27.77734375" style="149" customWidth="1"/>
    <col min="56" max="56" width="30.33203125" style="149" customWidth="1"/>
    <col min="57" max="57" width="23.21875" style="149" customWidth="1"/>
    <col min="58" max="59" width="21" style="149" customWidth="1"/>
    <col min="60" max="60" width="24" style="149" customWidth="1"/>
    <col min="61" max="62" width="33.77734375" style="149" customWidth="1"/>
    <col min="63" max="63" width="23.21875" style="149" customWidth="1"/>
    <col min="64" max="65" width="21" style="149" customWidth="1"/>
    <col min="66" max="66" width="20.44140625" style="149" customWidth="1"/>
    <col min="67" max="69" width="17.6640625" style="172" customWidth="1"/>
    <col min="70" max="71" width="16.88671875" style="149" customWidth="1"/>
    <col min="72" max="72" width="13.77734375" style="149" customWidth="1"/>
    <col min="73" max="73" width="5.77734375" style="149" customWidth="1"/>
    <col min="74" max="74" width="17.33203125" style="149" bestFit="1" customWidth="1"/>
    <col min="75" max="75" width="9.6640625" style="149" customWidth="1"/>
    <col min="76" max="76" width="27.77734375" style="149" customWidth="1"/>
    <col min="77" max="77" width="30.33203125" style="149" customWidth="1"/>
    <col min="78" max="78" width="23.21875" style="149" customWidth="1"/>
    <col min="79" max="80" width="21" style="149" customWidth="1"/>
    <col min="81" max="81" width="24" style="149" customWidth="1"/>
    <col min="82" max="84" width="24.33203125" style="149" customWidth="1"/>
    <col min="85" max="85" width="26" style="149" customWidth="1"/>
    <col min="86" max="86" width="22.88671875" style="149" customWidth="1"/>
    <col min="87" max="87" width="23.21875" style="149" customWidth="1"/>
    <col min="88" max="89" width="21" style="149" customWidth="1"/>
    <col min="90" max="90" width="20.44140625" style="149" customWidth="1"/>
    <col min="91" max="93" width="17.6640625" style="172" customWidth="1"/>
    <col min="94" max="95" width="16.88671875" style="149" customWidth="1"/>
    <col min="96" max="96" width="13.77734375" style="149" customWidth="1"/>
    <col min="97" max="97" width="5.77734375" style="149" customWidth="1"/>
    <col min="98" max="98" width="17.33203125" style="149" bestFit="1" customWidth="1"/>
    <col min="99" max="99" width="9.6640625" style="149" customWidth="1"/>
    <col min="100" max="100" width="27.77734375" style="149" customWidth="1"/>
    <col min="101" max="101" width="30.33203125" style="149" customWidth="1"/>
    <col min="102" max="102" width="17.33203125" style="149" bestFit="1" customWidth="1"/>
    <col min="103" max="104" width="21" style="149" customWidth="1"/>
    <col min="105" max="105" width="24" style="149" customWidth="1"/>
    <col min="106" max="108" width="24.33203125" style="149" customWidth="1"/>
    <col min="109" max="109" width="26" style="149" customWidth="1"/>
    <col min="110" max="111" width="22.88671875" style="149" customWidth="1"/>
    <col min="112" max="113" width="21" style="149" customWidth="1"/>
    <col min="114" max="114" width="24" style="149" customWidth="1"/>
    <col min="115" max="117" width="24.33203125" style="149" customWidth="1"/>
    <col min="118" max="118" width="26" style="149" customWidth="1"/>
    <col min="119" max="120" width="22.88671875" style="149" customWidth="1"/>
    <col min="121" max="122" width="21" style="149" customWidth="1"/>
    <col min="123" max="123" width="24" style="149" customWidth="1"/>
    <col min="124" max="126" width="24.33203125" style="149" customWidth="1"/>
    <col min="127" max="127" width="26" style="149" customWidth="1"/>
    <col min="128" max="129" width="22.88671875" style="149" customWidth="1"/>
    <col min="130" max="131" width="21" style="149" customWidth="1"/>
    <col min="132" max="132" width="24" style="149" customWidth="1"/>
    <col min="133" max="135" width="24.33203125" style="149" customWidth="1"/>
    <col min="136" max="136" width="26" style="149" customWidth="1"/>
    <col min="137" max="138" width="22.88671875" style="149" customWidth="1"/>
    <col min="139" max="140" width="21" style="149" customWidth="1"/>
    <col min="141" max="141" width="24" style="149" customWidth="1"/>
    <col min="142" max="144" width="24.33203125" style="149" customWidth="1"/>
    <col min="145" max="145" width="26" style="149" customWidth="1"/>
    <col min="146" max="199" width="22.88671875" style="149" customWidth="1"/>
    <col min="200" max="200" width="3.33203125" style="149" customWidth="1"/>
    <col min="201" max="201" width="23.21875" style="149" customWidth="1"/>
    <col min="202" max="203" width="21" style="149" customWidth="1"/>
    <col min="204" max="205" width="20.44140625" style="149" customWidth="1"/>
    <col min="206" max="207" width="16.88671875" style="149" customWidth="1"/>
    <col min="208" max="210" width="17.6640625" style="172" customWidth="1"/>
    <col min="211" max="211" width="13.77734375" style="149" customWidth="1"/>
    <col min="212" max="212" width="5.77734375" style="149" customWidth="1"/>
    <col min="213" max="213" width="18.44140625" style="149" customWidth="1"/>
    <col min="214" max="214" width="22.33203125" style="149" customWidth="1"/>
    <col min="215" max="215" width="27.33203125" style="149" customWidth="1"/>
    <col min="216" max="216" width="19.44140625" style="149" customWidth="1"/>
    <col min="217" max="226" width="25.44140625" style="149" customWidth="1"/>
    <col min="227" max="227" width="23.21875" style="149" customWidth="1"/>
    <col min="228" max="228" width="25.44140625" style="149" customWidth="1"/>
    <col min="229" max="229" width="20.6640625" style="149" customWidth="1"/>
    <col min="230" max="230" width="8.88671875" style="149"/>
    <col min="231" max="231" width="26.21875" style="149" customWidth="1"/>
    <col min="232" max="232" width="8.88671875" style="149"/>
    <col min="233" max="234" width="34.88671875" style="149" customWidth="1"/>
    <col min="235" max="235" width="47.77734375" style="149" customWidth="1"/>
    <col min="236" max="252" width="15" style="149" customWidth="1"/>
    <col min="253" max="16384" width="8.88671875" style="149"/>
  </cols>
  <sheetData>
    <row r="1" spans="2:252" x14ac:dyDescent="0.45">
      <c r="B1" s="169" t="s">
        <v>872</v>
      </c>
    </row>
    <row r="3" spans="2:252" x14ac:dyDescent="0.45">
      <c r="B3" s="149" t="s">
        <v>846</v>
      </c>
      <c r="C3" s="532">
        <f ca="1">NOW()</f>
        <v>44448.681016435185</v>
      </c>
      <c r="D3" s="532"/>
      <c r="E3" s="169" t="s">
        <v>873</v>
      </c>
      <c r="F3" s="169"/>
    </row>
    <row r="4" spans="2:252" x14ac:dyDescent="0.45">
      <c r="E4" s="149" t="s">
        <v>874</v>
      </c>
    </row>
    <row r="6" spans="2:252" x14ac:dyDescent="0.45">
      <c r="B6" s="149" t="s">
        <v>835</v>
      </c>
      <c r="C6" s="149" t="s">
        <v>875</v>
      </c>
      <c r="Z6" s="149" t="s">
        <v>836</v>
      </c>
      <c r="AA6" s="169" t="s">
        <v>878</v>
      </c>
      <c r="BA6" s="149" t="s">
        <v>879</v>
      </c>
      <c r="BB6" s="149" t="s">
        <v>888</v>
      </c>
      <c r="BV6" s="149" t="s">
        <v>894</v>
      </c>
      <c r="BW6" s="149" t="s">
        <v>903</v>
      </c>
      <c r="CT6" s="149" t="s">
        <v>904</v>
      </c>
      <c r="CU6" s="149" t="s">
        <v>903</v>
      </c>
      <c r="CX6" s="149" t="s">
        <v>904</v>
      </c>
      <c r="HE6" s="149" t="s">
        <v>876</v>
      </c>
      <c r="HF6" s="149" t="s">
        <v>877</v>
      </c>
    </row>
    <row r="7" spans="2:252" ht="36" customHeight="1" x14ac:dyDescent="0.45">
      <c r="B7" s="528" t="s">
        <v>839</v>
      </c>
      <c r="C7" s="529" t="s">
        <v>805</v>
      </c>
      <c r="D7" s="530"/>
      <c r="E7" s="530"/>
      <c r="F7" s="531"/>
      <c r="G7" s="529" t="s">
        <v>806</v>
      </c>
      <c r="H7" s="530"/>
      <c r="I7" s="530"/>
      <c r="J7" s="531"/>
      <c r="K7" s="530"/>
      <c r="L7" s="530"/>
      <c r="M7" s="531"/>
      <c r="N7" s="530"/>
      <c r="O7" s="530"/>
      <c r="P7" s="531"/>
      <c r="Q7" s="528" t="s">
        <v>840</v>
      </c>
      <c r="R7" s="528" t="s">
        <v>609</v>
      </c>
      <c r="S7" s="528" t="s">
        <v>809</v>
      </c>
      <c r="T7" s="528" t="s">
        <v>810</v>
      </c>
      <c r="U7" s="528" t="s">
        <v>811</v>
      </c>
      <c r="V7" s="150" t="s">
        <v>812</v>
      </c>
      <c r="W7" s="150" t="s">
        <v>813</v>
      </c>
      <c r="X7" s="150" t="s">
        <v>814</v>
      </c>
      <c r="Z7" s="528" t="s">
        <v>840</v>
      </c>
      <c r="AA7" s="528" t="s">
        <v>609</v>
      </c>
      <c r="AB7" s="528" t="s">
        <v>815</v>
      </c>
      <c r="AC7" s="528"/>
      <c r="AD7" s="528"/>
      <c r="AE7" s="528"/>
      <c r="AF7" s="528" t="s">
        <v>838</v>
      </c>
      <c r="AG7" s="528"/>
      <c r="AH7" s="528"/>
      <c r="AI7" s="528" t="s">
        <v>816</v>
      </c>
      <c r="AJ7" s="528"/>
      <c r="AK7" s="528" t="s">
        <v>817</v>
      </c>
      <c r="AL7" s="528"/>
      <c r="AM7" s="529" t="s">
        <v>841</v>
      </c>
      <c r="AN7" s="531"/>
      <c r="AO7" s="533" t="s">
        <v>818</v>
      </c>
      <c r="AP7" s="533" t="s">
        <v>843</v>
      </c>
      <c r="AQ7" s="528" t="s">
        <v>845</v>
      </c>
      <c r="AR7" s="528" t="s">
        <v>844</v>
      </c>
      <c r="AS7" s="528" t="s">
        <v>819</v>
      </c>
      <c r="AT7" s="528" t="s">
        <v>820</v>
      </c>
      <c r="AU7" s="528" t="s">
        <v>821</v>
      </c>
      <c r="AV7" s="528" t="s">
        <v>822</v>
      </c>
      <c r="AW7" s="528" t="s">
        <v>823</v>
      </c>
      <c r="AX7" s="528" t="s">
        <v>824</v>
      </c>
      <c r="AY7" s="528" t="s">
        <v>825</v>
      </c>
      <c r="BA7" s="528" t="s">
        <v>840</v>
      </c>
      <c r="BB7" s="528" t="s">
        <v>609</v>
      </c>
      <c r="BC7" s="533" t="s">
        <v>881</v>
      </c>
      <c r="BD7" s="533" t="s">
        <v>880</v>
      </c>
      <c r="BE7" s="528" t="s">
        <v>882</v>
      </c>
      <c r="BF7" s="528" t="s">
        <v>883</v>
      </c>
      <c r="BG7" s="528" t="s">
        <v>884</v>
      </c>
      <c r="BH7" s="528" t="s">
        <v>885</v>
      </c>
      <c r="BI7" s="528" t="s">
        <v>886</v>
      </c>
      <c r="BJ7" s="528" t="s">
        <v>887</v>
      </c>
      <c r="BK7" s="528" t="s">
        <v>845</v>
      </c>
      <c r="BL7" s="528" t="s">
        <v>844</v>
      </c>
      <c r="BM7" s="528" t="s">
        <v>889</v>
      </c>
      <c r="BN7" s="528" t="s">
        <v>670</v>
      </c>
      <c r="BO7" s="529" t="s">
        <v>890</v>
      </c>
      <c r="BP7" s="530"/>
      <c r="BQ7" s="531"/>
      <c r="BR7" s="528" t="s">
        <v>821</v>
      </c>
      <c r="BS7" s="528" t="s">
        <v>822</v>
      </c>
      <c r="BT7" s="528" t="s">
        <v>893</v>
      </c>
      <c r="BV7" s="528" t="s">
        <v>840</v>
      </c>
      <c r="BW7" s="528" t="s">
        <v>609</v>
      </c>
      <c r="BX7" s="533" t="s">
        <v>881</v>
      </c>
      <c r="BY7" s="533" t="s">
        <v>880</v>
      </c>
      <c r="BZ7" s="528" t="s">
        <v>895</v>
      </c>
      <c r="CA7" s="528" t="s">
        <v>611</v>
      </c>
      <c r="CB7" s="528" t="s">
        <v>896</v>
      </c>
      <c r="CC7" s="528" t="s">
        <v>897</v>
      </c>
      <c r="CD7" s="528" t="s">
        <v>898</v>
      </c>
      <c r="CE7" s="528" t="s">
        <v>899</v>
      </c>
      <c r="CF7" s="528" t="s">
        <v>900</v>
      </c>
      <c r="CG7" s="528" t="s">
        <v>901</v>
      </c>
      <c r="CH7" s="528" t="s">
        <v>902</v>
      </c>
      <c r="CI7" s="528" t="s">
        <v>845</v>
      </c>
      <c r="CJ7" s="528" t="s">
        <v>844</v>
      </c>
      <c r="CK7" s="528" t="s">
        <v>889</v>
      </c>
      <c r="CL7" s="528" t="s">
        <v>670</v>
      </c>
      <c r="CM7" s="529" t="s">
        <v>890</v>
      </c>
      <c r="CN7" s="530"/>
      <c r="CO7" s="531"/>
      <c r="CP7" s="528" t="s">
        <v>821</v>
      </c>
      <c r="CQ7" s="528" t="s">
        <v>822</v>
      </c>
      <c r="CR7" s="528" t="s">
        <v>893</v>
      </c>
      <c r="CT7" s="528" t="s">
        <v>840</v>
      </c>
      <c r="CU7" s="528" t="s">
        <v>609</v>
      </c>
      <c r="CV7" s="533" t="s">
        <v>881</v>
      </c>
      <c r="CW7" s="533" t="s">
        <v>880</v>
      </c>
      <c r="CX7" s="533" t="s">
        <v>914</v>
      </c>
      <c r="CY7" s="529" t="s">
        <v>954</v>
      </c>
      <c r="CZ7" s="530"/>
      <c r="DA7" s="530"/>
      <c r="DB7" s="530"/>
      <c r="DC7" s="530"/>
      <c r="DD7" s="530"/>
      <c r="DE7" s="530"/>
      <c r="DF7" s="530"/>
      <c r="DG7" s="531"/>
      <c r="DH7" s="529" t="s">
        <v>955</v>
      </c>
      <c r="DI7" s="530"/>
      <c r="DJ7" s="530"/>
      <c r="DK7" s="530"/>
      <c r="DL7" s="530"/>
      <c r="DM7" s="530"/>
      <c r="DN7" s="530"/>
      <c r="DO7" s="530"/>
      <c r="DP7" s="531"/>
      <c r="DQ7" s="529" t="s">
        <v>956</v>
      </c>
      <c r="DR7" s="530"/>
      <c r="DS7" s="530"/>
      <c r="DT7" s="530"/>
      <c r="DU7" s="530"/>
      <c r="DV7" s="530"/>
      <c r="DW7" s="530"/>
      <c r="DX7" s="530"/>
      <c r="DY7" s="531"/>
      <c r="DZ7" s="529" t="s">
        <v>957</v>
      </c>
      <c r="EA7" s="530"/>
      <c r="EB7" s="530"/>
      <c r="EC7" s="530"/>
      <c r="ED7" s="530"/>
      <c r="EE7" s="530"/>
      <c r="EF7" s="530"/>
      <c r="EG7" s="530"/>
      <c r="EH7" s="531"/>
      <c r="EI7" s="529" t="s">
        <v>957</v>
      </c>
      <c r="EJ7" s="530"/>
      <c r="EK7" s="530"/>
      <c r="EL7" s="530"/>
      <c r="EM7" s="530"/>
      <c r="EN7" s="530"/>
      <c r="EO7" s="530"/>
      <c r="EP7" s="530"/>
      <c r="EQ7" s="531"/>
      <c r="ER7" s="529" t="s">
        <v>918</v>
      </c>
      <c r="ES7" s="530"/>
      <c r="ET7" s="531"/>
      <c r="EU7" s="529" t="s">
        <v>921</v>
      </c>
      <c r="EV7" s="530"/>
      <c r="EW7" s="531"/>
      <c r="EX7" s="529" t="s">
        <v>922</v>
      </c>
      <c r="EY7" s="530"/>
      <c r="EZ7" s="530"/>
      <c r="FA7" s="530"/>
      <c r="FB7" s="530"/>
      <c r="FC7" s="530"/>
      <c r="FD7" s="530"/>
      <c r="FE7" s="530"/>
      <c r="FF7" s="530"/>
      <c r="FG7" s="530"/>
      <c r="FH7" s="530"/>
      <c r="FI7" s="531"/>
      <c r="FJ7" s="529" t="s">
        <v>557</v>
      </c>
      <c r="FK7" s="530"/>
      <c r="FL7" s="530"/>
      <c r="FM7" s="530"/>
      <c r="FN7" s="530"/>
      <c r="FO7" s="531"/>
      <c r="FP7" s="529" t="s">
        <v>938</v>
      </c>
      <c r="FQ7" s="530"/>
      <c r="FR7" s="531"/>
      <c r="FS7" s="528" t="s">
        <v>941</v>
      </c>
      <c r="FT7" s="528"/>
      <c r="FU7" s="528"/>
      <c r="FV7" s="528"/>
      <c r="FW7" s="528"/>
      <c r="FX7" s="528"/>
      <c r="FY7" s="530" t="s">
        <v>946</v>
      </c>
      <c r="FZ7" s="530"/>
      <c r="GA7" s="530"/>
      <c r="GB7" s="529" t="s">
        <v>947</v>
      </c>
      <c r="GC7" s="530"/>
      <c r="GD7" s="530"/>
      <c r="GE7" s="530"/>
      <c r="GF7" s="530"/>
      <c r="GG7" s="530"/>
      <c r="GH7" s="531"/>
      <c r="GI7" s="529" t="s">
        <v>941</v>
      </c>
      <c r="GJ7" s="530"/>
      <c r="GK7" s="530"/>
      <c r="GL7" s="530"/>
      <c r="GM7" s="530"/>
      <c r="GN7" s="530"/>
      <c r="GO7" s="530"/>
      <c r="GP7" s="530"/>
      <c r="GQ7" s="531"/>
      <c r="GS7" s="533" t="s">
        <v>845</v>
      </c>
      <c r="GT7" s="533" t="s">
        <v>844</v>
      </c>
      <c r="GU7" s="533" t="s">
        <v>962</v>
      </c>
      <c r="GV7" s="533" t="s">
        <v>963</v>
      </c>
      <c r="GW7" s="533" t="s">
        <v>670</v>
      </c>
      <c r="GX7" s="529" t="s">
        <v>890</v>
      </c>
      <c r="GY7" s="530"/>
      <c r="GZ7" s="531"/>
      <c r="HA7" s="528" t="s">
        <v>821</v>
      </c>
      <c r="HB7" s="528" t="s">
        <v>822</v>
      </c>
      <c r="HC7" s="528" t="s">
        <v>893</v>
      </c>
      <c r="HE7" s="528" t="s">
        <v>839</v>
      </c>
      <c r="HF7" s="528" t="s">
        <v>805</v>
      </c>
      <c r="HG7" s="528"/>
      <c r="HH7" s="528"/>
      <c r="HI7" s="529" t="s">
        <v>806</v>
      </c>
      <c r="HJ7" s="530"/>
      <c r="HK7" s="530"/>
      <c r="HL7" s="531"/>
      <c r="HM7" s="530" t="s">
        <v>807</v>
      </c>
      <c r="HN7" s="530"/>
      <c r="HO7" s="531"/>
      <c r="HP7" s="530" t="s">
        <v>808</v>
      </c>
      <c r="HQ7" s="530"/>
      <c r="HR7" s="531"/>
      <c r="HS7" s="528" t="s">
        <v>866</v>
      </c>
      <c r="HT7" s="533" t="s">
        <v>865</v>
      </c>
      <c r="HU7" s="528" t="s">
        <v>840</v>
      </c>
      <c r="HV7" s="528" t="s">
        <v>847</v>
      </c>
      <c r="HW7" s="528" t="s">
        <v>810</v>
      </c>
      <c r="HX7" s="151" t="s">
        <v>848</v>
      </c>
      <c r="HY7" s="528" t="s">
        <v>867</v>
      </c>
      <c r="HZ7" s="528" t="s">
        <v>862</v>
      </c>
      <c r="IA7" s="528" t="s">
        <v>849</v>
      </c>
      <c r="IB7" s="528" t="s">
        <v>850</v>
      </c>
      <c r="IC7" s="528"/>
      <c r="ID7" s="528" t="s">
        <v>851</v>
      </c>
      <c r="IE7" s="528" t="s">
        <v>852</v>
      </c>
      <c r="IF7" s="528" t="s">
        <v>853</v>
      </c>
      <c r="IG7" s="528" t="s">
        <v>854</v>
      </c>
      <c r="IH7" s="528" t="s">
        <v>855</v>
      </c>
      <c r="II7" s="528" t="s">
        <v>868</v>
      </c>
      <c r="IJ7" s="528" t="s">
        <v>869</v>
      </c>
      <c r="IK7" s="528" t="s">
        <v>871</v>
      </c>
      <c r="IL7" s="528" t="s">
        <v>870</v>
      </c>
      <c r="IM7" s="528" t="s">
        <v>856</v>
      </c>
      <c r="IN7" s="528" t="s">
        <v>857</v>
      </c>
      <c r="IO7" s="528" t="s">
        <v>858</v>
      </c>
      <c r="IP7" s="528" t="s">
        <v>859</v>
      </c>
      <c r="IQ7" s="528" t="s">
        <v>860</v>
      </c>
      <c r="IR7" s="528" t="s">
        <v>861</v>
      </c>
    </row>
    <row r="8" spans="2:252" ht="36" x14ac:dyDescent="0.45">
      <c r="B8" s="528"/>
      <c r="C8" s="151" t="s">
        <v>826</v>
      </c>
      <c r="D8" s="151" t="s">
        <v>606</v>
      </c>
      <c r="E8" s="151" t="s">
        <v>827</v>
      </c>
      <c r="F8" s="151" t="s">
        <v>626</v>
      </c>
      <c r="G8" s="151" t="s">
        <v>828</v>
      </c>
      <c r="H8" s="151" t="s">
        <v>670</v>
      </c>
      <c r="I8" s="151" t="s">
        <v>607</v>
      </c>
      <c r="J8" s="151" t="s">
        <v>608</v>
      </c>
      <c r="K8" s="151" t="s">
        <v>670</v>
      </c>
      <c r="L8" s="151" t="s">
        <v>607</v>
      </c>
      <c r="M8" s="151" t="s">
        <v>608</v>
      </c>
      <c r="N8" s="151" t="s">
        <v>670</v>
      </c>
      <c r="O8" s="151" t="s">
        <v>607</v>
      </c>
      <c r="P8" s="151" t="s">
        <v>608</v>
      </c>
      <c r="Q8" s="528"/>
      <c r="R8" s="528"/>
      <c r="S8" s="528"/>
      <c r="T8" s="528"/>
      <c r="U8" s="528"/>
      <c r="V8" s="150" t="s">
        <v>829</v>
      </c>
      <c r="W8" s="150" t="s">
        <v>829</v>
      </c>
      <c r="X8" s="150" t="s">
        <v>829</v>
      </c>
      <c r="Z8" s="528"/>
      <c r="AA8" s="528"/>
      <c r="AB8" s="151" t="s">
        <v>830</v>
      </c>
      <c r="AC8" s="529" t="s">
        <v>831</v>
      </c>
      <c r="AD8" s="531"/>
      <c r="AE8" s="151" t="s">
        <v>610</v>
      </c>
      <c r="AF8" s="151" t="s">
        <v>832</v>
      </c>
      <c r="AG8" s="151" t="s">
        <v>837</v>
      </c>
      <c r="AH8" s="151" t="s">
        <v>833</v>
      </c>
      <c r="AI8" s="151" t="s">
        <v>834</v>
      </c>
      <c r="AJ8" s="151" t="s">
        <v>837</v>
      </c>
      <c r="AK8" s="151" t="s">
        <v>834</v>
      </c>
      <c r="AL8" s="151" t="s">
        <v>837</v>
      </c>
      <c r="AM8" s="151" t="s">
        <v>842</v>
      </c>
      <c r="AN8" s="151" t="s">
        <v>837</v>
      </c>
      <c r="AO8" s="534"/>
      <c r="AP8" s="534"/>
      <c r="AQ8" s="528"/>
      <c r="AR8" s="528"/>
      <c r="AS8" s="528"/>
      <c r="AT8" s="528"/>
      <c r="AU8" s="528"/>
      <c r="AV8" s="528"/>
      <c r="AW8" s="528"/>
      <c r="AX8" s="528"/>
      <c r="AY8" s="528"/>
      <c r="BA8" s="528"/>
      <c r="BB8" s="528"/>
      <c r="BC8" s="534"/>
      <c r="BD8" s="534"/>
      <c r="BE8" s="528"/>
      <c r="BF8" s="528"/>
      <c r="BG8" s="528"/>
      <c r="BH8" s="528"/>
      <c r="BI8" s="528"/>
      <c r="BJ8" s="528"/>
      <c r="BK8" s="528"/>
      <c r="BL8" s="528"/>
      <c r="BM8" s="528"/>
      <c r="BN8" s="528"/>
      <c r="BO8" s="161" t="s">
        <v>578</v>
      </c>
      <c r="BP8" s="161" t="s">
        <v>891</v>
      </c>
      <c r="BQ8" s="161" t="s">
        <v>892</v>
      </c>
      <c r="BR8" s="528"/>
      <c r="BS8" s="528"/>
      <c r="BT8" s="528"/>
      <c r="BV8" s="528"/>
      <c r="BW8" s="528"/>
      <c r="BX8" s="534"/>
      <c r="BY8" s="534"/>
      <c r="BZ8" s="528"/>
      <c r="CA8" s="528"/>
      <c r="CB8" s="528"/>
      <c r="CC8" s="528"/>
      <c r="CD8" s="528"/>
      <c r="CE8" s="528"/>
      <c r="CF8" s="528"/>
      <c r="CG8" s="528"/>
      <c r="CH8" s="528"/>
      <c r="CI8" s="528"/>
      <c r="CJ8" s="528"/>
      <c r="CK8" s="528"/>
      <c r="CL8" s="528"/>
      <c r="CM8" s="161" t="s">
        <v>578</v>
      </c>
      <c r="CN8" s="161" t="s">
        <v>891</v>
      </c>
      <c r="CO8" s="161" t="s">
        <v>892</v>
      </c>
      <c r="CP8" s="528"/>
      <c r="CQ8" s="528"/>
      <c r="CR8" s="528"/>
      <c r="CT8" s="528"/>
      <c r="CU8" s="528"/>
      <c r="CV8" s="534"/>
      <c r="CW8" s="534"/>
      <c r="CX8" s="534"/>
      <c r="CY8" s="161" t="s">
        <v>905</v>
      </c>
      <c r="CZ8" s="161" t="s">
        <v>906</v>
      </c>
      <c r="DA8" s="161" t="s">
        <v>907</v>
      </c>
      <c r="DB8" s="161" t="s">
        <v>908</v>
      </c>
      <c r="DC8" s="161" t="s">
        <v>909</v>
      </c>
      <c r="DD8" s="161" t="s">
        <v>910</v>
      </c>
      <c r="DE8" s="161" t="s">
        <v>911</v>
      </c>
      <c r="DF8" s="161" t="s">
        <v>912</v>
      </c>
      <c r="DG8" s="161" t="s">
        <v>913</v>
      </c>
      <c r="DH8" s="161" t="s">
        <v>905</v>
      </c>
      <c r="DI8" s="161" t="s">
        <v>906</v>
      </c>
      <c r="DJ8" s="161" t="s">
        <v>907</v>
      </c>
      <c r="DK8" s="161" t="s">
        <v>908</v>
      </c>
      <c r="DL8" s="161" t="s">
        <v>909</v>
      </c>
      <c r="DM8" s="161" t="s">
        <v>910</v>
      </c>
      <c r="DN8" s="161" t="s">
        <v>911</v>
      </c>
      <c r="DO8" s="161" t="s">
        <v>912</v>
      </c>
      <c r="DP8" s="161" t="s">
        <v>913</v>
      </c>
      <c r="DQ8" s="161" t="s">
        <v>905</v>
      </c>
      <c r="DR8" s="161" t="s">
        <v>906</v>
      </c>
      <c r="DS8" s="161" t="s">
        <v>907</v>
      </c>
      <c r="DT8" s="161" t="s">
        <v>908</v>
      </c>
      <c r="DU8" s="161" t="s">
        <v>909</v>
      </c>
      <c r="DV8" s="161" t="s">
        <v>910</v>
      </c>
      <c r="DW8" s="161" t="s">
        <v>911</v>
      </c>
      <c r="DX8" s="161" t="s">
        <v>912</v>
      </c>
      <c r="DY8" s="161" t="s">
        <v>913</v>
      </c>
      <c r="DZ8" s="161" t="s">
        <v>905</v>
      </c>
      <c r="EA8" s="161" t="s">
        <v>906</v>
      </c>
      <c r="EB8" s="161" t="s">
        <v>907</v>
      </c>
      <c r="EC8" s="161" t="s">
        <v>908</v>
      </c>
      <c r="ED8" s="161" t="s">
        <v>909</v>
      </c>
      <c r="EE8" s="161" t="s">
        <v>910</v>
      </c>
      <c r="EF8" s="161" t="s">
        <v>911</v>
      </c>
      <c r="EG8" s="161" t="s">
        <v>912</v>
      </c>
      <c r="EH8" s="161" t="s">
        <v>913</v>
      </c>
      <c r="EI8" s="161" t="s">
        <v>905</v>
      </c>
      <c r="EJ8" s="161" t="s">
        <v>906</v>
      </c>
      <c r="EK8" s="161" t="s">
        <v>907</v>
      </c>
      <c r="EL8" s="161" t="s">
        <v>908</v>
      </c>
      <c r="EM8" s="161" t="s">
        <v>909</v>
      </c>
      <c r="EN8" s="161" t="s">
        <v>910</v>
      </c>
      <c r="EO8" s="161" t="s">
        <v>911</v>
      </c>
      <c r="EP8" s="161" t="s">
        <v>912</v>
      </c>
      <c r="EQ8" s="161" t="s">
        <v>913</v>
      </c>
      <c r="ER8" s="161" t="s">
        <v>920</v>
      </c>
      <c r="ES8" s="161" t="s">
        <v>917</v>
      </c>
      <c r="ET8" s="161" t="s">
        <v>919</v>
      </c>
      <c r="EU8" s="161" t="s">
        <v>920</v>
      </c>
      <c r="EV8" s="161" t="s">
        <v>917</v>
      </c>
      <c r="EW8" s="161" t="s">
        <v>919</v>
      </c>
      <c r="EX8" s="161" t="s">
        <v>923</v>
      </c>
      <c r="EY8" s="161" t="s">
        <v>924</v>
      </c>
      <c r="EZ8" s="161" t="s">
        <v>925</v>
      </c>
      <c r="FA8" s="161" t="s">
        <v>926</v>
      </c>
      <c r="FB8" s="161" t="s">
        <v>927</v>
      </c>
      <c r="FC8" s="161" t="s">
        <v>928</v>
      </c>
      <c r="FD8" s="161" t="s">
        <v>929</v>
      </c>
      <c r="FE8" s="161" t="s">
        <v>930</v>
      </c>
      <c r="FF8" s="161" t="s">
        <v>931</v>
      </c>
      <c r="FG8" s="161" t="s">
        <v>932</v>
      </c>
      <c r="FH8" s="161" t="s">
        <v>933</v>
      </c>
      <c r="FI8" s="161" t="s">
        <v>919</v>
      </c>
      <c r="FJ8" s="161" t="s">
        <v>934</v>
      </c>
      <c r="FK8" s="161" t="s">
        <v>935</v>
      </c>
      <c r="FL8" s="161" t="s">
        <v>936</v>
      </c>
      <c r="FM8" s="161" t="s">
        <v>937</v>
      </c>
      <c r="FN8" s="161" t="s">
        <v>933</v>
      </c>
      <c r="FO8" s="161" t="s">
        <v>919</v>
      </c>
      <c r="FP8" s="161" t="s">
        <v>939</v>
      </c>
      <c r="FQ8" s="161" t="s">
        <v>940</v>
      </c>
      <c r="FR8" s="161" t="s">
        <v>919</v>
      </c>
      <c r="FS8" s="161" t="s">
        <v>942</v>
      </c>
      <c r="FT8" s="161" t="s">
        <v>919</v>
      </c>
      <c r="FU8" s="161" t="s">
        <v>943</v>
      </c>
      <c r="FV8" s="161" t="s">
        <v>919</v>
      </c>
      <c r="FW8" s="161" t="s">
        <v>944</v>
      </c>
      <c r="FX8" s="161" t="s">
        <v>919</v>
      </c>
      <c r="FY8" s="161" t="s">
        <v>945</v>
      </c>
      <c r="FZ8" s="161" t="s">
        <v>662</v>
      </c>
      <c r="GA8" s="161" t="s">
        <v>919</v>
      </c>
      <c r="GB8" s="161" t="s">
        <v>948</v>
      </c>
      <c r="GC8" s="161" t="s">
        <v>949</v>
      </c>
      <c r="GD8" s="161" t="s">
        <v>950</v>
      </c>
      <c r="GE8" s="161" t="s">
        <v>951</v>
      </c>
      <c r="GF8" s="161" t="s">
        <v>951</v>
      </c>
      <c r="GG8" s="161" t="s">
        <v>933</v>
      </c>
      <c r="GH8" s="161" t="s">
        <v>919</v>
      </c>
      <c r="GI8" s="161" t="s">
        <v>943</v>
      </c>
      <c r="GJ8" s="161" t="s">
        <v>919</v>
      </c>
      <c r="GK8" s="161" t="s">
        <v>944</v>
      </c>
      <c r="GL8" s="161" t="s">
        <v>919</v>
      </c>
      <c r="GM8" s="161" t="s">
        <v>952</v>
      </c>
      <c r="GN8" s="161" t="s">
        <v>919</v>
      </c>
      <c r="GO8" s="161" t="s">
        <v>953</v>
      </c>
      <c r="GP8" s="161" t="s">
        <v>933</v>
      </c>
      <c r="GQ8" s="161" t="s">
        <v>919</v>
      </c>
      <c r="GS8" s="534"/>
      <c r="GT8" s="534"/>
      <c r="GU8" s="534"/>
      <c r="GV8" s="534"/>
      <c r="GW8" s="534"/>
      <c r="GX8" s="250" t="s">
        <v>578</v>
      </c>
      <c r="GY8" s="250" t="s">
        <v>891</v>
      </c>
      <c r="GZ8" s="250" t="s">
        <v>892</v>
      </c>
      <c r="HA8" s="528"/>
      <c r="HB8" s="528"/>
      <c r="HC8" s="528"/>
      <c r="HE8" s="528"/>
      <c r="HF8" s="151" t="s">
        <v>826</v>
      </c>
      <c r="HG8" s="151" t="s">
        <v>606</v>
      </c>
      <c r="HH8" s="151" t="s">
        <v>827</v>
      </c>
      <c r="HI8" s="151" t="s">
        <v>828</v>
      </c>
      <c r="HJ8" s="151" t="s">
        <v>670</v>
      </c>
      <c r="HK8" s="151" t="s">
        <v>607</v>
      </c>
      <c r="HL8" s="151" t="s">
        <v>608</v>
      </c>
      <c r="HM8" s="151" t="s">
        <v>670</v>
      </c>
      <c r="HN8" s="151" t="s">
        <v>607</v>
      </c>
      <c r="HO8" s="151" t="s">
        <v>608</v>
      </c>
      <c r="HP8" s="151" t="s">
        <v>670</v>
      </c>
      <c r="HQ8" s="151" t="s">
        <v>607</v>
      </c>
      <c r="HR8" s="151" t="s">
        <v>608</v>
      </c>
      <c r="HS8" s="528"/>
      <c r="HT8" s="534"/>
      <c r="HU8" s="528"/>
      <c r="HV8" s="528"/>
      <c r="HW8" s="528"/>
      <c r="HX8" s="151" t="s">
        <v>605</v>
      </c>
      <c r="HY8" s="528"/>
      <c r="HZ8" s="528"/>
      <c r="IA8" s="528"/>
      <c r="IB8" s="151" t="s">
        <v>863</v>
      </c>
      <c r="IC8" s="151" t="s">
        <v>864</v>
      </c>
      <c r="ID8" s="528"/>
      <c r="IE8" s="528"/>
      <c r="IF8" s="528"/>
      <c r="IG8" s="528"/>
      <c r="IH8" s="528"/>
      <c r="II8" s="528"/>
      <c r="IJ8" s="528"/>
      <c r="IK8" s="528"/>
      <c r="IL8" s="528"/>
      <c r="IM8" s="528"/>
      <c r="IN8" s="528"/>
      <c r="IO8" s="528"/>
      <c r="IP8" s="528"/>
      <c r="IQ8" s="528"/>
      <c r="IR8" s="528"/>
    </row>
    <row r="9" spans="2:252" x14ac:dyDescent="0.45">
      <c r="B9" s="152" t="str">
        <f ca="1">TEXT(C3,"MMDDhhmmss")</f>
        <v>0909162040</v>
      </c>
      <c r="C9" s="153" t="str">
        <f>様式１【認定申請一覧】!$C$4&amp;""</f>
        <v/>
      </c>
      <c r="D9" s="153" t="str">
        <f>様式１【認定申請一覧】!$C$5&amp;""</f>
        <v/>
      </c>
      <c r="E9" s="153" t="str">
        <f>様式１【認定申請一覧】!$C$6&amp;""</f>
        <v/>
      </c>
      <c r="F9" s="153" t="str">
        <f>様式１【認定申請一覧】!$G$6&amp;""</f>
        <v/>
      </c>
      <c r="G9" s="154" t="str">
        <f>様式１【認定申請一覧】!$C$7&amp;""</f>
        <v/>
      </c>
      <c r="H9" s="153" t="str">
        <f>様式１【認定申請一覧】!$C$8&amp;""</f>
        <v/>
      </c>
      <c r="I9" s="153" t="str">
        <f>様式１【認定申請一覧】!$E$8&amp;""</f>
        <v/>
      </c>
      <c r="J9" s="153" t="str">
        <f>様式１【認定申請一覧】!$G$8&amp;""</f>
        <v/>
      </c>
      <c r="K9" s="153" t="str">
        <f>様式１【認定申請一覧】!$C$9&amp;""</f>
        <v/>
      </c>
      <c r="L9" s="153" t="str">
        <f>様式１【認定申請一覧】!$E$9&amp;""</f>
        <v/>
      </c>
      <c r="M9" s="153" t="str">
        <f>様式１【認定申請一覧】!$G$9&amp;""</f>
        <v/>
      </c>
      <c r="N9" s="153" t="str">
        <f>様式１【認定申請一覧】!$C$10&amp;""</f>
        <v/>
      </c>
      <c r="O9" s="153" t="str">
        <f>様式１【認定申請一覧】!$E$10&amp;""</f>
        <v/>
      </c>
      <c r="P9" s="153" t="str">
        <f>様式１【認定申請一覧】!$G$10&amp;""</f>
        <v/>
      </c>
      <c r="Q9" s="152" t="str">
        <f>IF(R9&lt;&gt;"",TEXT($B$9,"00000000-")&amp;TEXT(R9,"000"),"")</f>
        <v/>
      </c>
      <c r="R9" s="155" t="str">
        <f>IF(S9&lt;&gt;"",様式１【認定申請一覧】!B14&amp;"","")</f>
        <v/>
      </c>
      <c r="S9" s="153" t="str">
        <f>様式１【認定申請一覧】!C14&amp;""</f>
        <v/>
      </c>
      <c r="T9" s="153" t="str">
        <f>様式１【認定申請一覧】!E14&amp;""</f>
        <v/>
      </c>
      <c r="U9" s="153" t="str">
        <f>様式１【認定申請一覧】!G14&amp;""</f>
        <v/>
      </c>
      <c r="V9" s="155" t="str">
        <f t="array" aca="1" ref="V9" ca="1">IF(AND(様式１【認定申請一覧】!H14="○",IFERROR(INDIRECT("'様式３a ("&amp;様式１【認定申請一覧】!B14&amp;")'!C13"),0)&lt;&gt;0),"○","")</f>
        <v/>
      </c>
      <c r="W9" s="155" t="str">
        <f t="array" aca="1" ref="W9" ca="1">IF(AND(様式１【認定申請一覧】!H14="○",IFERROR(INDIRECT("'様式３ｂ ("&amp;様式１【認定申請一覧】!B14&amp;")'!C13"),0)&lt;&gt;0),"○","")</f>
        <v/>
      </c>
      <c r="X9" s="155" t="str">
        <f t="array" aca="1" ref="X9" ca="1">IF(AND(様式１【認定申請一覧】!H14="○",IFERROR(INDIRECT("'様式３ｃ【"&amp;様式１【認定申請一覧】!B14&amp;"】'!C13"),0)&lt;&gt;0),"○","")</f>
        <v/>
      </c>
      <c r="Z9" s="152" t="str">
        <f ca="1">IF(AA9&lt;&gt;"",TEXT($B$9,"00000000-")&amp;TEXT(AA9,"000"),"")</f>
        <v>909162040-001</v>
      </c>
      <c r="AA9" s="167">
        <v>1</v>
      </c>
      <c r="AB9" s="155" t="str">
        <f t="array" aca="1" ref="AB9" ca="1">IF(AA9&lt;&gt;"",IFERROR(INDIRECT("'様式２ ("&amp;AA9&amp;")'!C17"),""),"")</f>
        <v/>
      </c>
      <c r="AC9" s="155" t="str">
        <f t="array" aca="1" ref="AC9" ca="1">IF(AA9&lt;&gt;"",IFERROR(INDIRECT("'様式２ ("&amp;AA9&amp;")'!E17"),""),"")</f>
        <v/>
      </c>
      <c r="AD9" s="155" t="str">
        <f t="array" aca="1" ref="AD9" ca="1">IF(AA9&lt;&gt;"",IFERROR(INDIRECT("'様式２ ("&amp;AA9&amp;")'!F17"),""),"")</f>
        <v/>
      </c>
      <c r="AE9" s="155" t="str">
        <f t="array" aca="1" ref="AE9" ca="1">IF(AA9&lt;&gt;"",IFERROR(INDIRECT("'様式２ ("&amp;AA9&amp;")'!H17"),""),"")</f>
        <v/>
      </c>
      <c r="AF9" s="155" t="str">
        <f t="array" aca="1" ref="AF9" ca="1">IF(AA9&lt;&gt;"",IFERROR(INDIRECT("'様式２ ("&amp;AA9&amp;")'!C18"),""),"")</f>
        <v/>
      </c>
      <c r="AG9" s="155" t="str">
        <f t="array" aca="1" ref="AG9" ca="1">IF(AA9&lt;&gt;"",IFERROR(INDIRECT("'様式２ ("&amp;AA9&amp;")'!J18"),""),"")</f>
        <v/>
      </c>
      <c r="AH9" s="155" t="str">
        <f t="array" aca="1" ref="AH9" ca="1">IF(AA9&lt;&gt;"",IFERROR(INDIRECT("'様式２ ("&amp;AA9&amp;")'!C19"),""),"")</f>
        <v/>
      </c>
      <c r="AI9" s="159" t="str">
        <f t="array" aca="1" ref="AI9" ca="1">IF(AA9&lt;&gt;"",IFERROR(INDIRECT("'様式２ ("&amp;AA9&amp;")'!C20"),""),"")</f>
        <v/>
      </c>
      <c r="AJ9" s="155" t="str">
        <f t="array" aca="1" ref="AJ9" ca="1">IF(AA9&lt;&gt;"",IFERROR(INDIRECT("'様式２ ("&amp;AA9&amp;")'!J20"),""),"")</f>
        <v/>
      </c>
      <c r="AK9" s="159" t="str">
        <f t="array" aca="1" ref="AK9" ca="1">IF(AA9&lt;&gt;"",IFERROR(INDIRECT("'様式２ ("&amp;AA9&amp;")'!C21"),""),"")</f>
        <v/>
      </c>
      <c r="AL9" s="155" t="str">
        <f t="array" aca="1" ref="AL9" ca="1">IF(AA9&lt;&gt;"",IFERROR(INDIRECT("'様式２ ("&amp;AA9&amp;")'!J21"),""),"")</f>
        <v/>
      </c>
      <c r="AM9" s="155" t="str">
        <f t="array" aca="1" ref="AM9" ca="1">IF(AA9&lt;&gt;"",IFERROR(INDIRECT("'様式２ ("&amp;AA9&amp;")'!C22"),""),"")</f>
        <v/>
      </c>
      <c r="AN9" s="155" t="str">
        <f t="array" aca="1" ref="AN9" ca="1">IF(AA9&lt;&gt;"",IFERROR(INDIRECT("'様式２ ("&amp;AA9&amp;")'!J22"),""),"")</f>
        <v/>
      </c>
      <c r="AO9" s="155" t="str">
        <f t="array" aca="1" ref="AO9" ca="1">IF(AA9&lt;&gt;"",IFERROR(INDIRECT("'様式２ ("&amp;AA9&amp;")'!C23"),""),"")</f>
        <v/>
      </c>
      <c r="AP9" s="155" t="str">
        <f t="array" aca="1" ref="AP9" ca="1">IF(AA9&lt;&gt;"",IFERROR(INDIRECT("'様式２ ("&amp;AA9&amp;")'!C2４"),""),"")</f>
        <v/>
      </c>
      <c r="AQ9" s="152" t="str">
        <f ca="1">IF(AR9&lt;&gt;"",$Z$9&amp;TEXT(AR9,"-000"),"")</f>
        <v/>
      </c>
      <c r="AR9" s="155" t="str">
        <f t="array" aca="1" ref="AR9" ca="1">IF(AS9&lt;&gt;"",IFERROR(INDIRECT("'様式２ ("&amp;AA9&amp;")'!B28"),""),"")</f>
        <v/>
      </c>
      <c r="AS9" s="162" t="str">
        <f t="array" aca="1" ref="AS9" ca="1">IF(AA9&lt;&gt;"",IFERROR(INDIRECT("'様式２ ("&amp;AA9&amp;")'!C28"),""),"")&amp;""</f>
        <v/>
      </c>
      <c r="AT9" s="163" t="str">
        <f t="array" aca="1" ref="AT9" ca="1">IF(AR9&lt;&gt;"",IFERROR(INDIRECT("'様式２ ("&amp;AA9&amp;")'!E28"),""),"")</f>
        <v/>
      </c>
      <c r="AU9" s="163" t="str">
        <f t="array" aca="1" ref="AU9" ca="1">IF(AS9&lt;&gt;"",IFERROR(INDIRECT("'様式２ ("&amp;AA9&amp;")'!F28"),""),"")</f>
        <v/>
      </c>
      <c r="AV9" s="163" t="str">
        <f t="array" aca="1" ref="AV9" ca="1">IF(AR9&lt;&gt;"",IFERROR(INDIRECT("'様式２ ("&amp;AA9&amp;")'!G28"),""),"")</f>
        <v/>
      </c>
      <c r="AW9" s="159" t="str">
        <f t="array" aca="1" ref="AW9" ca="1">IF(AR9&lt;&gt;"",IFERROR(INDIRECT("'様式２ ("&amp;AA9&amp;")'!H28"),""),"")</f>
        <v/>
      </c>
      <c r="AX9" s="164" t="str">
        <f t="array" aca="1" ref="AX9" ca="1">IF(AR9&lt;&gt;"",LEFT(IFERROR(INDIRECT("'様式２ ("&amp;AA9&amp;")'!J28"),""),FIND(",",IFERROR(INDIRECT("'様式２ ("&amp;AA9&amp;")'!J28"),""))-1),"")</f>
        <v/>
      </c>
      <c r="AY9" s="164" t="str">
        <f t="array" aca="1" ref="AY9" ca="1">IF(AR9&lt;&gt;"",RIGHT(IFERROR(INDIRECT("'様式２ ("&amp;AA9&amp;")'!J28"),""),LEN(IFERROR(INDIRECT("'様式２ ("&amp;AA9&amp;")'!J28"),""))-FIND(",",IFERROR(INDIRECT("'様式２ ("&amp;AA9&amp;")'!J28"),""))),"")</f>
        <v/>
      </c>
      <c r="BA9" s="152" t="str">
        <f ca="1">IF(BB9&lt;&gt;"",TEXT($B$9,"00000000-")&amp;TEXT(BB9,"000"),"")</f>
        <v>909162040-001</v>
      </c>
      <c r="BB9" s="167">
        <v>1</v>
      </c>
      <c r="BC9" s="155" t="str">
        <f t="array" aca="1" ref="BC9" ca="1">IF(BB9&lt;&gt;"",IFERROR(INDIRECT("'様式３ａ ("&amp;BB9&amp;")'!C17"),""),"")</f>
        <v/>
      </c>
      <c r="BD9" s="155" t="str">
        <f t="array" aca="1" ref="BD9" ca="1">IF(BB9&lt;&gt;"",IFERROR(INDIRECT("'様式３ａ ("&amp;BB9&amp;")'!C18"),""),"")</f>
        <v/>
      </c>
      <c r="BE9" s="152" t="str">
        <f ca="1">IF(BG9&lt;&gt;"",$BA$9&amp;TEXT(BF9,"-K00"),"")</f>
        <v/>
      </c>
      <c r="BF9" s="155" t="str">
        <f t="array" aca="1" ref="BF9" ca="1">IF(BB9&lt;&gt;"",IFERROR(INDIRECT("'様式３ａ ("&amp;BB9&amp;")'!B22"),""),"")&amp;""</f>
        <v/>
      </c>
      <c r="BG9" s="155" t="str">
        <f t="array" aca="1" ref="BG9" ca="1">IF(BB9&lt;&gt;"",IFERROR(INDIRECT("'様式３ａ ("&amp;BB9&amp;")'!C22"),""),"")&amp;""</f>
        <v/>
      </c>
      <c r="BH9" s="155" t="str">
        <f t="array" aca="1" ref="BH9" ca="1">IF(BB9&lt;&gt;"",IFERROR(INDIRECT("'様式３ａ ("&amp;BB9&amp;")'!F22"),""),"")&amp;""</f>
        <v/>
      </c>
      <c r="BI9" s="155" t="str">
        <f t="array" aca="1" ref="BI9" ca="1">IF(BB9&lt;&gt;"",IFERROR(INDIRECT("'様式３ａ ("&amp;BB9&amp;")'!H22"),""),"")&amp;""</f>
        <v/>
      </c>
      <c r="BJ9" s="155" t="str">
        <f t="array" aca="1" ref="BJ9" ca="1">IF(BB9&lt;&gt;"",IFERROR(INDIRECT("'様式３ａ ("&amp;BB9&amp;")'!K22"),""),"")&amp;""</f>
        <v/>
      </c>
      <c r="BK9" s="152" t="str">
        <f ca="1">IF(BL9&lt;&gt;"",$BA$9&amp;TEXT(BL9,"-000"),"")</f>
        <v/>
      </c>
      <c r="BL9" s="155" t="str">
        <f ca="1">IF(BM9&lt;&gt;"",IFERROR(INDIRECT("'様式３ａ ("&amp;BB9&amp;")'!B36"),""),"")&amp;""</f>
        <v/>
      </c>
      <c r="BM9" s="162" t="str">
        <f ca="1">IF(BB9&lt;&gt;"",IFERROR(INDIRECT("'様式３ａ ("&amp;BB9&amp;")'!C36"),""),"")&amp;""</f>
        <v/>
      </c>
      <c r="BN9" s="162" t="str">
        <f ca="1">IF(BB9&lt;&gt;"",IFERROR(INDIRECT("'様式３ａ ("&amp;BB9&amp;")'！D36"),""),"")&amp;""</f>
        <v/>
      </c>
      <c r="BO9" s="155" t="str">
        <f t="array" aca="1" ref="BO9" ca="1">IF(BB9&lt;&gt;"",IFERROR(INDIRECT("'様式３ａ ("&amp;BB9&amp;")'！E36"),""),"")&amp;""</f>
        <v/>
      </c>
      <c r="BP9" s="155" t="str">
        <f t="array" aca="1" ref="BP9" ca="1">IF(BB9&lt;&gt;"",IFERROR(INDIRECT("'様式３ａ ("&amp;BB9&amp;")'！F36"),""),"")&amp;""</f>
        <v/>
      </c>
      <c r="BQ9" s="155" t="str">
        <f t="array" aca="1" ref="BQ9" ca="1">IF(BB9&lt;&gt;"",IFERROR(INDIRECT("'様式３ａ ("&amp;BB9&amp;")'！G36"),""),"")&amp;""</f>
        <v/>
      </c>
      <c r="BR9" s="159" t="str">
        <f t="array" aca="1" ref="BR9" ca="1">IF(BB9&lt;&gt;"",IFERROR(INDIRECT("'様式３ａ ("&amp;BB9&amp;")'！H36"),""),"")</f>
        <v/>
      </c>
      <c r="BS9" s="159" t="str">
        <f t="array" aca="1" ref="BS9" ca="1">IF(BB9&lt;&gt;"",IFERROR(INDIRECT("'様式３ａ ("&amp;BB9&amp;")'！I36"),""),"")</f>
        <v/>
      </c>
      <c r="BT9" s="155" t="str">
        <f t="array" aca="1" ref="BT9" ca="1">IF(BB9&lt;&gt;"",IFERROR(INDIRECT("'様式３ａ ("&amp;BB9&amp;")'！K36"),""),"")&amp;""</f>
        <v/>
      </c>
      <c r="BV9" s="152" t="str">
        <f ca="1">IF(BW9&lt;&gt;"",TEXT($B$9,"00000000-")&amp;TEXT(BW9,"000"),"")</f>
        <v>909162040-001</v>
      </c>
      <c r="BW9" s="167">
        <v>1</v>
      </c>
      <c r="BX9" s="155" t="str">
        <f t="array" aca="1" ref="BX9" ca="1">IF(BW9&lt;&gt;"",IFERROR(INDIRECT("'様式３b ("&amp;BW9&amp;")'!C17"),""),"")</f>
        <v/>
      </c>
      <c r="BY9" s="155" t="str">
        <f t="array" aca="1" ref="BY9" ca="1">IF(BW9&lt;&gt;"",IFERROR(INDIRECT("'様式３b ("&amp;BW9&amp;")'!C18"),""),"")</f>
        <v/>
      </c>
      <c r="BZ9" s="152" t="str">
        <f ca="1">IF(CB9&lt;&gt;"",$BA$9&amp;TEXT(CA9,"-P00"),"")</f>
        <v/>
      </c>
      <c r="CA9" s="155" t="str">
        <f t="array" aca="1" ref="CA9" ca="1">IF(BW9&lt;&gt;"",IFERROR(INDIRECT("'様式３b ("&amp;BW9&amp;")'!B22"),""),"")&amp;""</f>
        <v/>
      </c>
      <c r="CB9" s="155" t="str">
        <f t="array" aca="1" ref="CB9" ca="1">IF(BW9&lt;&gt;"",IFERROR(INDIRECT("'様式３b ("&amp;BW9&amp;")'!C22"),""),"")&amp;""</f>
        <v/>
      </c>
      <c r="CC9" s="155" t="str">
        <f t="array" aca="1" ref="CC9" ca="1">IF(BW9&lt;&gt;"",IFERROR(INDIRECT("'様式３b ("&amp;BW9&amp;")'！D22"),""),"")&amp;""</f>
        <v/>
      </c>
      <c r="CD9" s="155" t="str">
        <f t="array" aca="1" ref="CD9" ca="1">IF(BW9&lt;&gt;"",IFERROR(INDIRECT("'様式３b ("&amp;BW9&amp;")'！E22"),""),"")&amp;""</f>
        <v/>
      </c>
      <c r="CE9" s="155" t="str">
        <f t="array" aca="1" ref="CE9" ca="1">IF(BW9&lt;&gt;"",IFERROR(INDIRECT("'様式３b ("&amp;BW9&amp;")'！F22"),""),"")&amp;""</f>
        <v/>
      </c>
      <c r="CF9" s="155" t="str">
        <f t="array" aca="1" ref="CF9" ca="1">IF(BW9&lt;&gt;"",IFERROR(INDIRECT("'様式３b ("&amp;BW9&amp;")'！G22"),""),"")&amp;""</f>
        <v/>
      </c>
      <c r="CG9" s="155" t="str">
        <f t="array" aca="1" ref="CG9" ca="1">IF(BW9&lt;&gt;"",IFERROR(INDIRECT("'様式３b ("&amp;BW9&amp;")'！H22"),""),"")&amp;""</f>
        <v/>
      </c>
      <c r="CH9" s="155" t="str">
        <f t="array" aca="1" ref="CH9" ca="1">IF(BW9&lt;&gt;"",IFERROR(INDIRECT("'様式３b ("&amp;BW9&amp;")'！K22"),""),"")&amp;""</f>
        <v/>
      </c>
      <c r="CI9" s="152" t="str">
        <f ca="1">IF(CJ9&lt;&gt;"",$BV$9&amp;TEXT(CJ9,"-000"),"")</f>
        <v/>
      </c>
      <c r="CJ9" s="155" t="str">
        <f ca="1">IF(CK9&lt;&gt;"",IFERROR(INDIRECT("'様式３b ("&amp;BW9&amp;")'!B36"),""),"")&amp;""</f>
        <v/>
      </c>
      <c r="CK9" s="162" t="str">
        <f ca="1">IF(BW9&lt;&gt;"",IFERROR(INDIRECT("'様式３b ("&amp;BW9&amp;")'!C36"),""),"")&amp;""</f>
        <v/>
      </c>
      <c r="CL9" s="162" t="str">
        <f t="array" aca="1" ref="CL9" ca="1">IF(BW9&lt;&gt;"",IFERROR(INDIRECT("'様式３b ("&amp;BW9&amp;")'！D36"),""),"")&amp;""</f>
        <v/>
      </c>
      <c r="CM9" s="155" t="str">
        <f t="array" aca="1" ref="CM9" ca="1">IF(BW9&lt;&gt;"",IFERROR(INDIRECT("'様式３b ("&amp;BW9&amp;")'！E36"),""),"")&amp;""</f>
        <v/>
      </c>
      <c r="CN9" s="155" t="str">
        <f t="array" aca="1" ref="CN9" ca="1">IF(BW9&lt;&gt;"",IFERROR(INDIRECT("'様式３b ("&amp;BW9&amp;")'！F36"),""),"")&amp;""</f>
        <v/>
      </c>
      <c r="CO9" s="155" t="str">
        <f t="array" aca="1" ref="CO9" ca="1">IF(BW9&lt;&gt;"",IFERROR(INDIRECT("'様式３b ("&amp;BW9&amp;")'！G36"),""),"")&amp;""</f>
        <v/>
      </c>
      <c r="CP9" s="159" t="str">
        <f t="array" aca="1" ref="CP9" ca="1">IF(BW9&lt;&gt;"",IFERROR(INDIRECT("'様式３b ("&amp;BW9&amp;")'！H36"),""),"")</f>
        <v/>
      </c>
      <c r="CQ9" s="159" t="str">
        <f t="array" aca="1" ref="CQ9" ca="1">IF(BW9&lt;&gt;"",IFERROR(INDIRECT("'様式３b ("&amp;BW9&amp;")'！I36"),""),"")</f>
        <v/>
      </c>
      <c r="CR9" s="155" t="str">
        <f t="array" aca="1" ref="CR9" ca="1">IF(BW9&lt;&gt;"",IFERROR(INDIRECT("'様式３b ("&amp;BW9&amp;")'！K36"),""),"")&amp;""</f>
        <v/>
      </c>
      <c r="CT9" s="152" t="str">
        <f ca="1">IF(CU9&lt;&gt;"",TEXT($B$9,"00000000-")&amp;TEXT(CU9,"000"),"")</f>
        <v>909162040-001</v>
      </c>
      <c r="CU9" s="167">
        <v>1</v>
      </c>
      <c r="CV9" s="155" t="str">
        <f t="array" aca="1" ref="CV9" ca="1">IF(CU9&lt;&gt;"",IFERROR(INDIRECT("'様式３c【"&amp;CU9&amp;"】'!C17"),""),"")</f>
        <v/>
      </c>
      <c r="CW9" s="155" t="str">
        <f t="array" aca="1" ref="CW9" ca="1">IF(CU9&lt;&gt;"",IFERROR(INDIRECT("'様式３c【"&amp;CU9&amp;"】'!C18"),""),"")</f>
        <v/>
      </c>
      <c r="CX9" s="155" t="str">
        <f t="array" aca="1" ref="CX9" ca="1">IF(CU9&lt;&gt;"",IFERROR(INDIRECT("'様式３c【"&amp;CU9&amp;"】'!F20"),""),"")&amp;""</f>
        <v/>
      </c>
      <c r="CY9" s="155" t="str">
        <f t="array" aca="1" ref="CY9" ca="1">IF(CU9&lt;&gt;"",IFERROR(INDIRECT("'様式３c【"&amp;CU9&amp;"】'!B22"),""),"")&amp;""</f>
        <v/>
      </c>
      <c r="CZ9" s="155" t="str">
        <f t="array" aca="1" ref="CZ9" ca="1">IF(CU9&lt;&gt;"",IFERROR(INDIRECT("'様式３c【"&amp;CU9&amp;"】'!C22"),""),"")&amp;""</f>
        <v/>
      </c>
      <c r="DA9" s="155" t="str">
        <f t="array" aca="1" ref="DA9" ca="1">IF(CU9&lt;&gt;"",IFERROR(INDIRECT("'様式３c【"&amp;CU9&amp;"】'！D22"),""),"")&amp;""</f>
        <v/>
      </c>
      <c r="DB9" s="155" t="str">
        <f t="array" aca="1" ref="DB9" ca="1">IF(CU9&lt;&gt;"",IFERROR(INDIRECT("'様式３c【"&amp;CU9&amp;"】'！E22"),""),"")&amp;""</f>
        <v/>
      </c>
      <c r="DC9" s="155" t="str">
        <f t="array" aca="1" ref="DC9" ca="1">IF(CU9&lt;&gt;"",IFERROR(INDIRECT("'様式３c【"&amp;CU9&amp;"】'！F22"),""),"")&amp;""</f>
        <v/>
      </c>
      <c r="DD9" s="155" t="str">
        <f t="array" aca="1" ref="DD9" ca="1">IF(CU9&lt;&gt;"",IFERROR(INDIRECT("'様式３c【"&amp;CU9&amp;"】'！G22"),""),"")&amp;""</f>
        <v/>
      </c>
      <c r="DE9" s="155" t="str">
        <f t="array" aca="1" ref="DE9" ca="1">IF(CU9&lt;&gt;"",IFERROR(INDIRECT("'様式３c【"&amp;CU9&amp;"】'！H22"),""),"")&amp;""</f>
        <v/>
      </c>
      <c r="DF9" s="155" t="str">
        <f t="array" aca="1" ref="DF9" ca="1">IF(CU9&lt;&gt;"",IFERROR(INDIRECT("'様式３c【"&amp;CU9&amp;"】'!I22"),""),"")&amp;""</f>
        <v/>
      </c>
      <c r="DG9" s="155" t="str">
        <f t="array" aca="1" ref="DG9" ca="1">IF(CU9&lt;&gt;"",IFERROR(INDIRECT("'様式３c【"&amp;CU9&amp;"】'!L22"),""),"")&amp;""</f>
        <v/>
      </c>
      <c r="DH9" s="155" t="str">
        <f t="array" aca="1" ref="DH9" ca="1">IF(CU9&lt;&gt;"",IFERROR(INDIRECT("'様式３c【"&amp;CU9&amp;"】'!B23"),""),"")&amp;""</f>
        <v/>
      </c>
      <c r="DI9" s="155" t="str">
        <f t="array" aca="1" ref="DI9" ca="1">IF(CU9&lt;&gt;"",IFERROR(INDIRECT("'様式３c【"&amp;CU9&amp;"】'!C23"),""),"")&amp;""</f>
        <v/>
      </c>
      <c r="DJ9" s="155" t="str">
        <f t="array" aca="1" ref="DJ9" ca="1">IF(CU9&lt;&gt;"",IFERROR(INDIRECT("'様式３c【"&amp;CU9&amp;"】'！D23"),""),"")&amp;""</f>
        <v/>
      </c>
      <c r="DK9" s="155" t="str">
        <f t="array" aca="1" ref="DK9" ca="1">IF(CU9&lt;&gt;"",IFERROR(INDIRECT("'様式３c【"&amp;CU9&amp;"】'！E23"),""),"")&amp;""</f>
        <v/>
      </c>
      <c r="DL9" s="155" t="str">
        <f t="array" aca="1" ref="DL9" ca="1">IF(CU9&lt;&gt;"",IFERROR(INDIRECT("'様式３c【"&amp;CU9&amp;"】'！F23"),""),"")&amp;""</f>
        <v/>
      </c>
      <c r="DM9" s="155" t="str">
        <f t="array" aca="1" ref="DM9" ca="1">IF(CU9&lt;&gt;"",IFERROR(INDIRECT("'様式３c【"&amp;CU9&amp;"】'！G23"),""),"")&amp;""</f>
        <v/>
      </c>
      <c r="DN9" s="155" t="str">
        <f t="array" aca="1" ref="DN9" ca="1">IF(CU9&lt;&gt;"",IFERROR(INDIRECT("'様式３c【"&amp;CU9&amp;"】'！H23"),""),"")&amp;""</f>
        <v/>
      </c>
      <c r="DO9" s="155" t="str">
        <f t="array" aca="1" ref="DO9" ca="1">IF(CU9&lt;&gt;"",IFERROR(INDIRECT("'様式３c【"&amp;CU9&amp;"】'!I23"),""),"")&amp;""</f>
        <v/>
      </c>
      <c r="DP9" s="155" t="str">
        <f t="array" aca="1" ref="DP9" ca="1">IF(CU9&lt;&gt;"",IFERROR(INDIRECT("'様式３c【"&amp;CU9&amp;"】'!L23"),""),"")&amp;""</f>
        <v/>
      </c>
      <c r="DQ9" s="155" t="str">
        <f t="array" aca="1" ref="DQ9" ca="1">IF(CU9&lt;&gt;"",IFERROR(INDIRECT("'様式３c【"&amp;CU9&amp;"】'!B24"),""),"")&amp;""</f>
        <v/>
      </c>
      <c r="DR9" s="155" t="str">
        <f t="array" aca="1" ref="DR9" ca="1">IF(CU9&lt;&gt;"",IFERROR(INDIRECT("'様式３c【"&amp;CU9&amp;"】'!C24"),""),"")&amp;""</f>
        <v/>
      </c>
      <c r="DS9" s="155" t="str">
        <f t="array" aca="1" ref="DS9" ca="1">IF(CU9&lt;&gt;"",IFERROR(INDIRECT("'様式３c【"&amp;CU9&amp;"】'！D24"),""),"")&amp;""</f>
        <v/>
      </c>
      <c r="DT9" s="155" t="str">
        <f t="array" aca="1" ref="DT9" ca="1">IF(CU9&lt;&gt;"",IFERROR(INDIRECT("'様式３c【"&amp;CU9&amp;"】'！E24"),""),"")&amp;""</f>
        <v/>
      </c>
      <c r="DU9" s="155" t="str">
        <f t="array" aca="1" ref="DU9" ca="1">IF(CU9&lt;&gt;"",IFERROR(INDIRECT("'様式３c【"&amp;CU9&amp;"】'！F24"),""),"")&amp;""</f>
        <v/>
      </c>
      <c r="DV9" s="155" t="str">
        <f t="array" aca="1" ref="DV9" ca="1">IF(CU9&lt;&gt;"",IFERROR(INDIRECT("'様式３c【"&amp;CU9&amp;"】'！G24"),""),"")&amp;""</f>
        <v/>
      </c>
      <c r="DW9" s="155" t="str">
        <f t="array" aca="1" ref="DW9" ca="1">IF(CU9&lt;&gt;"",IFERROR(INDIRECT("'様式３c【"&amp;CU9&amp;"】'！H24"),""),"")&amp;""</f>
        <v/>
      </c>
      <c r="DX9" s="155" t="str">
        <f t="array" aca="1" ref="DX9" ca="1">IF(CU9&lt;&gt;"",IFERROR(INDIRECT("'様式３c【"&amp;CU9&amp;"】'!I24"),""),"")&amp;""</f>
        <v/>
      </c>
      <c r="DY9" s="155" t="str">
        <f t="array" aca="1" ref="DY9" ca="1">IF(CU9&lt;&gt;"",IFERROR(INDIRECT("'様式３c【"&amp;CU9&amp;"】'!L24"),""),"")&amp;""</f>
        <v/>
      </c>
      <c r="DZ9" s="155" t="str">
        <f t="array" aca="1" ref="DZ9" ca="1">IF(CU9&lt;&gt;"",IFERROR(INDIRECT("'様式３c【"&amp;CU9&amp;"】'!B25"),""),"")&amp;""</f>
        <v/>
      </c>
      <c r="EA9" s="155" t="str">
        <f t="array" aca="1" ref="EA9" ca="1">IF(CU9&lt;&gt;"",IFERROR(INDIRECT("'様式３c【"&amp;CU9&amp;"】'!C25"),""),"")&amp;""</f>
        <v/>
      </c>
      <c r="EB9" s="155" t="str">
        <f t="array" aca="1" ref="EB9" ca="1">IF(CU9&lt;&gt;"",IFERROR(INDIRECT("'様式３c【"&amp;CU9&amp;"】'！D25"),""),"")&amp;""</f>
        <v/>
      </c>
      <c r="EC9" s="155" t="str">
        <f t="array" aca="1" ref="EC9" ca="1">IF(CU9&lt;&gt;"",IFERROR(INDIRECT("'様式３c【"&amp;CU9&amp;"】'！E25"),""),"")&amp;""</f>
        <v/>
      </c>
      <c r="ED9" s="155" t="str">
        <f t="array" aca="1" ref="ED9" ca="1">IF(CU9&lt;&gt;"",IFERROR(INDIRECT("'様式３c【"&amp;CU9&amp;"】'！F25"),""),"")&amp;""</f>
        <v/>
      </c>
      <c r="EE9" s="155" t="str">
        <f t="array" aca="1" ref="EE9" ca="1">IF(CU9&lt;&gt;"",IFERROR(INDIRECT("'様式３c【"&amp;CU9&amp;"】'！G25"),""),"")&amp;""</f>
        <v/>
      </c>
      <c r="EF9" s="155" t="str">
        <f t="array" aca="1" ref="EF9" ca="1">IF(CU9&lt;&gt;"",IFERROR(INDIRECT("'様式３c【"&amp;CU9&amp;"】'！H25"),""),"")&amp;""</f>
        <v/>
      </c>
      <c r="EG9" s="155" t="str">
        <f t="array" aca="1" ref="EG9" ca="1">IF(CU9&lt;&gt;"",IFERROR(INDIRECT("'様式３c【"&amp;CU9&amp;"】'!I25"),""),"")&amp;""</f>
        <v/>
      </c>
      <c r="EH9" s="155" t="str">
        <f t="array" aca="1" ref="EH9" ca="1">IF(CU9&lt;&gt;"",IFERROR(INDIRECT("'様式３c【"&amp;CU9&amp;"】'!L25"),""),"")&amp;""</f>
        <v/>
      </c>
      <c r="EI9" s="155" t="str">
        <f t="array" aca="1" ref="EI9" ca="1">IF(CU9&lt;&gt;"",IFERROR(INDIRECT("'様式３c【"&amp;CU9&amp;"】'!B26"),""),"")&amp;""</f>
        <v/>
      </c>
      <c r="EJ9" s="155" t="str">
        <f t="array" aca="1" ref="EJ9" ca="1">IF(CU9&lt;&gt;"",IFERROR(INDIRECT("'様式３c【"&amp;CU9&amp;"】'!C26"),""),"")&amp;""</f>
        <v/>
      </c>
      <c r="EK9" s="155" t="str">
        <f t="array" aca="1" ref="EK9" ca="1">IF(CU9&lt;&gt;"",IFERROR(INDIRECT("'様式３c【"&amp;CU9&amp;"】'！D26"),""),"")&amp;""</f>
        <v/>
      </c>
      <c r="EL9" s="155" t="str">
        <f t="array" aca="1" ref="EL9" ca="1">IF(CU9&lt;&gt;"",IFERROR(INDIRECT("'様式３c【"&amp;CU9&amp;"】'！E26"),""),"")&amp;""</f>
        <v/>
      </c>
      <c r="EM9" s="155" t="str">
        <f t="array" aca="1" ref="EM9" ca="1">IF(CU9&lt;&gt;"",IFERROR(INDIRECT("'様式３c【"&amp;CU9&amp;"】'！F26"),""),"")&amp;""</f>
        <v/>
      </c>
      <c r="EN9" s="155" t="str">
        <f t="array" aca="1" ref="EN9" ca="1">IF(CU9&lt;&gt;"",IFERROR(INDIRECT("'様式３c【"&amp;CU9&amp;"】'！G26"),""),"")&amp;""</f>
        <v/>
      </c>
      <c r="EO9" s="155" t="str">
        <f t="array" aca="1" ref="EO9" ca="1">IF(CU9&lt;&gt;"",IFERROR(INDIRECT("'様式３c【"&amp;CU9&amp;"】'！H26"),""),"")&amp;""</f>
        <v/>
      </c>
      <c r="EP9" s="155" t="str">
        <f t="array" aca="1" ref="EP9" ca="1">IF(CU9&lt;&gt;"",IFERROR(INDIRECT("'様式３c【"&amp;CU9&amp;"】'!I26"),""),"")&amp;""</f>
        <v/>
      </c>
      <c r="EQ9" s="155" t="str">
        <f t="array" aca="1" ref="EQ9" ca="1">IF(CU9&lt;&gt;"",IFERROR(INDIRECT("'様式３c【"&amp;CU9&amp;"】'!L26"),""),"")&amp;""</f>
        <v/>
      </c>
      <c r="ER9" s="155" t="str">
        <f t="array" aca="1" ref="ER9" ca="1">IF(CU9&lt;&gt;"",IFERROR(INDIRECT("'様式３c【"&amp;CU9&amp;"】'!D30"),""),"")&amp;""</f>
        <v/>
      </c>
      <c r="ES9" s="155" t="str">
        <f t="array" aca="1" ref="ES9" ca="1">IF(CU9&lt;&gt;"",IFERROR(INDIRECT("'様式３c【"&amp;CU9&amp;"】'!I30"),""),"")&amp;""</f>
        <v/>
      </c>
      <c r="ET9" s="155" t="str">
        <f t="array" aca="1" ref="ET9" ca="1">IF(CU9&lt;&gt;"",IFERROR(INDIRECT("'様式３c【"&amp;CU9&amp;"】'!L30"),""),"")&amp;""</f>
        <v/>
      </c>
      <c r="EU9" s="155" t="str">
        <f t="array" aca="1" ref="EU9" ca="1">IF(CU9&lt;&gt;"",IFERROR(INDIRECT("'様式３c【"&amp;CU9&amp;"】'!D31"),""),"")&amp;""</f>
        <v/>
      </c>
      <c r="EV9" s="155" t="str">
        <f t="array" aca="1" ref="EV9" ca="1">IF(CU9&lt;&gt;"",IFERROR(INDIRECT("'様式３c【"&amp;CU9&amp;"】'!I31"),""),"")&amp;""</f>
        <v/>
      </c>
      <c r="EW9" s="155" t="str">
        <f t="array" aca="1" ref="EW9" ca="1">IF(CU9&lt;&gt;"",IFERROR(INDIRECT("'様式３c【"&amp;CU9&amp;"】'!L31"),""),"")&amp;""</f>
        <v/>
      </c>
      <c r="EX9" s="155" t="str">
        <f t="array" aca="1" ref="EX9" ca="1">IF(CU9&lt;&gt;"",IFERROR(INDIRECT("'様式３c【"&amp;CU9&amp;"】'!D32"),""),"")&amp;""</f>
        <v/>
      </c>
      <c r="EY9" s="155" t="str">
        <f t="array" aca="1" ref="EY9" ca="1">IF(CU9&lt;&gt;"",IFERROR(INDIRECT("'様式３c【"&amp;CU9&amp;"】'!D33"),""),"")&amp;""</f>
        <v/>
      </c>
      <c r="EZ9" s="155" t="str">
        <f t="array" aca="1" ref="EZ9" ca="1">IF(CU9&lt;&gt;"",IFERROR(INDIRECT("'様式３c【"&amp;CU9&amp;"】'!E32"),""),"")&amp;""</f>
        <v/>
      </c>
      <c r="FA9" s="155" t="str">
        <f t="array" aca="1" ref="FA9" ca="1">IF(CU9&lt;&gt;"",IFERROR(INDIRECT("'様式３c【"&amp;CU9&amp;"】'!E33"),""),"")&amp;""</f>
        <v/>
      </c>
      <c r="FB9" s="155" t="str">
        <f t="array" aca="1" ref="FB9" ca="1">IF(CU9&lt;&gt;"",IFERROR(INDIRECT("'様式３c【"&amp;CU9&amp;"】'!F32"),""),"")&amp;""</f>
        <v/>
      </c>
      <c r="FC9" s="155" t="str">
        <f t="array" aca="1" ref="FC9" ca="1">IF(CU9&lt;&gt;"",IFERROR(INDIRECT("'様式３c【"&amp;CU9&amp;"】'!F33"),""),"")&amp;""</f>
        <v/>
      </c>
      <c r="FD9" s="155" t="str">
        <f t="array" aca="1" ref="FD9" ca="1">IF(CU9&lt;&gt;"",IFERROR(INDIRECT("'様式３c【"&amp;CU9&amp;"】'!G32"),""),"")&amp;""</f>
        <v/>
      </c>
      <c r="FE9" s="155" t="str">
        <f t="array" aca="1" ref="FE9" ca="1">IF(CU9&lt;&gt;"",IFERROR(INDIRECT("'様式３c【"&amp;CU9&amp;"】'!G33"),""),"")&amp;""</f>
        <v/>
      </c>
      <c r="FF9" s="155" t="str">
        <f t="array" aca="1" ref="FF9" ca="1">IF(CU9&lt;&gt;"",IFERROR(INDIRECT("'様式３c【"&amp;CU9&amp;"】'!H32"),""),"")&amp;""</f>
        <v/>
      </c>
      <c r="FG9" s="155" t="str">
        <f t="array" aca="1" ref="FG9" ca="1">IF(CU9&lt;&gt;"",IFERROR(INDIRECT("'様式３c【"&amp;CU9&amp;"】'!H33"),""),"")&amp;""</f>
        <v/>
      </c>
      <c r="FH9" s="155" t="str">
        <f t="array" aca="1" ref="FH9" ca="1">IF(CU9&lt;&gt;"",IFERROR(INDIRECT("'様式３c【"&amp;CU9&amp;"】'!I32"),""),"")&amp;""</f>
        <v/>
      </c>
      <c r="FI9" s="155" t="str">
        <f t="array" aca="1" ref="FI9" ca="1">IF(CU9&lt;&gt;"",IFERROR(INDIRECT("'様式３c【"&amp;CU9&amp;"】'!L32"),""),"")&amp;""</f>
        <v/>
      </c>
      <c r="FJ9" s="155" t="str">
        <f t="array" aca="1" ref="FJ9" ca="1">IF(CU9&lt;&gt;"",IFERROR(INDIRECT("'様式３c【"&amp;CU9&amp;"】'!D34"),""),"")&amp;""</f>
        <v/>
      </c>
      <c r="FK9" s="155" t="str">
        <f t="array" aca="1" ref="FK9" ca="1">IF(CU9&lt;&gt;"",IFERROR(INDIRECT("'様式３c【"&amp;CU9&amp;"】'!E34"),""),"")&amp;""</f>
        <v/>
      </c>
      <c r="FL9" s="155" t="str">
        <f t="array" aca="1" ref="FL9" ca="1">IF(CU9&lt;&gt;"",IFERROR(INDIRECT("'様式３c【"&amp;CU9&amp;"】'!G34"),""),"")&amp;""</f>
        <v/>
      </c>
      <c r="FM9" s="155" t="str">
        <f t="array" aca="1" ref="FM9" ca="1">IF(CU9&lt;&gt;"",IFERROR(INDIRECT("'様式３c【"&amp;CU9&amp;"】'!H34"),""),"")&amp;""</f>
        <v/>
      </c>
      <c r="FN9" s="155" t="str">
        <f t="array" aca="1" ref="FN9" ca="1">IF(CU9&lt;&gt;"",IFERROR(INDIRECT("'様式３c【"&amp;CU9&amp;"】'!I34"),""),"")&amp;""</f>
        <v/>
      </c>
      <c r="FO9" s="155" t="str">
        <f t="array" aca="1" ref="FO9" ca="1">IF(CU9&lt;&gt;"",IFERROR(INDIRECT("'様式３c【"&amp;CU9&amp;"】'!L34"),""),"")&amp;""</f>
        <v/>
      </c>
      <c r="FP9" s="155" t="str">
        <f t="array" aca="1" ref="FP9" ca="1">IF(CU9&lt;&gt;"",IFERROR(INDIRECT("'様式３c【"&amp;CU9&amp;"】'!E35"),""),"")&amp;""</f>
        <v/>
      </c>
      <c r="FQ9" s="155" t="str">
        <f t="array" aca="1" ref="FQ9" ca="1">IF(CU9&lt;&gt;"",IFERROR(INDIRECT("'様式３c【"&amp;CU9&amp;"】'!G35"),""),"")&amp;""</f>
        <v/>
      </c>
      <c r="FR9" s="155" t="str">
        <f t="array" aca="1" ref="FR9" ca="1">IF(CU9&lt;&gt;"",IFERROR(INDIRECT("'様式３c【"&amp;CU9&amp;"】'!L35"),""),"")&amp;""</f>
        <v/>
      </c>
      <c r="FS9" s="155" t="str">
        <f t="array" aca="1" ref="FS9" ca="1">IF(CU9&lt;&gt;"",IFERROR(INDIRECT("'様式３c【"&amp;CU9&amp;"】'!D36"),""),"")&amp;""</f>
        <v/>
      </c>
      <c r="FT9" s="155" t="str">
        <f t="array" aca="1" ref="FT9" ca="1">IF(CU9&lt;&gt;"",IFERROR(INDIRECT("'様式３c【"&amp;CU9&amp;"】'!L36"),""),"")&amp;""</f>
        <v/>
      </c>
      <c r="FU9" s="155" t="str">
        <f t="array" aca="1" ref="FU9" ca="1">IF(CU9&lt;&gt;"",IFERROR(INDIRECT("'様式３c【"&amp;CU9&amp;"】'!D37"),""),"")&amp;""</f>
        <v/>
      </c>
      <c r="FV9" s="155" t="str">
        <f t="array" aca="1" ref="FV9" ca="1">IF(CU9&lt;&gt;"",IFERROR(INDIRECT("'様式３c【"&amp;CU9&amp;"】'!L3７"),""),"")&amp;""</f>
        <v/>
      </c>
      <c r="FW9" s="155" t="str">
        <f t="array" aca="1" ref="FW9" ca="1">IF(CU9&lt;&gt;"",IFERROR(INDIRECT("'様式３c【"&amp;CU9&amp;"】'!D3８"),""),"")&amp;""</f>
        <v/>
      </c>
      <c r="FX9" s="155" t="str">
        <f t="array" aca="1" ref="FX9" ca="1">IF(CU9&lt;&gt;"",IFERROR(INDIRECT("'様式３c【"&amp;CU9&amp;"】'!L3８"),""),"")&amp;""</f>
        <v/>
      </c>
      <c r="FY9" s="155" t="str">
        <f t="array" aca="1" ref="FY9" ca="1">IF(CU9&lt;&gt;"",IFERROR(INDIRECT("'様式３c【"&amp;CU9&amp;"】'!E39"),""),"")&amp;""</f>
        <v/>
      </c>
      <c r="FZ9" s="155" t="str">
        <f t="array" aca="1" ref="FZ9" ca="1">IF(CU9&lt;&gt;"",IFERROR(INDIRECT("'様式３c【"&amp;CU9&amp;"】'!G39"),""),"")&amp;""</f>
        <v/>
      </c>
      <c r="GA9" s="155" t="str">
        <f t="array" aca="1" ref="GA9" ca="1">IF(CU9&lt;&gt;"",IFERROR(INDIRECT("'様式３c【"&amp;CU9&amp;"】'!L39"),""),"")&amp;""</f>
        <v/>
      </c>
      <c r="GB9" s="155" t="str">
        <f t="array" aca="1" ref="GB9" ca="1">IF(CU9&lt;&gt;"",IFERROR(INDIRECT("'様式３c【"&amp;CU9&amp;"】'!D40"),""),"")&amp;""</f>
        <v/>
      </c>
      <c r="GC9" s="155" t="str">
        <f t="array" aca="1" ref="GC9" ca="1">IF(CU9&lt;&gt;"",IFERROR(INDIRECT("'様式３c【"&amp;CU9&amp;"】'!E40"),""),"")&amp;""</f>
        <v/>
      </c>
      <c r="GD9" s="155" t="str">
        <f t="array" aca="1" ref="GD9" ca="1">IF(CU9&lt;&gt;"",IFERROR(INDIRECT("'様式３c【"&amp;CU9&amp;"】'!F40"),""),"")&amp;""</f>
        <v/>
      </c>
      <c r="GE9" s="155" t="str">
        <f t="array" aca="1" ref="GE9" ca="1">IF(CU9&lt;&gt;"",IFERROR(INDIRECT("'様式３c【"&amp;CU9&amp;"】'!G40"),""),"")&amp;""</f>
        <v/>
      </c>
      <c r="GF9" s="155" t="str">
        <f t="array" aca="1" ref="GF9" ca="1">IF(CU9&lt;&gt;"",IFERROR(INDIRECT("'様式３c【"&amp;CU9&amp;"】'!H40"),""),"")&amp;""</f>
        <v/>
      </c>
      <c r="GG9" s="155" t="str">
        <f t="array" aca="1" ref="GG9" ca="1">IF(CU9&lt;&gt;"",IFERROR(INDIRECT("'様式３c【"&amp;CU9&amp;"】'!I40"),""),"")&amp;""</f>
        <v/>
      </c>
      <c r="GH9" s="155" t="str">
        <f t="array" aca="1" ref="GH9" ca="1">IF(CU9&lt;&gt;"",IFERROR(INDIRECT("'様式３c【"&amp;CU9&amp;"】'!L40"),""),"")&amp;""</f>
        <v/>
      </c>
      <c r="GI9" s="155" t="str">
        <f t="array" aca="1" ref="GI9" ca="1">IF(CU9&lt;&gt;"",IFERROR(INDIRECT("'様式３c【"&amp;CU9&amp;"】'!D41"),""),"")&amp;""</f>
        <v/>
      </c>
      <c r="GJ9" s="155" t="str">
        <f t="array" aca="1" ref="GJ9" ca="1">IF(CU9&lt;&gt;"",IFERROR(INDIRECT("'様式３c【"&amp;CU9&amp;"】'!L41"),""),"")&amp;""</f>
        <v/>
      </c>
      <c r="GK9" s="155" t="str">
        <f t="array" aca="1" ref="GK9" ca="1">IF(CU9&lt;&gt;"",IFERROR(INDIRECT("'様式３c【"&amp;CU9&amp;"】'!D42"),""),"")&amp;""</f>
        <v/>
      </c>
      <c r="GL9" s="155" t="str">
        <f t="array" aca="1" ref="GL9" ca="1">IF(CU9&lt;&gt;"",IFERROR(INDIRECT("'様式３c【"&amp;CU9&amp;"】'!L42"),""),"")&amp;""</f>
        <v/>
      </c>
      <c r="GM9" s="155" t="str">
        <f t="array" aca="1" ref="GM9" ca="1">IF(CU9&lt;&gt;"",IFERROR(INDIRECT("'様式３c【"&amp;CU9&amp;"】'!D43"),""),"")&amp;""</f>
        <v/>
      </c>
      <c r="GN9" s="155" t="str">
        <f t="array" aca="1" ref="GN9" ca="1">IF(CU9&lt;&gt;"",IFERROR(INDIRECT("'様式３c【"&amp;CU9&amp;"】'!L43"),""),"")&amp;""</f>
        <v/>
      </c>
      <c r="GO9" s="155" t="str">
        <f t="array" aca="1" ref="GO9" ca="1">IF(CU9&lt;&gt;"",IFERROR(INDIRECT("'様式３c【"&amp;CU9&amp;"】'!D44"),""),"")&amp;""</f>
        <v/>
      </c>
      <c r="GP9" s="155" t="str">
        <f t="array" aca="1" ref="GP9" ca="1">IF(CU9&lt;&gt;"",IFERROR(INDIRECT("'様式３c【"&amp;CU9&amp;"】'!D44"),""),"")&amp;""</f>
        <v/>
      </c>
      <c r="GQ9" s="155" t="str">
        <f t="array" aca="1" ref="GQ9" ca="1">IF(CU9&lt;&gt;"",IFERROR(INDIRECT("'様式３c【"&amp;CU9&amp;"】'!L44"),""),"")&amp;""</f>
        <v/>
      </c>
      <c r="GS9" s="152" t="str">
        <f ca="1">IF(GT9&lt;&gt;"",$CT$9&amp;TEXT(GT9,"-000"),"")</f>
        <v/>
      </c>
      <c r="GT9" s="155" t="str">
        <f t="array" aca="1" ref="GT9" ca="1">IF(CU9&lt;&gt;"",IFERROR(INDIRECT("'様式３c【"&amp;CU9&amp;"】'!B49"),""),"")&amp;""</f>
        <v/>
      </c>
      <c r="GU9" s="162" t="str">
        <f t="array" aca="1" ref="GU9" ca="1">IF(CU9&lt;&gt;"",IFERROR(INDIRECT("'様式３ｃ【"&amp;CU9&amp;"】'!C49"),""),"")&amp;""</f>
        <v/>
      </c>
      <c r="GV9" s="162" t="str">
        <f t="array" aca="1" ref="GV9" ca="1">IF(CU9&lt;&gt;"",IFERROR(INDIRECT("'様式３ｃ【"&amp;CU9&amp;"】'!D49"),""),"")&amp;""</f>
        <v/>
      </c>
      <c r="GW9" s="162" t="str">
        <f t="array" aca="1" ref="GW9" ca="1">IF(CU9&lt;&gt;"",IFERROR(INDIRECT("'様式３ｃ【"&amp;CU9&amp;"】'!E49"),""),"")&amp;""</f>
        <v/>
      </c>
      <c r="GX9" s="175" t="str">
        <f t="array" aca="1" ref="GX9" ca="1">IF(CU9&lt;&gt;"",IFERROR(INDIRECT("'様式３ｃ【"&amp;CU9&amp;"】'!F49"),""),"")&amp;""</f>
        <v/>
      </c>
      <c r="GY9" s="159" t="str">
        <f t="array" aca="1" ref="GY9" ca="1">IF(CU9&lt;&gt;"",IFERROR(INDIRECT("'様式３ｃ【"&amp;CU9&amp;"】'!G49"),""),"")</f>
        <v/>
      </c>
      <c r="GZ9" s="175" t="str">
        <f t="array" aca="1" ref="GZ9" ca="1">IF(CU9&lt;&gt;"",IFERROR(INDIRECT("'様式３ｃ【"&amp;CU9&amp;"】'!H49"),""),"")&amp;""</f>
        <v/>
      </c>
      <c r="HA9" s="159" t="str">
        <f t="array" aca="1" ref="HA9" ca="1">IF(CU9&lt;&gt;"",IFERROR(INDIRECT("'様式３ｃ【"&amp;CU9&amp;"】'!I49"),""),"")</f>
        <v/>
      </c>
      <c r="HB9" s="159" t="str">
        <f t="array" aca="1" ref="HB9" ca="1">IF(CU9&lt;&gt;"",IFERROR(INDIRECT("'様式３ｃ【"&amp;CU9&amp;"】'!J49"),""),"")</f>
        <v/>
      </c>
      <c r="HC9" s="175" t="str">
        <f t="array" aca="1" ref="HC9" ca="1">IF(CU9&lt;&gt;"",IFERROR(INDIRECT("'様式３ｃ【"&amp;CU9&amp;"】'!L49"),""),"")&amp;""</f>
        <v/>
      </c>
      <c r="HE9" s="152" t="str">
        <f ca="1">TEXT(C3,"MMDDhhmmss")</f>
        <v>0909162040</v>
      </c>
      <c r="HF9" s="154" t="str">
        <f>様式４【表彰応募一覧】!C4&amp;""</f>
        <v/>
      </c>
      <c r="HG9" s="153" t="str">
        <f>様式４【表彰応募一覧】!C5&amp;""</f>
        <v/>
      </c>
      <c r="HH9" s="153" t="str">
        <f>様式４【表彰応募一覧】!C6&amp;""</f>
        <v/>
      </c>
      <c r="HI9" s="154" t="str">
        <f>様式４【表彰応募一覧】!C7&amp;""</f>
        <v/>
      </c>
      <c r="HJ9" s="153" t="str">
        <f>様式４【表彰応募一覧】!C8&amp;""</f>
        <v/>
      </c>
      <c r="HK9" s="153" t="str">
        <f>様式４【表彰応募一覧】!E8&amp;""</f>
        <v/>
      </c>
      <c r="HL9" s="153" t="str">
        <f>様式４【表彰応募一覧】!G8&amp;""</f>
        <v/>
      </c>
      <c r="HM9" s="153" t="str">
        <f>様式４【表彰応募一覧】!C9&amp;""</f>
        <v/>
      </c>
      <c r="HN9" s="153" t="str">
        <f>様式４【表彰応募一覧】!E9&amp;""</f>
        <v/>
      </c>
      <c r="HO9" s="153" t="str">
        <f>様式４【表彰応募一覧】!G9&amp;""</f>
        <v/>
      </c>
      <c r="HP9" s="153" t="str">
        <f>様式４【表彰応募一覧】!C10&amp;""</f>
        <v/>
      </c>
      <c r="HQ9" s="153" t="str">
        <f>様式４【表彰応募一覧】!E10&amp;""</f>
        <v/>
      </c>
      <c r="HR9" s="153" t="str">
        <f>様式４【表彰応募一覧】!G10&amp;""</f>
        <v/>
      </c>
      <c r="HS9" s="152" t="str">
        <f>IF(HT9&lt;&gt;"",$HU$9&amp;TEXT(ROW()-6,"-000"),"")</f>
        <v/>
      </c>
      <c r="HT9" s="153" t="str">
        <f>様式４【表彰応募一覧】!C14&amp;""</f>
        <v/>
      </c>
      <c r="HU9" s="152" t="str">
        <f>IF(HV9&lt;&gt;"",$HE$9&amp;TEXT(HV9,"-000"),"")</f>
        <v/>
      </c>
      <c r="HV9" s="170" t="str">
        <f>IF(HW9&lt;&gt;"",様式４【表彰応募一覧】!B14&amp;"","")</f>
        <v/>
      </c>
      <c r="HW9" s="171" t="str">
        <f>様式４【表彰応募一覧】!E14&amp;""</f>
        <v/>
      </c>
      <c r="HX9" s="170" t="str">
        <f>様式４【表彰応募一覧】!H14&amp;""</f>
        <v/>
      </c>
      <c r="HY9" s="171" t="str">
        <f t="array" aca="1" ref="HY9" ca="1">IF(HT9&lt;&gt;"",IFERROR(INDIRECT("'様式５【"&amp;HT9&amp;"】'!D12"),""),"")&amp;""</f>
        <v/>
      </c>
      <c r="HZ9" s="171" t="str">
        <f t="array" aca="1" ref="HZ9" ca="1">IF(HT9&lt;&gt;"",IFERROR(INDIRECT("'様式５【"&amp;HT9&amp;"】'!D13"),""),"")&amp;""</f>
        <v/>
      </c>
      <c r="IA9" s="171" t="str">
        <f t="array" aca="1" ref="IA9" ca="1">IF(HT9&lt;&gt;"",IFERROR(INDIRECT("'様式５【"&amp;HT9&amp;"】'!C17"),""),"")&amp;""</f>
        <v/>
      </c>
      <c r="IB9" s="171" t="str">
        <f t="array" aca="1" ref="IB9" ca="1">IF(HT9&lt;&gt;"",IFERROR(INDIRECT("'様式５【"&amp;HT9&amp;"】'!D19"),""),"")&amp;""</f>
        <v/>
      </c>
      <c r="IC9" s="171" t="str">
        <f t="array" aca="1" ref="IC9" ca="1">IF(HT9&lt;&gt;"",IFERROR(INDIRECT("'様式５【"&amp;HT9&amp;"】'!D20"),""),"")&amp;""</f>
        <v/>
      </c>
      <c r="ID9" s="171" t="str">
        <f t="array" aca="1" ref="ID9" ca="1">IF(HT9&lt;&gt;"",IFERROR(INDIRECT("'様式５【"&amp;HT9&amp;"】'!D21"),""),"")&amp;""</f>
        <v/>
      </c>
      <c r="IE9" s="171" t="str">
        <f t="array" aca="1" ref="IE9" ca="1">IF(HT9&lt;&gt;"",IFERROR(INDIRECT("'様式５【"&amp;HT9&amp;"】'!D22"),""),"")&amp;""</f>
        <v/>
      </c>
      <c r="IF9" s="171" t="str">
        <f t="array" aca="1" ref="IF9" ca="1">IF(HT9&lt;&gt;"",IFERROR(INDIRECT("'様式５【"&amp;HT9&amp;"】'!D23"),""),"")&amp;""</f>
        <v/>
      </c>
      <c r="IG9" s="171" t="str">
        <f t="array" aca="1" ref="IG9" ca="1">IF(HT9&lt;&gt;"",IFERROR(INDIRECT("'様式５【"&amp;HT9&amp;"】'!D24"),""),"")&amp;""</f>
        <v/>
      </c>
      <c r="IH9" s="171" t="str">
        <f t="array" aca="1" ref="IH9" ca="1">IF(HT9&lt;&gt;"",IFERROR(INDIRECT("'様式５【"&amp;HT9&amp;"】'!D25"),""),"")&amp;""</f>
        <v/>
      </c>
      <c r="II9" s="171" t="str">
        <f t="array" aca="1" ref="II9" ca="1">IF(HT9&lt;&gt;"",IFERROR(INDIRECT("'様式５【"&amp;HT9&amp;"】'!D26"),""),"")&amp;""</f>
        <v/>
      </c>
      <c r="IJ9" s="171" t="str">
        <f t="array" aca="1" ref="IJ9" ca="1">IF(HT9&lt;&gt;"",IFERROR(INDIRECT("'様式５【"&amp;HT9&amp;"】'!D27"),""),"")&amp;""</f>
        <v/>
      </c>
      <c r="IK9" s="171" t="str">
        <f t="array" aca="1" ref="IK9" ca="1">IF(HT9&lt;&gt;"",IFERROR(INDIRECT("'様式５【"&amp;HT9&amp;"】'!D28"),""),"")&amp;""</f>
        <v/>
      </c>
      <c r="IL9" s="171" t="str">
        <f t="array" aca="1" ref="IL9" ca="1">IF(HT9&lt;&gt;"",IFERROR(INDIRECT("'様式５【"&amp;HT9&amp;"】'!D29"),""),"")&amp;""</f>
        <v/>
      </c>
      <c r="IM9" s="171" t="str">
        <f t="array" aca="1" ref="IM9" ca="1">IF(HT9&lt;&gt;"",IFERROR(INDIRECT("'様式５【"&amp;HT9&amp;"】'!D30"),""),"")&amp;""</f>
        <v/>
      </c>
      <c r="IN9" s="171" t="str">
        <f t="array" aca="1" ref="IN9" ca="1">IF(HT9&lt;&gt;"",IFERROR(INDIRECT("'様式５【"&amp;HT9&amp;"】'!D31"),""),"")&amp;""</f>
        <v/>
      </c>
      <c r="IO9" s="171" t="str">
        <f t="array" aca="1" ref="IO9" ca="1">IF(HT9&lt;&gt;"",IFERROR(INDIRECT("'様式５【"&amp;HT9&amp;"】'!D32"),""),"")&amp;""</f>
        <v/>
      </c>
      <c r="IP9" s="171" t="str">
        <f t="array" aca="1" ref="IP9" ca="1">IF(HT9&lt;&gt;"",IFERROR(INDIRECT("'様式５【"&amp;HT9&amp;"】'!D33"),""),"")&amp;""</f>
        <v/>
      </c>
      <c r="IQ9" s="171" t="str">
        <f t="array" aca="1" ref="IQ9" ca="1">IF(HT9&lt;&gt;"",IFERROR(INDIRECT("'様式５【"&amp;HT9&amp;"】'!D34"),""),"")&amp;""</f>
        <v/>
      </c>
      <c r="IR9" s="171" t="str">
        <f t="array" aca="1" ref="IR9" ca="1">IF(HT9&lt;&gt;"",IFERROR(INDIRECT("'様式５【"&amp;HT9&amp;"】'!D35"),""),"")&amp;""</f>
        <v/>
      </c>
    </row>
    <row r="10" spans="2:252" x14ac:dyDescent="0.45">
      <c r="B10" s="156"/>
      <c r="C10" s="156"/>
      <c r="D10" s="156"/>
      <c r="E10" s="156"/>
      <c r="F10" s="156"/>
      <c r="G10" s="156"/>
      <c r="H10" s="156"/>
      <c r="I10" s="156"/>
      <c r="J10" s="156"/>
      <c r="K10" s="156"/>
      <c r="L10" s="156"/>
      <c r="M10" s="156"/>
      <c r="N10" s="156"/>
      <c r="O10" s="156"/>
      <c r="P10" s="156"/>
      <c r="Q10" s="152" t="str">
        <f t="shared" ref="Q10:Q73" si="0">IF(R10&lt;&gt;"",TEXT($B$9,"00000000-")&amp;TEXT(R10,"000"),"")</f>
        <v/>
      </c>
      <c r="R10" s="155" t="str">
        <f>IF(S10&lt;&gt;"",様式１【認定申請一覧】!B15&amp;"","")</f>
        <v/>
      </c>
      <c r="S10" s="153" t="str">
        <f>様式１【認定申請一覧】!C15&amp;""</f>
        <v/>
      </c>
      <c r="T10" s="153" t="str">
        <f>様式１【認定申請一覧】!E15&amp;""</f>
        <v/>
      </c>
      <c r="U10" s="153" t="str">
        <f>様式１【認定申請一覧】!G15&amp;""</f>
        <v/>
      </c>
      <c r="V10" s="155" t="str">
        <f t="array" aca="1" ref="V10" ca="1">IF(AND(様式１【認定申請一覧】!H15="○",IFERROR(INDIRECT("'様式３a ("&amp;様式１【認定申請一覧】!B15&amp;")'!C13"),0)&lt;&gt;0),"○","")</f>
        <v/>
      </c>
      <c r="W10" s="155" t="str">
        <f t="array" aca="1" ref="W10" ca="1">IF(AND(様式１【認定申請一覧】!H15="○",IFERROR(INDIRECT("'様式３ｂ ("&amp;様式１【認定申請一覧】!B15&amp;")'!C13"),0)&lt;&gt;0),"○","")</f>
        <v/>
      </c>
      <c r="X10" s="155" t="str">
        <f t="array" aca="1" ref="X10" ca="1">IF(AND(様式１【認定申請一覧】!H15="○",IFERROR(INDIRECT("'様式３ｃ【"&amp;様式１【認定申請一覧】!B15&amp;"】'!C13"),0)&lt;&gt;0),"○","")</f>
        <v/>
      </c>
      <c r="Z10" s="156"/>
      <c r="AA10" s="168"/>
      <c r="AB10" s="156"/>
      <c r="AC10" s="156"/>
      <c r="AD10" s="156"/>
      <c r="AE10" s="156"/>
      <c r="AF10" s="156"/>
      <c r="AG10" s="156"/>
      <c r="AH10" s="156"/>
      <c r="AI10" s="156"/>
      <c r="AJ10" s="156"/>
      <c r="AK10" s="156"/>
      <c r="AL10" s="156"/>
      <c r="AM10" s="156"/>
      <c r="AN10" s="156"/>
      <c r="AO10" s="156"/>
      <c r="AP10" s="156"/>
      <c r="AQ10" s="152" t="str">
        <f t="shared" ref="AQ10:AQ28" ca="1" si="1">IF(AR10&lt;&gt;"",$Z$9&amp;TEXT(AR10,"-000"),"")</f>
        <v/>
      </c>
      <c r="AR10" s="155" t="str">
        <f t="array" aca="1" ref="AR10" ca="1">IF(AS10&lt;&gt;"",IFERROR(INDIRECT("'様式２ ("&amp;AA9&amp;")'!B29"),""),"")</f>
        <v/>
      </c>
      <c r="AS10" s="162" t="str">
        <f t="array" aca="1" ref="AS10" ca="1">IF(AA9&lt;&gt;"",IFERROR(INDIRECT("'様式２ ("&amp;AA9&amp;")'!C29"),""),"")&amp;""</f>
        <v/>
      </c>
      <c r="AT10" s="163" t="str">
        <f t="array" aca="1" ref="AT10" ca="1">IF(AR10&lt;&gt;"",IFERROR(INDIRECT("'様式２ ("&amp;AA9&amp;")'!E29"),""),"")</f>
        <v/>
      </c>
      <c r="AU10" s="163" t="str">
        <f t="array" aca="1" ref="AU10" ca="1">IF(AS10&lt;&gt;"",IFERROR(INDIRECT("'様式２ ("&amp;AA9&amp;")'!F29"),""),"")</f>
        <v/>
      </c>
      <c r="AV10" s="163" t="str">
        <f t="array" aca="1" ref="AV10" ca="1">IF(AR10&lt;&gt;"",IFERROR(INDIRECT("'様式２ ("&amp;AA9&amp;")'!G29"),""),"")</f>
        <v/>
      </c>
      <c r="AW10" s="159" t="str">
        <f t="array" aca="1" ref="AW10" ca="1">IF(AR10&lt;&gt;"",IFERROR(INDIRECT("'様式２ ("&amp;AA9&amp;")'!H29"),""),"")</f>
        <v/>
      </c>
      <c r="AX10" s="164" t="str">
        <f t="array" aca="1" ref="AX10" ca="1">IF(AR10&lt;&gt;"",LEFT(IFERROR(INDIRECT("'様式２ ("&amp;AA9&amp;")'!J29"),""),FIND(",",IFERROR(INDIRECT("'様式２ ("&amp;AA9&amp;")'!J29"),""))-1),"")</f>
        <v/>
      </c>
      <c r="AY10" s="164" t="str">
        <f t="array" aca="1" ref="AY10" ca="1">IF(AR10&lt;&gt;"",RIGHT(IFERROR(INDIRECT("'様式２ ("&amp;AA9&amp;")'!J29"),""),LEN(IFERROR(INDIRECT("'様式２ ("&amp;AA9&amp;")'!J29"),""))-FIND(",",IFERROR(INDIRECT("'様式２ ("&amp;AA9&amp;")'!J29"),""))),"")</f>
        <v/>
      </c>
      <c r="BA10" s="156"/>
      <c r="BB10" s="168"/>
      <c r="BC10" s="156"/>
      <c r="BD10" s="156"/>
      <c r="BE10" s="152" t="str">
        <f t="shared" ref="BE10:BE18" ca="1" si="2">IF(BG10&lt;&gt;"",$BA$9&amp;TEXT(BF10,"-K00"),"")</f>
        <v/>
      </c>
      <c r="BF10" s="155" t="str">
        <f t="array" aca="1" ref="BF10" ca="1">IF(BB9&lt;&gt;"",IFERROR(INDIRECT("'様式３ａ ("&amp;BB9&amp;")'!B23"),""),"")&amp;""</f>
        <v/>
      </c>
      <c r="BG10" s="155" t="str">
        <f t="array" aca="1" ref="BG10" ca="1">IF(BB9&lt;&gt;"",IFERROR(INDIRECT("'様式３ａ ("&amp;BB9&amp;")'!C23"),""),"")&amp;""</f>
        <v/>
      </c>
      <c r="BH10" s="155" t="str">
        <f t="array" aca="1" ref="BH10" ca="1">IF(BB9&lt;&gt;"",IFERROR(INDIRECT("'様式３ａ ("&amp;BB9&amp;")'!F23"),""),"")&amp;""</f>
        <v/>
      </c>
      <c r="BI10" s="155" t="str">
        <f t="array" aca="1" ref="BI10" ca="1">IF(BB9&lt;&gt;"",IFERROR(INDIRECT("'様式３ａ ("&amp;BB9&amp;")'!H23"),""),"")&amp;""</f>
        <v/>
      </c>
      <c r="BJ10" s="155" t="str">
        <f t="array" aca="1" ref="BJ10" ca="1">IF(BB9&lt;&gt;"",IFERROR(INDIRECT("'様式３ａ ("&amp;BB9&amp;")'!K23"),""),"")&amp;""</f>
        <v/>
      </c>
      <c r="BK10" s="152" t="str">
        <f t="shared" ref="BK10:BK48" ca="1" si="3">IF(BL10&lt;&gt;"",$BA$9&amp;TEXT(BL10,"-000"),"")</f>
        <v/>
      </c>
      <c r="BL10" s="155" t="str">
        <f t="array" aca="1" ref="BL10" ca="1">IF(BM10&lt;&gt;"",IFERROR(INDIRECT("'様式３ａ ("&amp;BB9&amp;")'!B37"),""),"")&amp;""</f>
        <v/>
      </c>
      <c r="BM10" s="162" t="str">
        <f t="array" aca="1" ref="BM10" ca="1">IF(BB9&lt;&gt;"",IFERROR(INDIRECT("'様式３ａ ("&amp;BB9&amp;")'!C37"),""),"")&amp;""</f>
        <v/>
      </c>
      <c r="BN10" s="162" t="str">
        <f t="array" aca="1" ref="BN10" ca="1">IF(BB9&lt;&gt;"",IFERROR(INDIRECT("'様式３ａ ("&amp;BB9&amp;")'！D37"),""),"")&amp;""</f>
        <v/>
      </c>
      <c r="BO10" s="155" t="str">
        <f t="array" aca="1" ref="BO10" ca="1">IF(BB9&lt;&gt;"",IFERROR(INDIRECT("'様式３ａ ("&amp;BB9&amp;")'！E37"),""),"")&amp;""</f>
        <v/>
      </c>
      <c r="BP10" s="155" t="str">
        <f t="array" aca="1" ref="BP10" ca="1">IF(BB9&lt;&gt;"",IFERROR(INDIRECT("'様式３ａ ("&amp;BB9&amp;")'！F37"),""),"")&amp;""</f>
        <v/>
      </c>
      <c r="BQ10" s="155" t="str">
        <f t="array" aca="1" ref="BQ10" ca="1">IF(BB9&lt;&gt;"",IFERROR(INDIRECT("'様式３ａ ("&amp;BB9&amp;")'！G37"),""),"")&amp;""</f>
        <v/>
      </c>
      <c r="BR10" s="173" t="str">
        <f t="array" aca="1" ref="BR10" ca="1">IF(BB9&lt;&gt;"",IFERROR(INDIRECT("'様式３ａ ("&amp;BB9&amp;")'！H37"),""),"")</f>
        <v/>
      </c>
      <c r="BS10" s="173" t="str">
        <f t="array" aca="1" ref="BS10" ca="1">IF(BB9&lt;&gt;"",IFERROR(INDIRECT("'様式３ａ ("&amp;BB9&amp;")'！I37"),""),"")</f>
        <v/>
      </c>
      <c r="BT10" s="155" t="str">
        <f t="array" aca="1" ref="BT10" ca="1">IF(BB9&lt;&gt;"",IFERROR(INDIRECT("'様式３ａ ("&amp;BB9&amp;")'！K37"),""),"")&amp;""</f>
        <v/>
      </c>
      <c r="BV10" s="156"/>
      <c r="BW10" s="168"/>
      <c r="BX10" s="156"/>
      <c r="BY10" s="156"/>
      <c r="BZ10" s="152" t="str">
        <f t="shared" ref="BZ10:BZ18" ca="1" si="4">IF(CB10&lt;&gt;"",$BA$9&amp;TEXT(CA10,"-P00"),"")</f>
        <v/>
      </c>
      <c r="CA10" s="155" t="str">
        <f t="array" aca="1" ref="CA10" ca="1">IF(BW9&lt;&gt;"",IFERROR(INDIRECT("'様式３b ("&amp;BW9&amp;")'!B23"),""),"")&amp;""</f>
        <v/>
      </c>
      <c r="CB10" s="155" t="str">
        <f t="array" aca="1" ref="CB10" ca="1">IF(BW9&lt;&gt;"",IFERROR(INDIRECT("'様式３b ("&amp;BW9&amp;")'!C23"),""),"")&amp;""</f>
        <v/>
      </c>
      <c r="CC10" s="155" t="str">
        <f t="array" aca="1" ref="CC10" ca="1">IF(BW9&lt;&gt;"",IFERROR(INDIRECT("'様式３b ("&amp;BW9&amp;")'！D23"),""),"")&amp;""</f>
        <v/>
      </c>
      <c r="CD10" s="155" t="str">
        <f t="array" aca="1" ref="CD10" ca="1">IF(BW9&lt;&gt;"",IFERROR(INDIRECT("'様式３b ("&amp;BW9&amp;")'！E23"),""),"")&amp;""</f>
        <v/>
      </c>
      <c r="CE10" s="155" t="str">
        <f t="array" aca="1" ref="CE10" ca="1">IF(BW9&lt;&gt;"",IFERROR(INDIRECT("'様式３b ("&amp;BW9&amp;")'！F23"),""),"")&amp;""</f>
        <v/>
      </c>
      <c r="CF10" s="155" t="str">
        <f t="array" aca="1" ref="CF10" ca="1">IF(BW9&lt;&gt;"",IFERROR(INDIRECT("'様式３b ("&amp;BW9&amp;")'！G23"),""),"")&amp;""</f>
        <v/>
      </c>
      <c r="CG10" s="155" t="str">
        <f t="array" aca="1" ref="CG10" ca="1">IF(BW9&lt;&gt;"",IFERROR(INDIRECT("'様式３b ("&amp;BW9&amp;")'！H23"),""),"")&amp;""</f>
        <v/>
      </c>
      <c r="CH10" s="155" t="str">
        <f t="array" aca="1" ref="CH10" ca="1">IF(BW9&lt;&gt;"",IFERROR(INDIRECT("'様式３b ("&amp;BW9&amp;")'！K23"),""),"")&amp;""</f>
        <v/>
      </c>
      <c r="CI10" s="152" t="str">
        <f t="shared" ref="CI10:CI48" ca="1" si="5">IF(CJ10&lt;&gt;"",$BV$9&amp;TEXT(CJ10,"-000"),"")</f>
        <v/>
      </c>
      <c r="CJ10" s="155" t="str">
        <f t="array" aca="1" ref="CJ10" ca="1">IF(CK10&lt;&gt;"",IFERROR(INDIRECT("'様式３b ("&amp;BW9&amp;")'!B37"),""),"")&amp;""</f>
        <v/>
      </c>
      <c r="CK10" s="162" t="str">
        <f t="array" aca="1" ref="CK10" ca="1">IF(BW9&lt;&gt;"",IFERROR(INDIRECT("'様式３b ("&amp;BW9&amp;")'!C37"),""),"")&amp;""</f>
        <v/>
      </c>
      <c r="CL10" s="162" t="str">
        <f t="array" aca="1" ref="CL10" ca="1">IF(BW9&lt;&gt;"",IFERROR(INDIRECT("'様式３b ("&amp;BW9&amp;")'！D37"),""),"")&amp;""</f>
        <v/>
      </c>
      <c r="CM10" s="155" t="str">
        <f t="array" aca="1" ref="CM10" ca="1">IF(BW9&lt;&gt;"",IFERROR(INDIRECT("'様式３b ("&amp;BW9&amp;")'！E37"),""),"")&amp;""</f>
        <v/>
      </c>
      <c r="CN10" s="155" t="str">
        <f t="array" aca="1" ref="CN10" ca="1">IF(BW9&lt;&gt;"",IFERROR(INDIRECT("'様式３b ("&amp;BW9&amp;")'！F37"),""),"")&amp;""</f>
        <v/>
      </c>
      <c r="CO10" s="155" t="str">
        <f t="array" aca="1" ref="CO10" ca="1">IF(BW9&lt;&gt;"",IFERROR(INDIRECT("'様式３b ("&amp;BW9&amp;")'！G37"),""),"")&amp;""</f>
        <v/>
      </c>
      <c r="CP10" s="173" t="str">
        <f t="array" aca="1" ref="CP10" ca="1">IF(BW9&lt;&gt;"",IFERROR(INDIRECT("'様式３b ("&amp;BW9&amp;")'！H37"),""),"")</f>
        <v/>
      </c>
      <c r="CQ10" s="173" t="str">
        <f t="array" aca="1" ref="CQ10" ca="1">IF(BW9&lt;&gt;"",IFERROR(INDIRECT("'様式３b ("&amp;BW9&amp;")'！I37"),""),"")</f>
        <v/>
      </c>
      <c r="CR10" s="155" t="str">
        <f t="array" aca="1" ref="CR10" ca="1">IF(BW9&lt;&gt;"",IFERROR(INDIRECT("'様式３b ("&amp;BW9&amp;")'！K37"),""),"")&amp;""</f>
        <v/>
      </c>
      <c r="CT10" s="156"/>
      <c r="CU10" s="168"/>
      <c r="CV10" s="156"/>
      <c r="CW10" s="156"/>
      <c r="CX10" s="156"/>
      <c r="CY10" s="156"/>
      <c r="CZ10" s="156"/>
      <c r="DA10" s="156"/>
      <c r="DB10" s="156"/>
      <c r="DC10" s="156"/>
      <c r="DD10" s="156"/>
      <c r="DE10" s="156"/>
      <c r="DF10" s="156"/>
      <c r="DG10" s="156"/>
      <c r="DH10" s="240" t="str">
        <f t="array" aca="1" ref="DH10" ca="1">IF(DD9&lt;&gt;"",IFERROR(INDIRECT("'様式３c【"&amp;DD9&amp;"】'!B23"),""),"")&amp;""</f>
        <v/>
      </c>
      <c r="DI10" s="240" t="str">
        <f t="array" aca="1" ref="DI10" ca="1">IF(DD9&lt;&gt;"",IFERROR(INDIRECT("'様式３c【"&amp;DD9&amp;"】'!C23"),""),"")&amp;""</f>
        <v/>
      </c>
      <c r="DJ10" s="240" t="str">
        <f t="array" aca="1" ref="DJ10" ca="1">IF(DD9&lt;&gt;"",IFERROR(INDIRECT("'様式３c【"&amp;DD9&amp;"】'！D23"),""),"")&amp;""</f>
        <v/>
      </c>
      <c r="DK10" s="240" t="str">
        <f t="array" aca="1" ref="DK10" ca="1">IF(DD9&lt;&gt;"",IFERROR(INDIRECT("'様式３c【"&amp;DD9&amp;"】'！E23"),""),"")&amp;""</f>
        <v/>
      </c>
      <c r="DL10" s="240" t="str">
        <f t="array" aca="1" ref="DL10" ca="1">IF(DD9&lt;&gt;"",IFERROR(INDIRECT("'様式３c【"&amp;DD9&amp;"】'！F23"),""),"")&amp;""</f>
        <v/>
      </c>
      <c r="DM10" s="240" t="str">
        <f t="array" aca="1" ref="DM10" ca="1">IF(DD9&lt;&gt;"",IFERROR(INDIRECT("'様式３c【"&amp;DD9&amp;"】'！G23"),""),"")&amp;""</f>
        <v/>
      </c>
      <c r="DN10" s="240" t="str">
        <f t="array" aca="1" ref="DN10" ca="1">IF(DD9&lt;&gt;"",IFERROR(INDIRECT("'様式３c【"&amp;DD9&amp;"】'！H23"),""),"")&amp;""</f>
        <v/>
      </c>
      <c r="DO10" s="240" t="str">
        <f t="array" aca="1" ref="DO10" ca="1">IF(DD9&lt;&gt;"",IFERROR(INDIRECT("'様式３c【"&amp;DD9&amp;"】'!I23"),""),"")&amp;""</f>
        <v/>
      </c>
      <c r="DP10" s="240" t="str">
        <f t="array" aca="1" ref="DP10" ca="1">IF(DD9&lt;&gt;"",IFERROR(INDIRECT("'様式３c【"&amp;DD9&amp;"】'!L23"),""),"")&amp;""</f>
        <v/>
      </c>
      <c r="DQ10" s="242"/>
      <c r="DR10" s="242"/>
      <c r="DS10" s="242"/>
      <c r="DT10" s="242"/>
      <c r="DU10" s="242"/>
      <c r="DV10" s="242"/>
      <c r="DW10" s="242"/>
      <c r="DX10" s="242"/>
      <c r="DY10" s="242"/>
      <c r="DZ10" s="242"/>
      <c r="EA10" s="242"/>
      <c r="EB10" s="242"/>
      <c r="EC10" s="242"/>
      <c r="ED10" s="242"/>
      <c r="EE10" s="242"/>
      <c r="EF10" s="242"/>
      <c r="EG10" s="242"/>
      <c r="EH10" s="242"/>
      <c r="EI10" s="240" t="str">
        <f t="array" aca="1" ref="EI10" ca="1">IF(DD9&lt;&gt;"",IFERROR(INDIRECT("'様式３c【"&amp;DD9&amp;"】'!B26"),""),"")&amp;""</f>
        <v/>
      </c>
      <c r="EJ10" s="240" t="str">
        <f t="array" aca="1" ref="EJ10" ca="1">IF(DD9&lt;&gt;"",IFERROR(INDIRECT("'様式３c【"&amp;DD9&amp;"】'!C26"),""),"")&amp;""</f>
        <v/>
      </c>
      <c r="EK10" s="240" t="str">
        <f t="array" aca="1" ref="EK10" ca="1">IF(DD9&lt;&gt;"",IFERROR(INDIRECT("'様式３c【"&amp;DD9&amp;"】'！D26"),""),"")&amp;""</f>
        <v/>
      </c>
      <c r="EL10" s="240" t="str">
        <f t="array" aca="1" ref="EL10" ca="1">IF(DD9&lt;&gt;"",IFERROR(INDIRECT("'様式３c【"&amp;DD9&amp;"】'！E26"),""),"")&amp;""</f>
        <v/>
      </c>
      <c r="EM10" s="240" t="str">
        <f t="array" aca="1" ref="EM10" ca="1">IF(DD9&lt;&gt;"",IFERROR(INDIRECT("'様式３c【"&amp;DD9&amp;"】'！F26"),""),"")&amp;""</f>
        <v/>
      </c>
      <c r="EN10" s="240" t="str">
        <f t="array" aca="1" ref="EN10" ca="1">IF(DD9&lt;&gt;"",IFERROR(INDIRECT("'様式３c【"&amp;DD9&amp;"】'！G26"),""),"")&amp;""</f>
        <v/>
      </c>
      <c r="EO10" s="240" t="str">
        <f t="array" aca="1" ref="EO10" ca="1">IF(DD9&lt;&gt;"",IFERROR(INDIRECT("'様式３c【"&amp;DD9&amp;"】'！H26"),""),"")&amp;""</f>
        <v/>
      </c>
      <c r="EP10" s="240" t="str">
        <f t="array" aca="1" ref="EP10" ca="1">IF(DD9&lt;&gt;"",IFERROR(INDIRECT("'様式３c【"&amp;DD9&amp;"】'!I26"),""),"")&amp;""</f>
        <v/>
      </c>
      <c r="EQ10" s="240" t="str">
        <f t="array" aca="1" ref="EQ10" ca="1">IF(DD9&lt;&gt;"",IFERROR(INDIRECT("'様式３c【"&amp;DD9&amp;"】'!L26"),""),"")&amp;""</f>
        <v/>
      </c>
      <c r="ER10" s="240"/>
      <c r="ES10" s="240"/>
      <c r="ET10" s="240"/>
      <c r="EU10" s="240"/>
      <c r="EV10" s="240"/>
      <c r="EW10" s="240"/>
      <c r="EX10" s="240"/>
      <c r="EY10" s="240"/>
      <c r="EZ10" s="240"/>
      <c r="FA10" s="240"/>
      <c r="FB10" s="240"/>
      <c r="FC10" s="240"/>
      <c r="FD10" s="240"/>
      <c r="FE10" s="240"/>
      <c r="FF10" s="240"/>
      <c r="FG10" s="240"/>
      <c r="FH10" s="240"/>
      <c r="FI10" s="240"/>
      <c r="FJ10" s="240"/>
      <c r="FK10" s="240"/>
      <c r="FL10" s="240"/>
      <c r="FM10" s="240"/>
      <c r="FN10" s="240"/>
      <c r="FO10" s="240"/>
      <c r="FP10" s="240"/>
      <c r="FQ10" s="240"/>
      <c r="FR10" s="240"/>
      <c r="FS10" s="240"/>
      <c r="FT10" s="240"/>
      <c r="FU10" s="240"/>
      <c r="FV10" s="240"/>
      <c r="FW10" s="240"/>
      <c r="FX10" s="240"/>
      <c r="FY10" s="240"/>
      <c r="FZ10" s="240"/>
      <c r="GA10" s="240"/>
      <c r="GB10" s="240"/>
      <c r="GC10" s="240"/>
      <c r="GD10" s="240"/>
      <c r="GE10" s="240"/>
      <c r="GF10" s="240"/>
      <c r="GG10" s="240"/>
      <c r="GH10" s="240"/>
      <c r="GI10" s="243"/>
      <c r="GJ10" s="243"/>
      <c r="GK10" s="243"/>
      <c r="GL10" s="243"/>
      <c r="GM10" s="243"/>
      <c r="GN10" s="243"/>
      <c r="GO10" s="243"/>
      <c r="GP10" s="243"/>
      <c r="GQ10" s="243"/>
      <c r="GS10" s="152" t="str">
        <f t="shared" ref="GS10:GS21" ca="1" si="6">IF(GT10&lt;&gt;"",$CT$9&amp;TEXT(GT10,"-000"),"")</f>
        <v/>
      </c>
      <c r="GT10" s="155" t="str">
        <f t="array" aca="1" ref="GT10" ca="1">IF(CU10&lt;&gt;"",IFERROR(INDIRECT("'様式３ｃ【"&amp;CU9&amp;"】'!B50"),""),"")&amp;""</f>
        <v/>
      </c>
      <c r="GU10" s="162" t="str">
        <f t="array" aca="1" ref="GU10" ca="1">IF(CU9&lt;&gt;"",IFERROR(INDIRECT("'様式３ｃ【"&amp;CU9&amp;"】'!C50"),""),"")&amp;""</f>
        <v/>
      </c>
      <c r="GV10" s="162" t="str">
        <f t="array" aca="1" ref="GV10" ca="1">IF(CU9&lt;&gt;"",IFERROR(INDIRECT("'様式３ｃ【"&amp;CU9&amp;"】'!D50"),""),"")&amp;""</f>
        <v/>
      </c>
      <c r="GW10" s="162" t="str">
        <f t="array" aca="1" ref="GW10" ca="1">IF(CU9&lt;&gt;"",IFERROR(INDIRECT("'様式３ｃ【"&amp;CU9&amp;"】'!E50"),""),"")&amp;""</f>
        <v/>
      </c>
      <c r="GX10" s="175" t="str">
        <f t="array" aca="1" ref="GX10" ca="1">IF(CU9&lt;&gt;"",IFERROR(INDIRECT("'様式３ｃ【"&amp;CU9&amp;"】'!F50"),""),"")&amp;""</f>
        <v/>
      </c>
      <c r="GY10" s="173" t="str">
        <f t="array" aca="1" ref="GY10" ca="1">IF(CU9&lt;&gt;"",IFERROR(INDIRECT("'様式３ｃ【"&amp;CU9&amp;"】'!G50"),""),"")</f>
        <v/>
      </c>
      <c r="GZ10" s="175" t="str">
        <f t="array" aca="1" ref="GZ10" ca="1">IF(CU9&lt;&gt;"",IFERROR(INDIRECT("'様式３ｃ【"&amp;CU9&amp;"】'!H50"),""),"")&amp;""</f>
        <v/>
      </c>
      <c r="HA10" s="159" t="str">
        <f t="array" aca="1" ref="HA10" ca="1">IF(CU9&lt;&gt;"",IFERROR(INDIRECT("'様式３ｃ【"&amp;CU9&amp;"】'!I50"),""),"")</f>
        <v/>
      </c>
      <c r="HB10" s="159" t="str">
        <f t="array" aca="1" ref="HB10" ca="1">IF(CU9&lt;&gt;"",IFERROR(INDIRECT("'様式３ｃ【"&amp;CU9&amp;"】'!J50"),""),"")</f>
        <v/>
      </c>
      <c r="HC10" s="175" t="str">
        <f t="array" aca="1" ref="HC10" ca="1">IF(CU9&lt;&gt;"",IFERROR(INDIRECT("'様式３ｃ【"&amp;CU9&amp;"】'!L50"),""),"")&amp;""</f>
        <v/>
      </c>
      <c r="HE10" s="156"/>
      <c r="HF10" s="156"/>
      <c r="HG10" s="156"/>
      <c r="HH10" s="156"/>
      <c r="HI10" s="156"/>
      <c r="HJ10" s="156"/>
      <c r="HK10" s="156"/>
      <c r="HL10" s="156"/>
      <c r="HM10" s="156"/>
      <c r="HN10" s="156"/>
      <c r="HO10" s="156"/>
      <c r="HP10" s="156"/>
      <c r="HQ10" s="156"/>
      <c r="HR10" s="156"/>
      <c r="HS10" s="152" t="str">
        <f>IF(HT10&lt;&gt;"",$HU$9&amp;TEXT(ROW()-6,"-000"),"")</f>
        <v/>
      </c>
      <c r="HT10" s="153" t="str">
        <f>様式４【表彰応募一覧】!C15&amp;""</f>
        <v/>
      </c>
      <c r="HU10" s="152" t="str">
        <f>IF(HV10&lt;&gt;"",$HE$9&amp;TEXT(HV10,"-000"),"")</f>
        <v/>
      </c>
      <c r="HV10" s="170" t="str">
        <f>IF(HW10&lt;&gt;"",様式４【表彰応募一覧】!B15&amp;"","")</f>
        <v/>
      </c>
      <c r="HW10" s="171" t="str">
        <f>様式４【表彰応募一覧】!E15&amp;""</f>
        <v/>
      </c>
      <c r="HX10" s="170" t="str">
        <f>様式４【表彰応募一覧】!H15&amp;""</f>
        <v/>
      </c>
      <c r="HY10" s="171" t="str">
        <f t="array" aca="1" ref="HY10" ca="1">IF(HT10&lt;&gt;"",IFERROR(INDIRECT("'様式５【"&amp;HT10&amp;"】'!D12"),""),"")&amp;""</f>
        <v/>
      </c>
      <c r="HZ10" s="171" t="str">
        <f t="array" aca="1" ref="HZ10" ca="1">IF(HT10&lt;&gt;"",IFERROR(INDIRECT("'様式５【"&amp;HT10&amp;"】'!D13"),""),"")&amp;""</f>
        <v/>
      </c>
      <c r="IA10" s="171" t="str">
        <f t="array" aca="1" ref="IA10" ca="1">IF(HT10&lt;&gt;"",IFERROR(INDIRECT("'様式５【"&amp;HT10&amp;"】'!C17"),""),"")&amp;""</f>
        <v/>
      </c>
      <c r="IB10" s="171" t="str">
        <f t="array" aca="1" ref="IB10" ca="1">IF(HT10&lt;&gt;"",IFERROR(INDIRECT("'様式５【"&amp;HT10&amp;"】'!D19"),""),"")&amp;""</f>
        <v/>
      </c>
      <c r="IC10" s="171" t="str">
        <f t="array" aca="1" ref="IC10" ca="1">IF(HT10&lt;&gt;"",IFERROR(INDIRECT("'様式５【"&amp;HT10&amp;"】'!D20"),""),"")&amp;""</f>
        <v/>
      </c>
      <c r="ID10" s="171" t="str">
        <f t="array" aca="1" ref="ID10" ca="1">IF(HT10&lt;&gt;"",IFERROR(INDIRECT("'様式５【"&amp;HT10&amp;"】'!D21"),""),"")&amp;""</f>
        <v/>
      </c>
      <c r="IE10" s="171" t="str">
        <f t="array" aca="1" ref="IE10" ca="1">IF(HT10&lt;&gt;"",IFERROR(INDIRECT("'様式５【"&amp;HT10&amp;"】'!D22"),""),"")&amp;""</f>
        <v/>
      </c>
      <c r="IF10" s="171" t="str">
        <f t="array" aca="1" ref="IF10" ca="1">IF(HT10&lt;&gt;"",IFERROR(INDIRECT("'様式５【"&amp;HT10&amp;"】'!D23"),""),"")&amp;""</f>
        <v/>
      </c>
      <c r="IG10" s="171" t="str">
        <f t="array" aca="1" ref="IG10" ca="1">IF(HT10&lt;&gt;"",IFERROR(INDIRECT("'様式５【"&amp;HT10&amp;"】'!D24"),""),"")&amp;""</f>
        <v/>
      </c>
      <c r="IH10" s="171" t="str">
        <f t="array" aca="1" ref="IH10" ca="1">IF(HT10&lt;&gt;"",IFERROR(INDIRECT("'様式５【"&amp;HT10&amp;"】'!D25"),""),"")&amp;""</f>
        <v/>
      </c>
      <c r="II10" s="171" t="str">
        <f t="array" aca="1" ref="II10" ca="1">IF(HT10&lt;&gt;"",IFERROR(INDIRECT("'様式５【"&amp;HT10&amp;"】'!D26"),""),"")&amp;""</f>
        <v/>
      </c>
      <c r="IJ10" s="171" t="str">
        <f t="array" aca="1" ref="IJ10" ca="1">IF(HT10&lt;&gt;"",IFERROR(INDIRECT("'様式５【"&amp;HT10&amp;"】'!D27"),""),"")&amp;""</f>
        <v/>
      </c>
      <c r="IK10" s="171" t="str">
        <f t="array" aca="1" ref="IK10" ca="1">IF(HT10&lt;&gt;"",IFERROR(INDIRECT("'様式５【"&amp;HT10&amp;"】'!D28"),""),"")&amp;""</f>
        <v/>
      </c>
      <c r="IL10" s="171" t="str">
        <f t="array" aca="1" ref="IL10" ca="1">IF(HT10&lt;&gt;"",IFERROR(INDIRECT("'様式５【"&amp;HT10&amp;"】'!D29"),""),"")&amp;""</f>
        <v/>
      </c>
      <c r="IM10" s="171" t="str">
        <f t="array" aca="1" ref="IM10" ca="1">IF(HT10&lt;&gt;"",IFERROR(INDIRECT("'様式５【"&amp;HT10&amp;"】'!D30"),""),"")&amp;""</f>
        <v/>
      </c>
      <c r="IN10" s="171" t="str">
        <f t="array" aca="1" ref="IN10" ca="1">IF(HT10&lt;&gt;"",IFERROR(INDIRECT("'様式５【"&amp;HT10&amp;"】'!D31"),""),"")&amp;""</f>
        <v/>
      </c>
      <c r="IO10" s="171" t="str">
        <f t="array" aca="1" ref="IO10" ca="1">IF(HT10&lt;&gt;"",IFERROR(INDIRECT("'様式５【"&amp;HT10&amp;"】'!D32"),""),"")&amp;""</f>
        <v/>
      </c>
      <c r="IP10" s="171" t="str">
        <f t="array" aca="1" ref="IP10" ca="1">IF(HT10&lt;&gt;"",IFERROR(INDIRECT("'様式５【"&amp;HT10&amp;"】'!D33"),""),"")&amp;""</f>
        <v/>
      </c>
      <c r="IQ10" s="171" t="str">
        <f t="array" aca="1" ref="IQ10" ca="1">IF(HT10&lt;&gt;"",IFERROR(INDIRECT("'様式５【"&amp;HT10&amp;"】'!D34"),""),"")&amp;""</f>
        <v/>
      </c>
      <c r="IR10" s="171" t="str">
        <f t="array" aca="1" ref="IR10" ca="1">IF(HT10&lt;&gt;"",IFERROR(INDIRECT("'様式５【"&amp;HT10&amp;"】'!D35"),""),"")&amp;""</f>
        <v/>
      </c>
    </row>
    <row r="11" spans="2:252" x14ac:dyDescent="0.45">
      <c r="B11" s="156"/>
      <c r="C11" s="156"/>
      <c r="D11" s="156"/>
      <c r="E11" s="156"/>
      <c r="F11" s="156"/>
      <c r="G11" s="156"/>
      <c r="H11" s="156"/>
      <c r="I11" s="156"/>
      <c r="J11" s="156"/>
      <c r="K11" s="156"/>
      <c r="L11" s="156"/>
      <c r="M11" s="156"/>
      <c r="N11" s="156"/>
      <c r="O11" s="156"/>
      <c r="P11" s="156"/>
      <c r="Q11" s="152" t="str">
        <f t="shared" si="0"/>
        <v/>
      </c>
      <c r="R11" s="155" t="str">
        <f>IF(S11&lt;&gt;"",様式１【認定申請一覧】!B16&amp;"","")</f>
        <v/>
      </c>
      <c r="S11" s="153" t="str">
        <f>様式１【認定申請一覧】!C16&amp;""</f>
        <v/>
      </c>
      <c r="T11" s="153" t="str">
        <f>様式１【認定申請一覧】!E16&amp;""</f>
        <v/>
      </c>
      <c r="U11" s="153" t="str">
        <f>様式１【認定申請一覧】!G16&amp;""</f>
        <v/>
      </c>
      <c r="V11" s="155" t="str">
        <f t="array" aca="1" ref="V11" ca="1">IF(AND(様式１【認定申請一覧】!H16="○",IFERROR(INDIRECT("'様式３a ("&amp;様式１【認定申請一覧】!B16&amp;")'!C13"),0)&lt;&gt;0),"○","")</f>
        <v/>
      </c>
      <c r="W11" s="155" t="str">
        <f t="array" aca="1" ref="W11" ca="1">IF(AND(様式１【認定申請一覧】!H16="○",IFERROR(INDIRECT("'様式３ｂ ("&amp;様式１【認定申請一覧】!B16&amp;")'!C13"),0)&lt;&gt;0),"○","")</f>
        <v/>
      </c>
      <c r="X11" s="155" t="str">
        <f t="array" aca="1" ref="X11" ca="1">IF(AND(様式１【認定申請一覧】!H16="○",IFERROR(INDIRECT("'様式３ｃ【"&amp;様式１【認定申請一覧】!B16&amp;"】'!C13"),0)&lt;&gt;0),"○","")</f>
        <v/>
      </c>
      <c r="Z11" s="156"/>
      <c r="AA11" s="168"/>
      <c r="AB11" s="156"/>
      <c r="AC11" s="156"/>
      <c r="AD11" s="156"/>
      <c r="AE11" s="156"/>
      <c r="AF11" s="156"/>
      <c r="AG11" s="156"/>
      <c r="AH11" s="156"/>
      <c r="AI11" s="156"/>
      <c r="AJ11" s="156"/>
      <c r="AK11" s="156"/>
      <c r="AL11" s="156"/>
      <c r="AM11" s="156"/>
      <c r="AN11" s="156"/>
      <c r="AO11" s="156"/>
      <c r="AP11" s="156"/>
      <c r="AQ11" s="152" t="str">
        <f t="shared" ca="1" si="1"/>
        <v/>
      </c>
      <c r="AR11" s="155" t="str">
        <f t="array" aca="1" ref="AR11" ca="1">IF(AS11&lt;&gt;"",IFERROR(INDIRECT("'様式２ ("&amp;AA9&amp;")'!B30"),""),"")</f>
        <v/>
      </c>
      <c r="AS11" s="162" t="str">
        <f t="array" aca="1" ref="AS11" ca="1">IF(AA9&lt;&gt;"",IFERROR(INDIRECT("'様式２ ("&amp;AA9&amp;")'!C30"),""),"")&amp;""</f>
        <v/>
      </c>
      <c r="AT11" s="163" t="str">
        <f t="array" aca="1" ref="AT11" ca="1">IF(AR11&lt;&gt;"",IFERROR(INDIRECT("'様式２ ("&amp;AA9&amp;")'!E30"),""),"")</f>
        <v/>
      </c>
      <c r="AU11" s="163" t="str">
        <f t="array" aca="1" ref="AU11" ca="1">IF(AS11&lt;&gt;"",IFERROR(INDIRECT("'様式２ ("&amp;AA9&amp;")'!F30"),""),"")</f>
        <v/>
      </c>
      <c r="AV11" s="163" t="str">
        <f t="array" aca="1" ref="AV11" ca="1">IF(AR11&lt;&gt;"",IFERROR(INDIRECT("'様式２ ("&amp;AA9&amp;")'!G30"),""),"")</f>
        <v/>
      </c>
      <c r="AW11" s="159" t="str">
        <f t="array" aca="1" ref="AW11" ca="1">IF(AR11&lt;&gt;"",IFERROR(INDIRECT("'様式２ ("&amp;AA9&amp;")'!H30"),""),"")</f>
        <v/>
      </c>
      <c r="AX11" s="164" t="str">
        <f t="array" aca="1" ref="AX11" ca="1">IF(AR11&lt;&gt;"",LEFT(IFERROR(INDIRECT("'様式２ ("&amp;AA9&amp;")'!J30"),""),FIND(",",IFERROR(INDIRECT("'様式２ ("&amp;AA9&amp;")'!J30"),""))-1),"")</f>
        <v/>
      </c>
      <c r="AY11" s="164" t="str">
        <f t="array" aca="1" ref="AY11" ca="1">IF(AR11&lt;&gt;"",RIGHT(IFERROR(INDIRECT("'様式２ ("&amp;AA9&amp;")'!J30"),""),LEN(IFERROR(INDIRECT("'様式２ ("&amp;AA9&amp;")'!J30"),""))-FIND(",",IFERROR(INDIRECT("'様式２ ("&amp;AA9&amp;")'!J30"),""))),"")</f>
        <v/>
      </c>
      <c r="BA11" s="156"/>
      <c r="BB11" s="168"/>
      <c r="BC11" s="156"/>
      <c r="BD11" s="156"/>
      <c r="BE11" s="152" t="str">
        <f t="shared" ca="1" si="2"/>
        <v/>
      </c>
      <c r="BF11" s="155" t="str">
        <f t="array" aca="1" ref="BF11" ca="1">IF(BB9&lt;&gt;"",IFERROR(INDIRECT("'様式３ａ ("&amp;BB9&amp;")'!B24"),""),"")&amp;""</f>
        <v/>
      </c>
      <c r="BG11" s="155" t="str">
        <f t="array" aca="1" ref="BG11" ca="1">IF(BB9&lt;&gt;"",IFERROR(INDIRECT("'様式３ａ ("&amp;BB9&amp;")'!C24"),""),"")&amp;""</f>
        <v/>
      </c>
      <c r="BH11" s="155" t="str">
        <f t="array" aca="1" ref="BH11" ca="1">IF(BB9&lt;&gt;"",IFERROR(INDIRECT("'様式３ａ ("&amp;BB9&amp;")'!F24"),""),"")&amp;""</f>
        <v/>
      </c>
      <c r="BI11" s="155" t="str">
        <f t="array" aca="1" ref="BI11" ca="1">IF(BB9&lt;&gt;"",IFERROR(INDIRECT("'様式３ａ ("&amp;BB9&amp;")'!H24"),""),"")&amp;""</f>
        <v/>
      </c>
      <c r="BJ11" s="155" t="str">
        <f t="array" aca="1" ref="BJ11" ca="1">IF(BB9&lt;&gt;"",IFERROR(INDIRECT("'様式３ａ ("&amp;BB9&amp;")'!K24"),""),"")&amp;""</f>
        <v/>
      </c>
      <c r="BK11" s="152" t="str">
        <f t="shared" ca="1" si="3"/>
        <v/>
      </c>
      <c r="BL11" s="155" t="str">
        <f t="array" aca="1" ref="BL11" ca="1">IF(BM11&lt;&gt;"",IFERROR(INDIRECT("'様式３ａ ("&amp;BB9&amp;")'!B38"),""),"")&amp;""</f>
        <v/>
      </c>
      <c r="BM11" s="162" t="str">
        <f t="array" aca="1" ref="BM11" ca="1">IF(BB9&lt;&gt;"",IFERROR(INDIRECT("'様式３ａ ("&amp;BB9&amp;")'!C38"),""),"")&amp;""</f>
        <v/>
      </c>
      <c r="BN11" s="162" t="str">
        <f t="array" aca="1" ref="BN11" ca="1">IF(BB9&lt;&gt;"",IFERROR(INDIRECT("'様式３ａ ("&amp;BB9&amp;")'！D38"),""),"")&amp;""</f>
        <v/>
      </c>
      <c r="BO11" s="155" t="str">
        <f t="array" aca="1" ref="BO11" ca="1">IF(BB9&lt;&gt;"",IFERROR(INDIRECT("'様式３ａ ("&amp;BB9&amp;")'！E38"),""),"")&amp;""</f>
        <v/>
      </c>
      <c r="BP11" s="155" t="str">
        <f t="array" aca="1" ref="BP11" ca="1">IF(BB9&lt;&gt;"",IFERROR(INDIRECT("'様式３ａ ("&amp;BB9&amp;")'！F38"),""),"")&amp;""</f>
        <v/>
      </c>
      <c r="BQ11" s="155" t="str">
        <f t="array" aca="1" ref="BQ11" ca="1">IF(BB9&lt;&gt;"",IFERROR(INDIRECT("'様式３ａ ("&amp;BB9&amp;")'！G38"),""),"")&amp;""</f>
        <v/>
      </c>
      <c r="BR11" s="173" t="str">
        <f t="array" aca="1" ref="BR11" ca="1">IF(BB9&lt;&gt;"",IFERROR(INDIRECT("'様式３ａ ("&amp;BB9&amp;")'！H38"),""),"")</f>
        <v/>
      </c>
      <c r="BS11" s="173" t="str">
        <f t="array" aca="1" ref="BS11" ca="1">IF(BB9&lt;&gt;"",IFERROR(INDIRECT("'様式３ａ ("&amp;BB9&amp;")'！I38"),""),"")</f>
        <v/>
      </c>
      <c r="BT11" s="155" t="str">
        <f t="array" aca="1" ref="BT11" ca="1">IF(BB9&lt;&gt;"",IFERROR(INDIRECT("'様式３ａ ("&amp;BB9&amp;")'！K38"),""),"")&amp;""</f>
        <v/>
      </c>
      <c r="BV11" s="156"/>
      <c r="BW11" s="168"/>
      <c r="BX11" s="156"/>
      <c r="BY11" s="156"/>
      <c r="BZ11" s="152" t="str">
        <f t="shared" ca="1" si="4"/>
        <v/>
      </c>
      <c r="CA11" s="155" t="str">
        <f t="array" aca="1" ref="CA11" ca="1">IF(BW9&lt;&gt;"",IFERROR(INDIRECT("'様式３b ("&amp;BW9&amp;")'!B24"),""),"")&amp;""</f>
        <v/>
      </c>
      <c r="CB11" s="155" t="str">
        <f t="array" aca="1" ref="CB11" ca="1">IF(BW9&lt;&gt;"",IFERROR(INDIRECT("'様式３b ("&amp;BW9&amp;")'!C24"),""),"")&amp;""</f>
        <v/>
      </c>
      <c r="CC11" s="155" t="str">
        <f t="array" aca="1" ref="CC11" ca="1">IF(BW9&lt;&gt;"",IFERROR(INDIRECT("'様式３b ("&amp;BW9&amp;")'！D24"),""),"")&amp;""</f>
        <v/>
      </c>
      <c r="CD11" s="155" t="str">
        <f t="array" aca="1" ref="CD11" ca="1">IF(BW9&lt;&gt;"",IFERROR(INDIRECT("'様式３b ("&amp;BW9&amp;")'！E24"),""),"")&amp;""</f>
        <v/>
      </c>
      <c r="CE11" s="155" t="str">
        <f t="array" aca="1" ref="CE11" ca="1">IF(BW9&lt;&gt;"",IFERROR(INDIRECT("'様式３b ("&amp;BW9&amp;")'！F24"),""),"")&amp;""</f>
        <v/>
      </c>
      <c r="CF11" s="155" t="str">
        <f t="array" aca="1" ref="CF11" ca="1">IF(BW9&lt;&gt;"",IFERROR(INDIRECT("'様式３b ("&amp;BW9&amp;")'！G24"),""),"")&amp;""</f>
        <v/>
      </c>
      <c r="CG11" s="155" t="str">
        <f t="array" aca="1" ref="CG11" ca="1">IF(BW9&lt;&gt;"",IFERROR(INDIRECT("'様式３b ("&amp;BW9&amp;")'！H24"),""),"")&amp;""</f>
        <v/>
      </c>
      <c r="CH11" s="155" t="str">
        <f t="array" aca="1" ref="CH11" ca="1">IF(BW9&lt;&gt;"",IFERROR(INDIRECT("'様式３b ("&amp;BW9&amp;")'！K24"),""),"")&amp;""</f>
        <v/>
      </c>
      <c r="CI11" s="152" t="str">
        <f t="shared" ca="1" si="5"/>
        <v/>
      </c>
      <c r="CJ11" s="155" t="str">
        <f t="array" aca="1" ref="CJ11" ca="1">IF(CK11&lt;&gt;"",IFERROR(INDIRECT("'様式３b ("&amp;BW9&amp;")'!B38"),""),"")&amp;""</f>
        <v/>
      </c>
      <c r="CK11" s="162" t="str">
        <f t="array" aca="1" ref="CK11" ca="1">IF(BW9&lt;&gt;"",IFERROR(INDIRECT("'様式３b ("&amp;BW9&amp;")'!C38"),""),"")&amp;""</f>
        <v/>
      </c>
      <c r="CL11" s="162" t="str">
        <f t="array" aca="1" ref="CL11" ca="1">IF(BW9&lt;&gt;"",IFERROR(INDIRECT("'様式３b ("&amp;BW9&amp;")'！D38"),""),"")&amp;""</f>
        <v/>
      </c>
      <c r="CM11" s="155" t="str">
        <f t="array" aca="1" ref="CM11" ca="1">IF(BW9&lt;&gt;"",IFERROR(INDIRECT("'様式３b ("&amp;BW9&amp;")'！E38"),""),"")&amp;""</f>
        <v/>
      </c>
      <c r="CN11" s="155" t="str">
        <f t="array" aca="1" ref="CN11" ca="1">IF(BW9&lt;&gt;"",IFERROR(INDIRECT("'様式３b ("&amp;BW9&amp;")'！F38"),""),"")&amp;""</f>
        <v/>
      </c>
      <c r="CO11" s="155" t="str">
        <f t="array" aca="1" ref="CO11" ca="1">IF(BW9&lt;&gt;"",IFERROR(INDIRECT("'様式３b ("&amp;BW9&amp;")'！G38"),""),"")&amp;""</f>
        <v/>
      </c>
      <c r="CP11" s="173" t="str">
        <f t="array" aca="1" ref="CP11" ca="1">IF(BW9&lt;&gt;"",IFERROR(INDIRECT("'様式３b ("&amp;BW9&amp;")'！H38"),""),"")</f>
        <v/>
      </c>
      <c r="CQ11" s="173" t="str">
        <f t="array" aca="1" ref="CQ11" ca="1">IF(BW9&lt;&gt;"",IFERROR(INDIRECT("'様式３b ("&amp;BW9&amp;")'！I38"),""),"")</f>
        <v/>
      </c>
      <c r="CR11" s="155" t="str">
        <f t="array" aca="1" ref="CR11" ca="1">IF(BW9&lt;&gt;"",IFERROR(INDIRECT("'様式３b ("&amp;BW9&amp;")'！K38"),""),"")&amp;""</f>
        <v/>
      </c>
      <c r="CT11" s="156"/>
      <c r="CU11" s="168"/>
      <c r="CV11" s="156"/>
      <c r="CW11" s="156"/>
      <c r="CX11" s="156"/>
      <c r="CY11" s="156"/>
      <c r="CZ11" s="156"/>
      <c r="DA11" s="156"/>
      <c r="DB11" s="156"/>
      <c r="DC11" s="156"/>
      <c r="DD11" s="156"/>
      <c r="DE11" s="156"/>
      <c r="DF11" s="156"/>
      <c r="DG11" s="156"/>
      <c r="DH11" s="240" t="str">
        <f t="array" aca="1" ref="DH11" ca="1">IF(DD9&lt;&gt;"",IFERROR(INDIRECT("'様式３c【"&amp;DD9&amp;"】'!B24"),""),"")&amp;""</f>
        <v/>
      </c>
      <c r="DI11" s="240" t="str">
        <f t="array" aca="1" ref="DI11" ca="1">IF(DD9&lt;&gt;"",IFERROR(INDIRECT("'様式３c【"&amp;DD9&amp;"】'!C24"),""),"")&amp;""</f>
        <v/>
      </c>
      <c r="DJ11" s="240" t="str">
        <f t="array" aca="1" ref="DJ11" ca="1">IF(DD9&lt;&gt;"",IFERROR(INDIRECT("'様式３c【"&amp;DD9&amp;"】'！D24"),""),"")&amp;""</f>
        <v/>
      </c>
      <c r="DK11" s="240" t="str">
        <f t="array" aca="1" ref="DK11" ca="1">IF(DD9&lt;&gt;"",IFERROR(INDIRECT("'様式３c【"&amp;DD9&amp;"】'！E24"),""),"")&amp;""</f>
        <v/>
      </c>
      <c r="DL11" s="240" t="str">
        <f t="array" aca="1" ref="DL11" ca="1">IF(DD9&lt;&gt;"",IFERROR(INDIRECT("'様式３c【"&amp;DD9&amp;"】'！F24"),""),"")&amp;""</f>
        <v/>
      </c>
      <c r="DM11" s="240" t="str">
        <f t="array" aca="1" ref="DM11" ca="1">IF(DD9&lt;&gt;"",IFERROR(INDIRECT("'様式３c【"&amp;DD9&amp;"】'！G24"),""),"")&amp;""</f>
        <v/>
      </c>
      <c r="DN11" s="240" t="str">
        <f t="array" aca="1" ref="DN11" ca="1">IF(DD9&lt;&gt;"",IFERROR(INDIRECT("'様式３c【"&amp;DD9&amp;"】'！H24"),""),"")&amp;""</f>
        <v/>
      </c>
      <c r="DO11" s="240" t="str">
        <f t="array" aca="1" ref="DO11" ca="1">IF(DD9&lt;&gt;"",IFERROR(INDIRECT("'様式３c【"&amp;DD9&amp;"】'!I24"),""),"")&amp;""</f>
        <v/>
      </c>
      <c r="DP11" s="240" t="str">
        <f t="array" aca="1" ref="DP11" ca="1">IF(DD9&lt;&gt;"",IFERROR(INDIRECT("'様式３c【"&amp;DD9&amp;"】'!L24"),""),"")&amp;""</f>
        <v/>
      </c>
      <c r="DQ11" s="242"/>
      <c r="DR11" s="242"/>
      <c r="DS11" s="242"/>
      <c r="DT11" s="242"/>
      <c r="DU11" s="242"/>
      <c r="DV11" s="242"/>
      <c r="DW11" s="242"/>
      <c r="DX11" s="242"/>
      <c r="DY11" s="242"/>
      <c r="DZ11" s="240" t="str">
        <f t="array" aca="1" ref="DZ11" ca="1">IF(DD9&lt;&gt;"",IFERROR(INDIRECT("'様式３c【"&amp;DD9&amp;"】'!B26"),""),"")&amp;""</f>
        <v/>
      </c>
      <c r="EA11" s="240" t="str">
        <f t="array" aca="1" ref="EA11" ca="1">IF(DD9&lt;&gt;"",IFERROR(INDIRECT("'様式３c【"&amp;DD9&amp;"】'!C26"),""),"")&amp;""</f>
        <v/>
      </c>
      <c r="EB11" s="240" t="str">
        <f t="array" aca="1" ref="EB11" ca="1">IF(DD9&lt;&gt;"",IFERROR(INDIRECT("'様式３c【"&amp;DD9&amp;"】'！D26"),""),"")&amp;""</f>
        <v/>
      </c>
      <c r="EC11" s="240" t="str">
        <f t="array" aca="1" ref="EC11" ca="1">IF(DD9&lt;&gt;"",IFERROR(INDIRECT("'様式３c【"&amp;DD9&amp;"】'！E26"),""),"")&amp;""</f>
        <v/>
      </c>
      <c r="ED11" s="240" t="str">
        <f t="array" aca="1" ref="ED11" ca="1">IF(DD9&lt;&gt;"",IFERROR(INDIRECT("'様式３c【"&amp;DD9&amp;"】'！F26"),""),"")&amp;""</f>
        <v/>
      </c>
      <c r="EE11" s="240" t="str">
        <f t="array" aca="1" ref="EE11" ca="1">IF(DD9&lt;&gt;"",IFERROR(INDIRECT("'様式３c【"&amp;DD9&amp;"】'！G26"),""),"")&amp;""</f>
        <v/>
      </c>
      <c r="EF11" s="240" t="str">
        <f t="array" aca="1" ref="EF11" ca="1">IF(DD9&lt;&gt;"",IFERROR(INDIRECT("'様式３c【"&amp;DD9&amp;"】'！H26"),""),"")&amp;""</f>
        <v/>
      </c>
      <c r="EG11" s="240" t="str">
        <f t="array" aca="1" ref="EG11" ca="1">IF(DD9&lt;&gt;"",IFERROR(INDIRECT("'様式３c【"&amp;DD9&amp;"】'!I26"),""),"")&amp;""</f>
        <v/>
      </c>
      <c r="EH11" s="240" t="str">
        <f t="array" aca="1" ref="EH11" ca="1">IF(DD9&lt;&gt;"",IFERROR(INDIRECT("'様式３c【"&amp;DD9&amp;"】'!L26"),""),"")&amp;""</f>
        <v/>
      </c>
      <c r="EI11" s="240" t="str">
        <f t="array" aca="1" ref="EI11" ca="1">IF(DM9&lt;&gt;"",IFERROR(INDIRECT("'様式３c【"&amp;DM9&amp;"】'!B26"),""),"")&amp;""</f>
        <v/>
      </c>
      <c r="EJ11" s="240" t="str">
        <f t="array" aca="1" ref="EJ11" ca="1">IF(DM9&lt;&gt;"",IFERROR(INDIRECT("'様式３c【"&amp;DM9&amp;"】'!C26"),""),"")&amp;""</f>
        <v/>
      </c>
      <c r="EK11" s="240" t="str">
        <f t="array" aca="1" ref="EK11" ca="1">IF(DM9&lt;&gt;"",IFERROR(INDIRECT("'様式３c【"&amp;DM9&amp;"】'！D26"),""),"")&amp;""</f>
        <v/>
      </c>
      <c r="EL11" s="240" t="str">
        <f t="array" aca="1" ref="EL11" ca="1">IF(DM9&lt;&gt;"",IFERROR(INDIRECT("'様式３c【"&amp;DM9&amp;"】'！E26"),""),"")&amp;""</f>
        <v/>
      </c>
      <c r="EM11" s="240" t="str">
        <f t="array" aca="1" ref="EM11" ca="1">IF(DM9&lt;&gt;"",IFERROR(INDIRECT("'様式３c【"&amp;DM9&amp;"】'！F26"),""),"")&amp;""</f>
        <v/>
      </c>
      <c r="EN11" s="240" t="str">
        <f t="array" aca="1" ref="EN11" ca="1">IF(DM9&lt;&gt;"",IFERROR(INDIRECT("'様式３c【"&amp;DM9&amp;"】'！G26"),""),"")&amp;""</f>
        <v/>
      </c>
      <c r="EO11" s="240" t="str">
        <f t="array" aca="1" ref="EO11" ca="1">IF(DM9&lt;&gt;"",IFERROR(INDIRECT("'様式３c【"&amp;DM9&amp;"】'！H26"),""),"")&amp;""</f>
        <v/>
      </c>
      <c r="EP11" s="240" t="str">
        <f t="array" aca="1" ref="EP11" ca="1">IF(DM9&lt;&gt;"",IFERROR(INDIRECT("'様式３c【"&amp;DM9&amp;"】'!I26"),""),"")&amp;""</f>
        <v/>
      </c>
      <c r="EQ11" s="240" t="str">
        <f t="array" aca="1" ref="EQ11" ca="1">IF(DM9&lt;&gt;"",IFERROR(INDIRECT("'様式３c【"&amp;DM9&amp;"】'!L26"),""),"")&amp;""</f>
        <v/>
      </c>
      <c r="ER11" s="240"/>
      <c r="ES11" s="240"/>
      <c r="ET11" s="240"/>
      <c r="EU11" s="240"/>
      <c r="EV11" s="240"/>
      <c r="EW11" s="240"/>
      <c r="EX11" s="240"/>
      <c r="EY11" s="240"/>
      <c r="EZ11" s="240"/>
      <c r="FA11" s="240"/>
      <c r="FB11" s="240"/>
      <c r="FC11" s="240"/>
      <c r="FD11" s="240"/>
      <c r="FE11" s="240"/>
      <c r="FF11" s="240"/>
      <c r="FG11" s="240"/>
      <c r="FH11" s="240"/>
      <c r="FI11" s="240"/>
      <c r="FJ11" s="240"/>
      <c r="FK11" s="240"/>
      <c r="FL11" s="240"/>
      <c r="FM11" s="240"/>
      <c r="FN11" s="240"/>
      <c r="FO11" s="240"/>
      <c r="FP11" s="240"/>
      <c r="FQ11" s="240"/>
      <c r="FR11" s="240"/>
      <c r="FS11" s="240"/>
      <c r="FT11" s="240"/>
      <c r="FU11" s="240"/>
      <c r="FV11" s="240"/>
      <c r="FW11" s="240"/>
      <c r="FX11" s="240"/>
      <c r="FY11" s="240"/>
      <c r="FZ11" s="240"/>
      <c r="GA11" s="240"/>
      <c r="GB11" s="240"/>
      <c r="GC11" s="240"/>
      <c r="GD11" s="240"/>
      <c r="GE11" s="240"/>
      <c r="GF11" s="240"/>
      <c r="GG11" s="240"/>
      <c r="GH11" s="240"/>
      <c r="GI11" s="243"/>
      <c r="GJ11" s="243"/>
      <c r="GK11" s="243"/>
      <c r="GL11" s="243"/>
      <c r="GM11" s="243"/>
      <c r="GN11" s="243"/>
      <c r="GO11" s="243"/>
      <c r="GP11" s="243"/>
      <c r="GQ11" s="243"/>
      <c r="GS11" s="152" t="str">
        <f t="shared" ca="1" si="6"/>
        <v/>
      </c>
      <c r="GT11" s="155" t="str">
        <f t="array" aca="1" ref="GT11" ca="1">IF(CU11&lt;&gt;"",IFERROR(INDIRECT("'様式３ｃ【"&amp;CU9&amp;"】'!B51"),""),"")&amp;""</f>
        <v/>
      </c>
      <c r="GU11" s="162" t="str">
        <f t="array" aca="1" ref="GU11" ca="1">IF(CU9&lt;&gt;"",IFERROR(INDIRECT("'様式３ｃ【"&amp;CU9&amp;"】'!C51"),""),"")&amp;""</f>
        <v/>
      </c>
      <c r="GV11" s="162" t="str">
        <f t="array" aca="1" ref="GV11" ca="1">IF(CU9&lt;&gt;"",IFERROR(INDIRECT("'様式３ｃ【"&amp;CU9&amp;"】'!D51"),""),"")&amp;""</f>
        <v/>
      </c>
      <c r="GW11" s="162" t="str">
        <f t="array" aca="1" ref="GW11" ca="1">IF(CU9&lt;&gt;"",IFERROR(INDIRECT("'様式３ｃ【"&amp;CU9&amp;"】'!E51"),""),"")&amp;""</f>
        <v/>
      </c>
      <c r="GX11" s="175" t="str">
        <f t="array" aca="1" ref="GX11" ca="1">IF(CU9&lt;&gt;"",IFERROR(INDIRECT("'様式３ｃ【"&amp;CU9&amp;"】'!F51"),""),"")&amp;""</f>
        <v/>
      </c>
      <c r="GY11" s="173" t="str">
        <f t="array" aca="1" ref="GY11" ca="1">IF(CU9&lt;&gt;"",IFERROR(INDIRECT("'様式３ｃ【"&amp;CU9&amp;"】'!G51"),""),"")</f>
        <v/>
      </c>
      <c r="GZ11" s="175" t="str">
        <f t="array" aca="1" ref="GZ11" ca="1">IF(CU9&lt;&gt;"",IFERROR(INDIRECT("'様式３ｃ【"&amp;CU9&amp;"】'!H51"),""),"")&amp;""</f>
        <v/>
      </c>
      <c r="HA11" s="159" t="str">
        <f t="array" aca="1" ref="HA11" ca="1">IF(CU9&lt;&gt;"",IFERROR(INDIRECT("'様式３ｃ【"&amp;CU9&amp;"】'!I51"),""),"")</f>
        <v/>
      </c>
      <c r="HB11" s="159" t="str">
        <f t="array" aca="1" ref="HB11" ca="1">IF(CU9&lt;&gt;"",IFERROR(INDIRECT("'様式３ｃ【"&amp;CU9&amp;"】'!J51"),""),"")</f>
        <v/>
      </c>
      <c r="HC11" s="175" t="str">
        <f t="array" aca="1" ref="HC11" ca="1">IF(CU9&lt;&gt;"",IFERROR(INDIRECT("'様式３ｃ【"&amp;CU9&amp;"】'!L51"),""),"")&amp;""</f>
        <v/>
      </c>
    </row>
    <row r="12" spans="2:252" x14ac:dyDescent="0.45">
      <c r="B12" s="156"/>
      <c r="C12" s="156"/>
      <c r="D12" s="156"/>
      <c r="E12" s="156"/>
      <c r="F12" s="156"/>
      <c r="G12" s="156"/>
      <c r="H12" s="156"/>
      <c r="I12" s="156"/>
      <c r="J12" s="156"/>
      <c r="K12" s="156"/>
      <c r="L12" s="156"/>
      <c r="M12" s="156"/>
      <c r="N12" s="156"/>
      <c r="O12" s="156"/>
      <c r="P12" s="156"/>
      <c r="Q12" s="152" t="str">
        <f t="shared" si="0"/>
        <v/>
      </c>
      <c r="R12" s="155" t="str">
        <f>IF(S12&lt;&gt;"",様式１【認定申請一覧】!B17&amp;"","")</f>
        <v/>
      </c>
      <c r="S12" s="153" t="str">
        <f>様式１【認定申請一覧】!C17&amp;""</f>
        <v/>
      </c>
      <c r="T12" s="153" t="str">
        <f>様式１【認定申請一覧】!E17&amp;""</f>
        <v/>
      </c>
      <c r="U12" s="153" t="str">
        <f>様式１【認定申請一覧】!G17&amp;""</f>
        <v/>
      </c>
      <c r="V12" s="155" t="str">
        <f t="array" aca="1" ref="V12" ca="1">IF(AND(様式１【認定申請一覧】!H17="○",IFERROR(INDIRECT("'様式３a ("&amp;様式１【認定申請一覧】!B17&amp;")'!C13"),0)&lt;&gt;0),"○","")</f>
        <v/>
      </c>
      <c r="W12" s="155" t="str">
        <f t="array" aca="1" ref="W12" ca="1">IF(AND(様式１【認定申請一覧】!H17="○",IFERROR(INDIRECT("'様式３ｂ ("&amp;様式１【認定申請一覧】!B17&amp;")'!C13"),0)&lt;&gt;0),"○","")</f>
        <v/>
      </c>
      <c r="X12" s="155" t="str">
        <f t="array" aca="1" ref="X12" ca="1">IF(AND(様式１【認定申請一覧】!H17="○",IFERROR(INDIRECT("'様式３ｃ【"&amp;様式１【認定申請一覧】!B17&amp;"】'!C13"),0)&lt;&gt;0),"○","")</f>
        <v/>
      </c>
      <c r="Z12" s="156"/>
      <c r="AA12" s="168"/>
      <c r="AB12" s="156"/>
      <c r="AC12" s="156"/>
      <c r="AD12" s="156"/>
      <c r="AE12" s="156"/>
      <c r="AF12" s="156"/>
      <c r="AG12" s="156"/>
      <c r="AH12" s="156"/>
      <c r="AI12" s="156"/>
      <c r="AJ12" s="156"/>
      <c r="AK12" s="156"/>
      <c r="AL12" s="156"/>
      <c r="AM12" s="156"/>
      <c r="AN12" s="156"/>
      <c r="AO12" s="156"/>
      <c r="AP12" s="156"/>
      <c r="AQ12" s="152" t="str">
        <f t="shared" ca="1" si="1"/>
        <v/>
      </c>
      <c r="AR12" s="155" t="str">
        <f t="array" aca="1" ref="AR12" ca="1">IF(AS12&lt;&gt;"",IFERROR(INDIRECT("'様式２ ("&amp;AA9&amp;")'!B31"),""),"")</f>
        <v/>
      </c>
      <c r="AS12" s="162" t="str">
        <f t="array" aca="1" ref="AS12" ca="1">IF(AA9&lt;&gt;"",IFERROR(INDIRECT("'様式２ ("&amp;AA9&amp;")'!C31"),""),"")&amp;""</f>
        <v/>
      </c>
      <c r="AT12" s="163" t="str">
        <f t="array" aca="1" ref="AT12" ca="1">IF(AR12&lt;&gt;"",IFERROR(INDIRECT("'様式２ ("&amp;AA9&amp;")'!E31"),""),"")</f>
        <v/>
      </c>
      <c r="AU12" s="163" t="str">
        <f t="array" aca="1" ref="AU12" ca="1">IF(AS12&lt;&gt;"",IFERROR(INDIRECT("'様式２ ("&amp;AA9&amp;")'!F31"),""),"")</f>
        <v/>
      </c>
      <c r="AV12" s="163" t="str">
        <f t="array" aca="1" ref="AV12" ca="1">IF(AR12&lt;&gt;"",IFERROR(INDIRECT("'様式２ ("&amp;AA9&amp;")'!G31"),""),"")</f>
        <v/>
      </c>
      <c r="AW12" s="159" t="str">
        <f t="array" aca="1" ref="AW12" ca="1">IF(AR12&lt;&gt;"",IFERROR(INDIRECT("'様式２ ("&amp;AA9&amp;")'!H31"),""),"")</f>
        <v/>
      </c>
      <c r="AX12" s="164" t="str">
        <f t="array" aca="1" ref="AX12" ca="1">IF(AR12&lt;&gt;"",LEFT(IFERROR(INDIRECT("'様式２ ("&amp;AA9&amp;")'!J31"),""),FIND(",",IFERROR(INDIRECT("'様式２ ("&amp;AA9&amp;")'!J31"),""))-1),"")</f>
        <v/>
      </c>
      <c r="AY12" s="164" t="str">
        <f t="array" aca="1" ref="AY12" ca="1">IF(AR12&lt;&gt;"",RIGHT(IFERROR(INDIRECT("'様式２ ("&amp;AA9&amp;")'!J31"),""),LEN(IFERROR(INDIRECT("'様式２ ("&amp;AA9&amp;")'!J31"),""))-FIND(",",IFERROR(INDIRECT("'様式２ ("&amp;AA9&amp;")'!J31"),""))),"")</f>
        <v/>
      </c>
      <c r="BA12" s="156"/>
      <c r="BB12" s="168"/>
      <c r="BC12" s="156"/>
      <c r="BD12" s="156"/>
      <c r="BE12" s="152" t="str">
        <f t="shared" ca="1" si="2"/>
        <v/>
      </c>
      <c r="BF12" s="155" t="str">
        <f t="array" aca="1" ref="BF12" ca="1">IF(BB9&lt;&gt;"",IFERROR(INDIRECT("'様式３ａ ("&amp;BB9&amp;")'!B25"),""),"")&amp;""</f>
        <v/>
      </c>
      <c r="BG12" s="155" t="str">
        <f t="array" aca="1" ref="BG12" ca="1">IF(BB9&lt;&gt;"",IFERROR(INDIRECT("'様式３ａ ("&amp;BB9&amp;")'!C25"),""),"")&amp;""</f>
        <v/>
      </c>
      <c r="BH12" s="155" t="str">
        <f t="array" aca="1" ref="BH12" ca="1">IF(BB9&lt;&gt;"",IFERROR(INDIRECT("'様式３ａ ("&amp;BB9&amp;")'!F25"),""),"")&amp;""</f>
        <v/>
      </c>
      <c r="BI12" s="155" t="str">
        <f t="array" aca="1" ref="BI12" ca="1">IF(BB9&lt;&gt;"",IFERROR(INDIRECT("'様式３ａ ("&amp;BB9&amp;")'!H25"),""),"")&amp;""</f>
        <v/>
      </c>
      <c r="BJ12" s="155" t="str">
        <f t="array" aca="1" ref="BJ12" ca="1">IF(BB9&lt;&gt;"",IFERROR(INDIRECT("'様式３ａ ("&amp;BB9&amp;")'!K25"),""),"")&amp;""</f>
        <v/>
      </c>
      <c r="BK12" s="152" t="str">
        <f t="shared" ca="1" si="3"/>
        <v/>
      </c>
      <c r="BL12" s="155" t="str">
        <f t="array" aca="1" ref="BL12" ca="1">IF(BM12&lt;&gt;"",IFERROR(INDIRECT("'様式３ａ ("&amp;BB9&amp;")'!B39"),""),"")&amp;""</f>
        <v/>
      </c>
      <c r="BM12" s="162" t="str">
        <f t="array" aca="1" ref="BM12" ca="1">IF(BB9&lt;&gt;"",IFERROR(INDIRECT("'様式３ａ ("&amp;BB9&amp;")'!C39"),""),"")&amp;""</f>
        <v/>
      </c>
      <c r="BN12" s="162" t="str">
        <f t="array" aca="1" ref="BN12" ca="1">IF(BB9&lt;&gt;"",IFERROR(INDIRECT("'様式３ａ ("&amp;BB9&amp;")'！D39"),""),"")&amp;""</f>
        <v/>
      </c>
      <c r="BO12" s="155" t="str">
        <f t="array" aca="1" ref="BO12" ca="1">IF(BB9&lt;&gt;"",IFERROR(INDIRECT("'様式３ａ ("&amp;BB9&amp;")'！E39"),""),"")&amp;""</f>
        <v/>
      </c>
      <c r="BP12" s="155" t="str">
        <f t="array" aca="1" ref="BP12" ca="1">IF(BB9&lt;&gt;"",IFERROR(INDIRECT("'様式３ａ ("&amp;BB9&amp;")'！F39"),""),"")&amp;""</f>
        <v/>
      </c>
      <c r="BQ12" s="155" t="str">
        <f t="array" aca="1" ref="BQ12" ca="1">IF(BB9&lt;&gt;"",IFERROR(INDIRECT("'様式３ａ ("&amp;BB9&amp;")'！G39"),""),"")&amp;""</f>
        <v/>
      </c>
      <c r="BR12" s="173" t="str">
        <f t="array" aca="1" ref="BR12" ca="1">IF(BB9&lt;&gt;"",IFERROR(INDIRECT("'様式３ａ ("&amp;BB9&amp;")'！H39"),""),"")</f>
        <v/>
      </c>
      <c r="BS12" s="173" t="str">
        <f t="array" aca="1" ref="BS12" ca="1">IF(BB9&lt;&gt;"",IFERROR(INDIRECT("'様式３ａ ("&amp;BB9&amp;")'！I39"),""),"")</f>
        <v/>
      </c>
      <c r="BT12" s="155" t="str">
        <f t="array" aca="1" ref="BT12" ca="1">IF(BB9&lt;&gt;"",IFERROR(INDIRECT("'様式３ａ ("&amp;BB9&amp;")'！K39"),""),"")&amp;""</f>
        <v/>
      </c>
      <c r="BV12" s="156"/>
      <c r="BW12" s="168"/>
      <c r="BX12" s="156"/>
      <c r="BY12" s="156"/>
      <c r="BZ12" s="152" t="str">
        <f t="shared" ca="1" si="4"/>
        <v/>
      </c>
      <c r="CA12" s="155" t="str">
        <f t="array" aca="1" ref="CA12" ca="1">IF(BW9&lt;&gt;"",IFERROR(INDIRECT("'様式３b ("&amp;BW9&amp;")'!B25"),""),"")&amp;""</f>
        <v/>
      </c>
      <c r="CB12" s="155" t="str">
        <f t="array" aca="1" ref="CB12" ca="1">IF(BW9&lt;&gt;"",IFERROR(INDIRECT("'様式３b ("&amp;BW9&amp;")'!C25"),""),"")&amp;""</f>
        <v/>
      </c>
      <c r="CC12" s="155" t="str">
        <f t="array" aca="1" ref="CC12" ca="1">IF(BW9&lt;&gt;"",IFERROR(INDIRECT("'様式３b ("&amp;BW9&amp;")'！D25"),""),"")&amp;""</f>
        <v/>
      </c>
      <c r="CD12" s="155" t="str">
        <f t="array" aca="1" ref="CD12" ca="1">IF(BW9&lt;&gt;"",IFERROR(INDIRECT("'様式３b ("&amp;BW9&amp;")'！E25"),""),"")&amp;""</f>
        <v/>
      </c>
      <c r="CE12" s="155" t="str">
        <f t="array" aca="1" ref="CE12" ca="1">IF(BW9&lt;&gt;"",IFERROR(INDIRECT("'様式３b ("&amp;BW9&amp;")'！F25"),""),"")&amp;""</f>
        <v/>
      </c>
      <c r="CF12" s="155" t="str">
        <f t="array" aca="1" ref="CF12" ca="1">IF(BW9&lt;&gt;"",IFERROR(INDIRECT("'様式３b ("&amp;BW9&amp;")'！G25"),""),"")&amp;""</f>
        <v/>
      </c>
      <c r="CG12" s="155" t="str">
        <f t="array" aca="1" ref="CG12" ca="1">IF(BW9&lt;&gt;"",IFERROR(INDIRECT("'様式３b ("&amp;BW9&amp;")'！H25"),""),"")&amp;""</f>
        <v/>
      </c>
      <c r="CH12" s="155" t="str">
        <f t="array" aca="1" ref="CH12" ca="1">IF(BW9&lt;&gt;"",IFERROR(INDIRECT("'様式３b ("&amp;BW9&amp;")'！K25"),""),"")&amp;""</f>
        <v/>
      </c>
      <c r="CI12" s="152" t="str">
        <f t="shared" ca="1" si="5"/>
        <v/>
      </c>
      <c r="CJ12" s="155" t="str">
        <f t="array" aca="1" ref="CJ12" ca="1">IF(CK12&lt;&gt;"",IFERROR(INDIRECT("'様式３b ("&amp;BW9&amp;")'!B39"),""),"")&amp;""</f>
        <v/>
      </c>
      <c r="CK12" s="162" t="str">
        <f t="array" aca="1" ref="CK12" ca="1">IF(BW9&lt;&gt;"",IFERROR(INDIRECT("'様式３b ("&amp;BW9&amp;")'!C39"),""),"")&amp;""</f>
        <v/>
      </c>
      <c r="CL12" s="162" t="str">
        <f t="array" aca="1" ref="CL12" ca="1">IF(BW9&lt;&gt;"",IFERROR(INDIRECT("'様式３b ("&amp;BW9&amp;")'！D39"),""),"")&amp;""</f>
        <v/>
      </c>
      <c r="CM12" s="155" t="str">
        <f t="array" aca="1" ref="CM12" ca="1">IF(BW9&lt;&gt;"",IFERROR(INDIRECT("'様式３b ("&amp;BW9&amp;")'！E39"),""),"")&amp;""</f>
        <v/>
      </c>
      <c r="CN12" s="155" t="str">
        <f t="array" aca="1" ref="CN12" ca="1">IF(BW9&lt;&gt;"",IFERROR(INDIRECT("'様式３b ("&amp;BW9&amp;")'！F39"),""),"")&amp;""</f>
        <v/>
      </c>
      <c r="CO12" s="155" t="str">
        <f t="array" aca="1" ref="CO12" ca="1">IF(BW9&lt;&gt;"",IFERROR(INDIRECT("'様式３b ("&amp;BW9&amp;")'！G39"),""),"")&amp;""</f>
        <v/>
      </c>
      <c r="CP12" s="173" t="str">
        <f t="array" aca="1" ref="CP12" ca="1">IF(BW9&lt;&gt;"",IFERROR(INDIRECT("'様式３b ("&amp;BW9&amp;")'！H39"),""),"")</f>
        <v/>
      </c>
      <c r="CQ12" s="173" t="str">
        <f t="array" aca="1" ref="CQ12" ca="1">IF(BW9&lt;&gt;"",IFERROR(INDIRECT("'様式３b ("&amp;BW9&amp;")'！I39"),""),"")</f>
        <v/>
      </c>
      <c r="CR12" s="155" t="str">
        <f t="array" aca="1" ref="CR12" ca="1">IF(BW9&lt;&gt;"",IFERROR(INDIRECT("'様式３b ("&amp;BW9&amp;")'！K39"),""),"")&amp;""</f>
        <v/>
      </c>
      <c r="GA12" s="241"/>
      <c r="GB12" s="241"/>
      <c r="GC12" s="241"/>
      <c r="GD12" s="241"/>
      <c r="GE12" s="241"/>
      <c r="GF12" s="241"/>
      <c r="GG12" s="241"/>
      <c r="GH12" s="241"/>
      <c r="GI12" s="241"/>
      <c r="GJ12" s="241"/>
      <c r="GK12" s="241"/>
      <c r="GL12" s="241"/>
      <c r="GM12" s="241"/>
      <c r="GN12" s="241"/>
      <c r="GO12" s="241"/>
      <c r="GP12" s="241"/>
      <c r="GQ12" s="241"/>
      <c r="GS12" s="152" t="str">
        <f t="shared" ca="1" si="6"/>
        <v/>
      </c>
      <c r="GT12" s="155" t="str">
        <f t="array" aca="1" ref="GT12" ca="1">IF(CU12&lt;&gt;"",IFERROR(INDIRECT("'様式３ｃ【"&amp;CU9&amp;"】'!B52"),""),"")&amp;""</f>
        <v/>
      </c>
      <c r="GU12" s="162" t="str">
        <f t="array" aca="1" ref="GU12" ca="1">IF(CU9&lt;&gt;"",IFERROR(INDIRECT("'様式３ｃ【"&amp;CU9&amp;"】'!C52"),""),"")&amp;""</f>
        <v/>
      </c>
      <c r="GV12" s="162" t="str">
        <f t="array" aca="1" ref="GV12" ca="1">IF(CU9&lt;&gt;"",IFERROR(INDIRECT("'様式３ｃ【"&amp;CU9&amp;"】'!D52"),""),"")&amp;""</f>
        <v/>
      </c>
      <c r="GW12" s="162" t="str">
        <f t="array" aca="1" ref="GW12" ca="1">IF(CU9&lt;&gt;"",IFERROR(INDIRECT("'様式３ｃ【"&amp;CU9&amp;"】'!E52"),""),"")&amp;""</f>
        <v/>
      </c>
      <c r="GX12" s="175" t="str">
        <f t="array" aca="1" ref="GX12" ca="1">IF(CU9&lt;&gt;"",IFERROR(INDIRECT("'様式３ｃ【"&amp;CU9&amp;"】'!F52"),""),"")&amp;""</f>
        <v/>
      </c>
      <c r="GY12" s="173" t="str">
        <f t="array" aca="1" ref="GY12" ca="1">IF(CU9&lt;&gt;"",IFERROR(INDIRECT("'様式３ｃ【"&amp;CU9&amp;"】'!G52"),""),"")</f>
        <v/>
      </c>
      <c r="GZ12" s="175" t="str">
        <f t="array" aca="1" ref="GZ12" ca="1">IF(CU9&lt;&gt;"",IFERROR(INDIRECT("'様式３ｃ【"&amp;CU9&amp;"】'!H52"),""),"")&amp;""</f>
        <v/>
      </c>
      <c r="HA12" s="159" t="str">
        <f t="array" aca="1" ref="HA12" ca="1">IF(CU9&lt;&gt;"",IFERROR(INDIRECT("'様式３ｃ【"&amp;CU9&amp;"】'!I52"),""),"")</f>
        <v/>
      </c>
      <c r="HB12" s="159" t="str">
        <f t="array" aca="1" ref="HB12" ca="1">IF(CU9&lt;&gt;"",IFERROR(INDIRECT("'様式３ｃ【"&amp;CU9&amp;"】'!J52"),""),"")</f>
        <v/>
      </c>
      <c r="HC12" s="175" t="str">
        <f t="array" aca="1" ref="HC12" ca="1">IF(CU9&lt;&gt;"",IFERROR(INDIRECT("'様式３ｃ【"&amp;CU9&amp;"】'!L52"),""),"")&amp;""</f>
        <v/>
      </c>
    </row>
    <row r="13" spans="2:252" x14ac:dyDescent="0.45">
      <c r="B13" s="156"/>
      <c r="C13" s="156"/>
      <c r="D13" s="156"/>
      <c r="E13" s="156"/>
      <c r="F13" s="156"/>
      <c r="G13" s="156"/>
      <c r="H13" s="156"/>
      <c r="I13" s="156"/>
      <c r="J13" s="156"/>
      <c r="K13" s="156"/>
      <c r="L13" s="156"/>
      <c r="M13" s="156"/>
      <c r="N13" s="156"/>
      <c r="O13" s="156"/>
      <c r="P13" s="156"/>
      <c r="Q13" s="152" t="str">
        <f t="shared" si="0"/>
        <v/>
      </c>
      <c r="R13" s="155" t="str">
        <f>IF(S13&lt;&gt;"",様式１【認定申請一覧】!B18&amp;"","")</f>
        <v/>
      </c>
      <c r="S13" s="153" t="str">
        <f>様式１【認定申請一覧】!C18&amp;""</f>
        <v/>
      </c>
      <c r="T13" s="153" t="str">
        <f>様式１【認定申請一覧】!E18&amp;""</f>
        <v/>
      </c>
      <c r="U13" s="153" t="str">
        <f>様式１【認定申請一覧】!G18&amp;""</f>
        <v/>
      </c>
      <c r="V13" s="155" t="str">
        <f t="array" aca="1" ref="V13" ca="1">IF(AND(様式１【認定申請一覧】!H18="○",IFERROR(INDIRECT("'様式３a ("&amp;様式１【認定申請一覧】!B18&amp;")'!C13"),0)&lt;&gt;0),"○","")</f>
        <v/>
      </c>
      <c r="W13" s="155" t="str">
        <f t="array" aca="1" ref="W13" ca="1">IF(AND(様式１【認定申請一覧】!H18="○",IFERROR(INDIRECT("'様式３ｂ ("&amp;様式１【認定申請一覧】!B18&amp;")'!C13"),0)&lt;&gt;0),"○","")</f>
        <v/>
      </c>
      <c r="X13" s="155" t="str">
        <f t="array" aca="1" ref="X13" ca="1">IF(AND(様式１【認定申請一覧】!H18="○",IFERROR(INDIRECT("'様式３ｃ【"&amp;様式１【認定申請一覧】!B18&amp;"】'!C13"),0)&lt;&gt;0),"○","")</f>
        <v/>
      </c>
      <c r="Z13" s="156"/>
      <c r="AA13" s="168"/>
      <c r="AB13" s="156"/>
      <c r="AC13" s="156"/>
      <c r="AD13" s="156"/>
      <c r="AE13" s="156"/>
      <c r="AF13" s="156"/>
      <c r="AG13" s="156"/>
      <c r="AH13" s="156"/>
      <c r="AI13" s="156"/>
      <c r="AJ13" s="156"/>
      <c r="AK13" s="156"/>
      <c r="AL13" s="156"/>
      <c r="AM13" s="156"/>
      <c r="AN13" s="156"/>
      <c r="AO13" s="156"/>
      <c r="AP13" s="156"/>
      <c r="AQ13" s="152" t="str">
        <f t="shared" ca="1" si="1"/>
        <v/>
      </c>
      <c r="AR13" s="155" t="str">
        <f t="array" aca="1" ref="AR13" ca="1">IF(AS13&lt;&gt;"",IFERROR(INDIRECT("'様式２ ("&amp;AA9&amp;")'!B32"),""),"")</f>
        <v/>
      </c>
      <c r="AS13" s="162" t="str">
        <f t="array" aca="1" ref="AS13" ca="1">IF(AA9&lt;&gt;"",IFERROR(INDIRECT("'様式２ ("&amp;AA9&amp;")'!C32"),""),"")&amp;""</f>
        <v/>
      </c>
      <c r="AT13" s="163" t="str">
        <f t="array" aca="1" ref="AT13" ca="1">IF(AR13&lt;&gt;"",IFERROR(INDIRECT("'様式２ ("&amp;AA9&amp;")'!E32"),""),"")</f>
        <v/>
      </c>
      <c r="AU13" s="163" t="str">
        <f t="array" aca="1" ref="AU13" ca="1">IF(AS13&lt;&gt;"",IFERROR(INDIRECT("'様式２ ("&amp;AA9&amp;")'!F32"),""),"")</f>
        <v/>
      </c>
      <c r="AV13" s="163" t="str">
        <f t="array" aca="1" ref="AV13" ca="1">IF(AR13&lt;&gt;"",IFERROR(INDIRECT("'様式２ ("&amp;AA9&amp;")'!G32"),""),"")</f>
        <v/>
      </c>
      <c r="AW13" s="159" t="str">
        <f t="array" aca="1" ref="AW13" ca="1">IF(AR13&lt;&gt;"",IFERROR(INDIRECT("'様式２ ("&amp;AA9&amp;")'!H32"),""),"")</f>
        <v/>
      </c>
      <c r="AX13" s="164" t="str">
        <f t="array" aca="1" ref="AX13" ca="1">IF(AR13&lt;&gt;"",LEFT(IFERROR(INDIRECT("'様式２ ("&amp;AA9&amp;")'!J32"),""),FIND(",",IFERROR(INDIRECT("'様式２ ("&amp;AA9&amp;")'!J32"),""))-1),"")</f>
        <v/>
      </c>
      <c r="AY13" s="164" t="str">
        <f t="array" aca="1" ref="AY13" ca="1">IF(AR13&lt;&gt;"",RIGHT(IFERROR(INDIRECT("'様式２ ("&amp;AA9&amp;")'!J32"),""),LEN(IFERROR(INDIRECT("'様式２ ("&amp;AA9&amp;")'!J32"),""))-FIND(",",IFERROR(INDIRECT("'様式２ ("&amp;AA9&amp;")'!J32"),""))),"")</f>
        <v/>
      </c>
      <c r="BA13" s="156"/>
      <c r="BB13" s="168"/>
      <c r="BC13" s="156"/>
      <c r="BD13" s="156"/>
      <c r="BE13" s="152" t="str">
        <f t="shared" ca="1" si="2"/>
        <v/>
      </c>
      <c r="BF13" s="155" t="str">
        <f t="array" aca="1" ref="BF13" ca="1">IF(BB9&lt;&gt;"",IFERROR(INDIRECT("'様式３ａ ("&amp;BB9&amp;")'!B26"),""),"")&amp;""</f>
        <v/>
      </c>
      <c r="BG13" s="155" t="str">
        <f t="array" aca="1" ref="BG13" ca="1">IF(BB9&lt;&gt;"",IFERROR(INDIRECT("'様式３ａ ("&amp;BB9&amp;")'!C26"),""),"")&amp;""</f>
        <v/>
      </c>
      <c r="BH13" s="155" t="str">
        <f t="array" aca="1" ref="BH13" ca="1">IF(BB9&lt;&gt;"",IFERROR(INDIRECT("'様式３ａ ("&amp;BB9&amp;")'!F26"),""),"")&amp;""</f>
        <v/>
      </c>
      <c r="BI13" s="155" t="str">
        <f t="array" aca="1" ref="BI13" ca="1">IF(BB9&lt;&gt;"",IFERROR(INDIRECT("'様式３ａ ("&amp;BB9&amp;")'!H26"),""),"")&amp;""</f>
        <v/>
      </c>
      <c r="BJ13" s="155" t="str">
        <f t="array" aca="1" ref="BJ13" ca="1">IF(BB9&lt;&gt;"",IFERROR(INDIRECT("'様式３ａ ("&amp;BB9&amp;")'!K26"),""),"")&amp;""</f>
        <v/>
      </c>
      <c r="BK13" s="152" t="str">
        <f t="shared" ca="1" si="3"/>
        <v/>
      </c>
      <c r="BL13" s="155" t="str">
        <f t="array" aca="1" ref="BL13" ca="1">IF(BM13&lt;&gt;"",IFERROR(INDIRECT("'様式３ａ ("&amp;BB9&amp;")'!B40"),""),"")&amp;""</f>
        <v/>
      </c>
      <c r="BM13" s="162" t="str">
        <f t="array" aca="1" ref="BM13" ca="1">IF(BB9&lt;&gt;"",IFERROR(INDIRECT("'様式３ａ ("&amp;BB9&amp;")'!C40"),""),"")&amp;""</f>
        <v/>
      </c>
      <c r="BN13" s="162" t="str">
        <f t="array" aca="1" ref="BN13" ca="1">IF(BB9&lt;&gt;"",IFERROR(INDIRECT("'様式３ａ ("&amp;BB9&amp;")'！D40"),""),"")&amp;""</f>
        <v/>
      </c>
      <c r="BO13" s="155" t="str">
        <f t="array" aca="1" ref="BO13" ca="1">IF(BB9&lt;&gt;"",IFERROR(INDIRECT("'様式３ａ ("&amp;BB9&amp;")'！E40"),""),"")&amp;""</f>
        <v/>
      </c>
      <c r="BP13" s="155" t="str">
        <f t="array" aca="1" ref="BP13" ca="1">IF(BB9&lt;&gt;"",IFERROR(INDIRECT("'様式３ａ ("&amp;BB9&amp;")'！F40"),""),"")&amp;""</f>
        <v/>
      </c>
      <c r="BQ13" s="155" t="str">
        <f t="array" aca="1" ref="BQ13" ca="1">IF(BB9&lt;&gt;"",IFERROR(INDIRECT("'様式３ａ ("&amp;BB9&amp;")'！G40"),""),"")&amp;""</f>
        <v/>
      </c>
      <c r="BR13" s="173" t="str">
        <f t="array" aca="1" ref="BR13" ca="1">IF(BB9&lt;&gt;"",IFERROR(INDIRECT("'様式３ａ ("&amp;BB9&amp;")'！H40"),""),"")</f>
        <v/>
      </c>
      <c r="BS13" s="173" t="str">
        <f t="array" aca="1" ref="BS13" ca="1">IF(BB9&lt;&gt;"",IFERROR(INDIRECT("'様式３ａ ("&amp;BB9&amp;")'！I40"),""),"")</f>
        <v/>
      </c>
      <c r="BT13" s="155" t="str">
        <f t="array" aca="1" ref="BT13" ca="1">IF(BB9&lt;&gt;"",IFERROR(INDIRECT("'様式３ａ ("&amp;BB9&amp;")'！K40"),""),"")&amp;""</f>
        <v/>
      </c>
      <c r="BV13" s="156"/>
      <c r="BW13" s="168"/>
      <c r="BX13" s="156"/>
      <c r="BY13" s="156"/>
      <c r="BZ13" s="152" t="str">
        <f t="shared" ca="1" si="4"/>
        <v/>
      </c>
      <c r="CA13" s="155" t="str">
        <f t="array" aca="1" ref="CA13" ca="1">IF(BW9&lt;&gt;"",IFERROR(INDIRECT("'様式３b ("&amp;BW9&amp;")'!B26"),""),"")&amp;""</f>
        <v/>
      </c>
      <c r="CB13" s="155" t="str">
        <f t="array" aca="1" ref="CB13" ca="1">IF(BW9&lt;&gt;"",IFERROR(INDIRECT("'様式３b ("&amp;BW9&amp;")'!C26"),""),"")&amp;""</f>
        <v/>
      </c>
      <c r="CC13" s="155" t="str">
        <f t="array" aca="1" ref="CC13" ca="1">IF(BW9&lt;&gt;"",IFERROR(INDIRECT("'様式３b ("&amp;BW9&amp;")'！D26"),""),"")&amp;""</f>
        <v/>
      </c>
      <c r="CD13" s="155" t="str">
        <f t="array" aca="1" ref="CD13" ca="1">IF(BW9&lt;&gt;"",IFERROR(INDIRECT("'様式３b ("&amp;BW9&amp;")'！E26"),""),"")&amp;""</f>
        <v/>
      </c>
      <c r="CE13" s="155" t="str">
        <f t="array" aca="1" ref="CE13" ca="1">IF(BW9&lt;&gt;"",IFERROR(INDIRECT("'様式３b ("&amp;BW9&amp;")'！F26"),""),"")&amp;""</f>
        <v/>
      </c>
      <c r="CF13" s="155" t="str">
        <f t="array" aca="1" ref="CF13" ca="1">IF(BW9&lt;&gt;"",IFERROR(INDIRECT("'様式３b ("&amp;BW9&amp;")'！G26"),""),"")&amp;""</f>
        <v/>
      </c>
      <c r="CG13" s="155" t="str">
        <f t="array" aca="1" ref="CG13" ca="1">IF(BW9&lt;&gt;"",IFERROR(INDIRECT("'様式３b ("&amp;BW9&amp;")'！H26"),""),"")&amp;""</f>
        <v/>
      </c>
      <c r="CH13" s="155" t="str">
        <f t="array" aca="1" ref="CH13" ca="1">IF(BW9&lt;&gt;"",IFERROR(INDIRECT("'様式３b ("&amp;BW9&amp;")'！K26"),""),"")&amp;""</f>
        <v/>
      </c>
      <c r="CI13" s="152" t="str">
        <f t="shared" ca="1" si="5"/>
        <v/>
      </c>
      <c r="CJ13" s="155" t="str">
        <f t="array" aca="1" ref="CJ13" ca="1">IF(CK13&lt;&gt;"",IFERROR(INDIRECT("'様式３b ("&amp;BW9&amp;")'!B40"),""),"")&amp;""</f>
        <v/>
      </c>
      <c r="CK13" s="162" t="str">
        <f t="array" aca="1" ref="CK13" ca="1">IF(BW9&lt;&gt;"",IFERROR(INDIRECT("'様式３b ("&amp;BW9&amp;")'!C40"),""),"")&amp;""</f>
        <v/>
      </c>
      <c r="CL13" s="162" t="str">
        <f t="array" aca="1" ref="CL13" ca="1">IF(BW9&lt;&gt;"",IFERROR(INDIRECT("'様式３b ("&amp;BW9&amp;")'！D40"),""),"")&amp;""</f>
        <v/>
      </c>
      <c r="CM13" s="155" t="str">
        <f t="array" aca="1" ref="CM13" ca="1">IF(BW9&lt;&gt;"",IFERROR(INDIRECT("'様式３b ("&amp;BW9&amp;")'！E40"),""),"")&amp;""</f>
        <v/>
      </c>
      <c r="CN13" s="155" t="str">
        <f t="array" aca="1" ref="CN13" ca="1">IF(BW9&lt;&gt;"",IFERROR(INDIRECT("'様式３b ("&amp;BW9&amp;")'！F40"),""),"")&amp;""</f>
        <v/>
      </c>
      <c r="CO13" s="155" t="str">
        <f t="array" aca="1" ref="CO13" ca="1">IF(BW9&lt;&gt;"",IFERROR(INDIRECT("'様式３b ("&amp;BW9&amp;")'！G40"),""),"")&amp;""</f>
        <v/>
      </c>
      <c r="CP13" s="173" t="str">
        <f t="array" aca="1" ref="CP13" ca="1">IF(BW9&lt;&gt;"",IFERROR(INDIRECT("'様式３b ("&amp;BW9&amp;")'！H40"),""),"")</f>
        <v/>
      </c>
      <c r="CQ13" s="173" t="str">
        <f t="array" aca="1" ref="CQ13" ca="1">IF(BW9&lt;&gt;"",IFERROR(INDIRECT("'様式３b ("&amp;BW9&amp;")'！I40"),""),"")</f>
        <v/>
      </c>
      <c r="CR13" s="155" t="str">
        <f t="array" aca="1" ref="CR13" ca="1">IF(BW9&lt;&gt;"",IFERROR(INDIRECT("'様式３b ("&amp;BW9&amp;")'！K40"),""),"")&amp;""</f>
        <v/>
      </c>
      <c r="GA13" s="241"/>
      <c r="GB13" s="241"/>
      <c r="GC13" s="241"/>
      <c r="GD13" s="241"/>
      <c r="GE13" s="241"/>
      <c r="GF13" s="241"/>
      <c r="GG13" s="241"/>
      <c r="GH13" s="241"/>
      <c r="GI13" s="241"/>
      <c r="GJ13" s="241"/>
      <c r="GK13" s="241"/>
      <c r="GL13" s="241"/>
      <c r="GM13" s="241"/>
      <c r="GN13" s="241"/>
      <c r="GO13" s="241"/>
      <c r="GP13" s="241"/>
      <c r="GQ13" s="241"/>
      <c r="GS13" s="152" t="str">
        <f t="shared" ca="1" si="6"/>
        <v/>
      </c>
      <c r="GT13" s="155" t="str">
        <f t="array" aca="1" ref="GT13" ca="1">IF(CU13&lt;&gt;"",IFERROR(INDIRECT("'様式３ｃ【"&amp;CU9&amp;"】'!B53"),""),"")&amp;""</f>
        <v/>
      </c>
      <c r="GU13" s="162" t="str">
        <f t="array" aca="1" ref="GU13" ca="1">IF(CU9&lt;&gt;"",IFERROR(INDIRECT("'様式３ｃ【"&amp;CU9&amp;"】'!C53"),""),"")&amp;""</f>
        <v/>
      </c>
      <c r="GV13" s="162" t="str">
        <f t="array" aca="1" ref="GV13" ca="1">IF(CU9&lt;&gt;"",IFERROR(INDIRECT("'様式３ｃ【"&amp;CU9&amp;"】'!D53"),""),"")&amp;""</f>
        <v/>
      </c>
      <c r="GW13" s="162" t="str">
        <f t="array" aca="1" ref="GW13" ca="1">IF(CU9&lt;&gt;"",IFERROR(INDIRECT("'様式３ｃ【"&amp;CU9&amp;"】'!E53"),""),"")&amp;""</f>
        <v/>
      </c>
      <c r="GX13" s="175" t="str">
        <f t="array" aca="1" ref="GX13" ca="1">IF(CU9&lt;&gt;"",IFERROR(INDIRECT("'様式３ｃ【"&amp;CU9&amp;"】'!F53"),""),"")&amp;""</f>
        <v/>
      </c>
      <c r="GY13" s="173" t="str">
        <f t="array" aca="1" ref="GY13" ca="1">IF(CU9&lt;&gt;"",IFERROR(INDIRECT("'様式３ｃ【"&amp;CU9&amp;"】'!G53"),""),"")</f>
        <v/>
      </c>
      <c r="GZ13" s="175" t="str">
        <f t="array" aca="1" ref="GZ13" ca="1">IF(CU9&lt;&gt;"",IFERROR(INDIRECT("'様式３ｃ【"&amp;CU9&amp;"】'!H53"),""),"")&amp;""</f>
        <v/>
      </c>
      <c r="HA13" s="159" t="str">
        <f t="array" aca="1" ref="HA13" ca="1">IF(CU9&lt;&gt;"",IFERROR(INDIRECT("'様式３ｃ【"&amp;CU9&amp;"】'!I53"),""),"")</f>
        <v/>
      </c>
      <c r="HB13" s="159" t="str">
        <f t="array" aca="1" ref="HB13" ca="1">IF(CU9&lt;&gt;"",IFERROR(INDIRECT("'様式３ｃ【"&amp;CU9&amp;"】'!J53"),""),"")</f>
        <v/>
      </c>
      <c r="HC13" s="175" t="str">
        <f t="array" aca="1" ref="HC13" ca="1">IF(CU9&lt;&gt;"",IFERROR(INDIRECT("'様式３ｃ【"&amp;CU9&amp;"】'!L53"),""),"")&amp;""</f>
        <v/>
      </c>
    </row>
    <row r="14" spans="2:252" x14ac:dyDescent="0.45">
      <c r="B14" s="156"/>
      <c r="C14" s="156"/>
      <c r="D14" s="156"/>
      <c r="E14" s="156"/>
      <c r="F14" s="156"/>
      <c r="G14" s="156"/>
      <c r="H14" s="156"/>
      <c r="I14" s="156"/>
      <c r="J14" s="156"/>
      <c r="K14" s="156"/>
      <c r="L14" s="156"/>
      <c r="M14" s="156"/>
      <c r="N14" s="156"/>
      <c r="O14" s="156"/>
      <c r="P14" s="156"/>
      <c r="Q14" s="152" t="str">
        <f t="shared" si="0"/>
        <v/>
      </c>
      <c r="R14" s="155" t="str">
        <f>IF(S14&lt;&gt;"",様式１【認定申請一覧】!B19&amp;"","")</f>
        <v/>
      </c>
      <c r="S14" s="153" t="str">
        <f>様式１【認定申請一覧】!C19&amp;""</f>
        <v/>
      </c>
      <c r="T14" s="153" t="str">
        <f>様式１【認定申請一覧】!E19&amp;""</f>
        <v/>
      </c>
      <c r="U14" s="153" t="str">
        <f>様式１【認定申請一覧】!G19&amp;""</f>
        <v/>
      </c>
      <c r="V14" s="155" t="str">
        <f t="array" aca="1" ref="V14" ca="1">IF(AND(様式１【認定申請一覧】!H19="○",IFERROR(INDIRECT("'様式３a ("&amp;様式１【認定申請一覧】!B19&amp;")'!C13"),0)&lt;&gt;0),"○","")</f>
        <v/>
      </c>
      <c r="W14" s="155" t="str">
        <f t="array" aca="1" ref="W14" ca="1">IF(AND(様式１【認定申請一覧】!H19="○",IFERROR(INDIRECT("'様式３ｂ ("&amp;様式１【認定申請一覧】!B19&amp;")'!C13"),0)&lt;&gt;0),"○","")</f>
        <v/>
      </c>
      <c r="X14" s="155" t="str">
        <f t="array" aca="1" ref="X14" ca="1">IF(AND(様式１【認定申請一覧】!H19="○",IFERROR(INDIRECT("'様式３ｃ【"&amp;様式１【認定申請一覧】!B19&amp;"】'!C13"),0)&lt;&gt;0),"○","")</f>
        <v/>
      </c>
      <c r="Z14" s="156"/>
      <c r="AA14" s="168"/>
      <c r="AB14" s="156"/>
      <c r="AC14" s="156"/>
      <c r="AD14" s="156"/>
      <c r="AE14" s="156"/>
      <c r="AF14" s="156"/>
      <c r="AG14" s="156"/>
      <c r="AH14" s="156"/>
      <c r="AI14" s="156"/>
      <c r="AJ14" s="156"/>
      <c r="AK14" s="156"/>
      <c r="AL14" s="156"/>
      <c r="AM14" s="156"/>
      <c r="AN14" s="156"/>
      <c r="AO14" s="156"/>
      <c r="AP14" s="156"/>
      <c r="AQ14" s="152" t="str">
        <f t="shared" ca="1" si="1"/>
        <v/>
      </c>
      <c r="AR14" s="155" t="str">
        <f t="array" aca="1" ref="AR14" ca="1">IF(AS14&lt;&gt;"",IFERROR(INDIRECT("'様式２ ("&amp;AA9&amp;")'!B33"),""),"")</f>
        <v/>
      </c>
      <c r="AS14" s="162" t="str">
        <f t="array" aca="1" ref="AS14" ca="1">IF(AA9&lt;&gt;"",IFERROR(INDIRECT("'様式２ ("&amp;AA9&amp;")'!C33"),""),"")&amp;""</f>
        <v/>
      </c>
      <c r="AT14" s="163" t="str">
        <f t="array" aca="1" ref="AT14" ca="1">IF(AR14&lt;&gt;"",IFERROR(INDIRECT("'様式２ ("&amp;AA9&amp;")'!E33"),""),"")</f>
        <v/>
      </c>
      <c r="AU14" s="163" t="str">
        <f t="array" aca="1" ref="AU14" ca="1">IF(AS14&lt;&gt;"",IFERROR(INDIRECT("'様式２ ("&amp;AA9&amp;")'!F33"),""),"")</f>
        <v/>
      </c>
      <c r="AV14" s="163" t="str">
        <f t="array" aca="1" ref="AV14" ca="1">IF(AR14&lt;&gt;"",IFERROR(INDIRECT("'様式２ ("&amp;AA9&amp;")'!G33"),""),"")</f>
        <v/>
      </c>
      <c r="AW14" s="159" t="str">
        <f t="array" aca="1" ref="AW14" ca="1">IF(AR14&lt;&gt;"",IFERROR(INDIRECT("'様式２ ("&amp;AA9&amp;")'!H33"),""),"")</f>
        <v/>
      </c>
      <c r="AX14" s="164" t="str">
        <f t="array" aca="1" ref="AX14" ca="1">IF(AR14&lt;&gt;"",LEFT(IFERROR(INDIRECT("'様式２ ("&amp;AA9&amp;")'!J33"),""),FIND(",",IFERROR(INDIRECT("'様式２ ("&amp;AA9&amp;")'!J33"),""))-1),"")</f>
        <v/>
      </c>
      <c r="AY14" s="164" t="str">
        <f t="array" aca="1" ref="AY14" ca="1">IF(AR14&lt;&gt;"",RIGHT(IFERROR(INDIRECT("'様式２ ("&amp;AA9&amp;")'!J33"),""),LEN(IFERROR(INDIRECT("'様式２ ("&amp;AA9&amp;")'!J33"),""))-FIND(",",IFERROR(INDIRECT("'様式２ ("&amp;AA9&amp;")'!J33"),""))),"")</f>
        <v/>
      </c>
      <c r="BA14" s="156"/>
      <c r="BB14" s="168"/>
      <c r="BC14" s="156"/>
      <c r="BD14" s="156"/>
      <c r="BE14" s="152" t="str">
        <f t="shared" ca="1" si="2"/>
        <v/>
      </c>
      <c r="BF14" s="155" t="str">
        <f t="array" aca="1" ref="BF14" ca="1">IF(BB9&lt;&gt;"",IFERROR(INDIRECT("'様式３ａ ("&amp;BB9&amp;")'!B27"),""),"")&amp;""</f>
        <v/>
      </c>
      <c r="BG14" s="155" t="str">
        <f t="array" aca="1" ref="BG14" ca="1">IF(BB9&lt;&gt;"",IFERROR(INDIRECT("'様式３ａ ("&amp;BB9&amp;")'!C27"),""),"")&amp;""</f>
        <v/>
      </c>
      <c r="BH14" s="155" t="str">
        <f t="array" aca="1" ref="BH14" ca="1">IF(BB9&lt;&gt;"",IFERROR(INDIRECT("'様式３ａ ("&amp;BB9&amp;")'!F27"),""),"")&amp;""</f>
        <v/>
      </c>
      <c r="BI14" s="155" t="str">
        <f t="array" aca="1" ref="BI14" ca="1">IF(BB9&lt;&gt;"",IFERROR(INDIRECT("'様式３ａ ("&amp;BB9&amp;")'!H27"),""),"")&amp;""</f>
        <v/>
      </c>
      <c r="BJ14" s="155" t="str">
        <f t="array" aca="1" ref="BJ14" ca="1">IF(BB9&lt;&gt;"",IFERROR(INDIRECT("'様式３ａ ("&amp;BB9&amp;")'!K27"),""),"")&amp;""</f>
        <v/>
      </c>
      <c r="BK14" s="152" t="str">
        <f t="shared" ca="1" si="3"/>
        <v/>
      </c>
      <c r="BL14" s="155" t="str">
        <f t="array" aca="1" ref="BL14" ca="1">IF(BM14&lt;&gt;"",IFERROR(INDIRECT("'様式３ａ ("&amp;BB9&amp;")'!B41"),""),"")&amp;""</f>
        <v/>
      </c>
      <c r="BM14" s="162" t="str">
        <f t="array" aca="1" ref="BM14" ca="1">IF(BB9&lt;&gt;"",IFERROR(INDIRECT("'様式３ａ ("&amp;BB9&amp;")'!C41"),""),"")&amp;""</f>
        <v/>
      </c>
      <c r="BN14" s="162" t="str">
        <f t="array" aca="1" ref="BN14" ca="1">IF(BB9&lt;&gt;"",IFERROR(INDIRECT("'様式３ａ ("&amp;BB9&amp;")'！D41"),""),"")&amp;""</f>
        <v/>
      </c>
      <c r="BO14" s="155" t="str">
        <f t="array" aca="1" ref="BO14" ca="1">IF(BB9&lt;&gt;"",IFERROR(INDIRECT("'様式３ａ ("&amp;BB9&amp;")'！E41"),""),"")&amp;""</f>
        <v/>
      </c>
      <c r="BP14" s="155" t="str">
        <f t="array" aca="1" ref="BP14" ca="1">IF(BB9&lt;&gt;"",IFERROR(INDIRECT("'様式３ａ ("&amp;BB9&amp;")'！F41"),""),"")&amp;""</f>
        <v/>
      </c>
      <c r="BQ14" s="155" t="str">
        <f t="array" aca="1" ref="BQ14" ca="1">IF(BB9&lt;&gt;"",IFERROR(INDIRECT("'様式３ａ ("&amp;BB9&amp;")'！G41"),""),"")&amp;""</f>
        <v/>
      </c>
      <c r="BR14" s="173" t="str">
        <f t="array" aca="1" ref="BR14" ca="1">IF(BB9&lt;&gt;"",IFERROR(INDIRECT("'様式３ａ ("&amp;BB9&amp;")'！H41"),""),"")</f>
        <v/>
      </c>
      <c r="BS14" s="173" t="str">
        <f t="array" aca="1" ref="BS14" ca="1">IF(BB9&lt;&gt;"",IFERROR(INDIRECT("'様式３ａ ("&amp;BB9&amp;")'！I41"),""),"")</f>
        <v/>
      </c>
      <c r="BT14" s="155" t="str">
        <f t="array" aca="1" ref="BT14" ca="1">IF(BB9&lt;&gt;"",IFERROR(INDIRECT("'様式３ａ ("&amp;BB9&amp;")'！K41"),""),"")&amp;""</f>
        <v/>
      </c>
      <c r="BV14" s="156"/>
      <c r="BW14" s="168"/>
      <c r="BX14" s="156"/>
      <c r="BY14" s="156"/>
      <c r="BZ14" s="152" t="str">
        <f t="shared" ca="1" si="4"/>
        <v/>
      </c>
      <c r="CA14" s="155" t="str">
        <f t="array" aca="1" ref="CA14" ca="1">IF(BW9&lt;&gt;"",IFERROR(INDIRECT("'様式３b ("&amp;BW9&amp;")'!B27"),""),"")&amp;""</f>
        <v/>
      </c>
      <c r="CB14" s="155" t="str">
        <f t="array" aca="1" ref="CB14" ca="1">IF(BW9&lt;&gt;"",IFERROR(INDIRECT("'様式３b ("&amp;BW9&amp;")'!C27"),""),"")&amp;""</f>
        <v/>
      </c>
      <c r="CC14" s="155" t="str">
        <f t="array" aca="1" ref="CC14" ca="1">IF(BW9&lt;&gt;"",IFERROR(INDIRECT("'様式３b ("&amp;BW9&amp;")'！D27"),""),"")&amp;""</f>
        <v/>
      </c>
      <c r="CD14" s="155" t="str">
        <f t="array" aca="1" ref="CD14" ca="1">IF(BW9&lt;&gt;"",IFERROR(INDIRECT("'様式３b ("&amp;BW9&amp;")'！E27"),""),"")&amp;""</f>
        <v/>
      </c>
      <c r="CE14" s="155" t="str">
        <f t="array" aca="1" ref="CE14" ca="1">IF(BW9&lt;&gt;"",IFERROR(INDIRECT("'様式３b ("&amp;BW9&amp;")'！F27"),""),"")&amp;""</f>
        <v/>
      </c>
      <c r="CF14" s="155" t="str">
        <f t="array" aca="1" ref="CF14" ca="1">IF(BW9&lt;&gt;"",IFERROR(INDIRECT("'様式３b ("&amp;BW9&amp;")'！G27"),""),"")&amp;""</f>
        <v/>
      </c>
      <c r="CG14" s="155" t="str">
        <f t="array" aca="1" ref="CG14" ca="1">IF(BW9&lt;&gt;"",IFERROR(INDIRECT("'様式３b ("&amp;BW9&amp;")'！H27"),""),"")&amp;""</f>
        <v/>
      </c>
      <c r="CH14" s="155" t="str">
        <f t="array" aca="1" ref="CH14" ca="1">IF(BW9&lt;&gt;"",IFERROR(INDIRECT("'様式３b ("&amp;BW9&amp;")'！K27"),""),"")&amp;""</f>
        <v/>
      </c>
      <c r="CI14" s="152" t="str">
        <f t="shared" ca="1" si="5"/>
        <v/>
      </c>
      <c r="CJ14" s="155" t="str">
        <f t="array" aca="1" ref="CJ14" ca="1">IF(CK14&lt;&gt;"",IFERROR(INDIRECT("'様式３b ("&amp;BW9&amp;")'!B41"),""),"")&amp;""</f>
        <v/>
      </c>
      <c r="CK14" s="162" t="str">
        <f t="array" aca="1" ref="CK14" ca="1">IF(BW9&lt;&gt;"",IFERROR(INDIRECT("'様式３b ("&amp;BW9&amp;")'!C41"),""),"")&amp;""</f>
        <v/>
      </c>
      <c r="CL14" s="162" t="str">
        <f t="array" aca="1" ref="CL14" ca="1">IF(BW9&lt;&gt;"",IFERROR(INDIRECT("'様式３b ("&amp;BW9&amp;")'！D41"),""),"")&amp;""</f>
        <v/>
      </c>
      <c r="CM14" s="155" t="str">
        <f t="array" aca="1" ref="CM14" ca="1">IF(BW9&lt;&gt;"",IFERROR(INDIRECT("'様式３b ("&amp;BW9&amp;")'！E41"),""),"")&amp;""</f>
        <v/>
      </c>
      <c r="CN14" s="155" t="str">
        <f t="array" aca="1" ref="CN14" ca="1">IF(BW9&lt;&gt;"",IFERROR(INDIRECT("'様式３b ("&amp;BW9&amp;")'！F41"),""),"")&amp;""</f>
        <v/>
      </c>
      <c r="CO14" s="155" t="str">
        <f t="array" aca="1" ref="CO14" ca="1">IF(BW9&lt;&gt;"",IFERROR(INDIRECT("'様式３b ("&amp;BW9&amp;")'！G41"),""),"")&amp;""</f>
        <v/>
      </c>
      <c r="CP14" s="173" t="str">
        <f t="array" aca="1" ref="CP14" ca="1">IF(BW9&lt;&gt;"",IFERROR(INDIRECT("'様式３b ("&amp;BW9&amp;")'！H41"),""),"")</f>
        <v/>
      </c>
      <c r="CQ14" s="173" t="str">
        <f t="array" aca="1" ref="CQ14" ca="1">IF(BW9&lt;&gt;"",IFERROR(INDIRECT("'様式３b ("&amp;BW9&amp;")'！I41"),""),"")</f>
        <v/>
      </c>
      <c r="CR14" s="155" t="str">
        <f t="array" aca="1" ref="CR14" ca="1">IF(BW9&lt;&gt;"",IFERROR(INDIRECT("'様式３b ("&amp;BW9&amp;")'！K41"),""),"")&amp;""</f>
        <v/>
      </c>
      <c r="GS14" s="152" t="str">
        <f t="shared" ca="1" si="6"/>
        <v/>
      </c>
      <c r="GT14" s="155" t="str">
        <f t="array" aca="1" ref="GT14" ca="1">IF(CU14&lt;&gt;"",IFERROR(INDIRECT("'様式３ｃ【"&amp;CU9&amp;"】'!B54"),""),"")&amp;""</f>
        <v/>
      </c>
      <c r="GU14" s="162" t="str">
        <f t="array" aca="1" ref="GU14" ca="1">IF(CU9&lt;&gt;"",IFERROR(INDIRECT("'様式３ｃ【"&amp;CU9&amp;"】'!C54"),""),"")&amp;""</f>
        <v/>
      </c>
      <c r="GV14" s="162" t="str">
        <f t="array" aca="1" ref="GV14" ca="1">IF(CU9&lt;&gt;"",IFERROR(INDIRECT("'様式３ｃ【"&amp;CU9&amp;"】'!D54"),""),"")&amp;""</f>
        <v/>
      </c>
      <c r="GW14" s="162" t="str">
        <f t="array" aca="1" ref="GW14" ca="1">IF(CU9&lt;&gt;"",IFERROR(INDIRECT("'様式３ｃ【"&amp;CU9&amp;"】'!E54"),""),"")&amp;""</f>
        <v/>
      </c>
      <c r="GX14" s="175" t="str">
        <f t="array" aca="1" ref="GX14" ca="1">IF(CU9&lt;&gt;"",IFERROR(INDIRECT("'様式３ｃ【"&amp;CU9&amp;"】'!F54"),""),"")&amp;""</f>
        <v/>
      </c>
      <c r="GY14" s="173" t="str">
        <f t="array" aca="1" ref="GY14" ca="1">IF(CU9&lt;&gt;"",IFERROR(INDIRECT("'様式３ｃ【"&amp;CU9&amp;"】'!G54"),""),"")</f>
        <v/>
      </c>
      <c r="GZ14" s="175" t="str">
        <f t="array" aca="1" ref="GZ14" ca="1">IF(CU9&lt;&gt;"",IFERROR(INDIRECT("'様式３ｃ【"&amp;CU9&amp;"】'!H54"),""),"")&amp;""</f>
        <v/>
      </c>
      <c r="HA14" s="159" t="str">
        <f t="array" aca="1" ref="HA14" ca="1">IF(CU9&lt;&gt;"",IFERROR(INDIRECT("'様式３ｃ【"&amp;CU9&amp;"】'!I54"),""),"")</f>
        <v/>
      </c>
      <c r="HB14" s="159" t="str">
        <f t="array" aca="1" ref="HB14" ca="1">IF(CU9&lt;&gt;"",IFERROR(INDIRECT("'様式３ｃ【"&amp;CU9&amp;"】'!J54"),""),"")</f>
        <v/>
      </c>
      <c r="HC14" s="175" t="str">
        <f t="array" aca="1" ref="HC14" ca="1">IF(CU9&lt;&gt;"",IFERROR(INDIRECT("'様式３ｃ【"&amp;CU9&amp;"】'!L54"),""),"")&amp;""</f>
        <v/>
      </c>
    </row>
    <row r="15" spans="2:252" x14ac:dyDescent="0.45">
      <c r="B15" s="156"/>
      <c r="C15" s="156"/>
      <c r="D15" s="156"/>
      <c r="E15" s="156"/>
      <c r="F15" s="156"/>
      <c r="G15" s="156"/>
      <c r="H15" s="156"/>
      <c r="I15" s="157"/>
      <c r="J15" s="156"/>
      <c r="K15" s="156"/>
      <c r="L15" s="156"/>
      <c r="M15" s="156"/>
      <c r="N15" s="156"/>
      <c r="O15" s="156"/>
      <c r="P15" s="156"/>
      <c r="Q15" s="152" t="str">
        <f t="shared" si="0"/>
        <v/>
      </c>
      <c r="R15" s="155" t="str">
        <f>IF(S15&lt;&gt;"",様式１【認定申請一覧】!B20&amp;"","")</f>
        <v/>
      </c>
      <c r="S15" s="153" t="str">
        <f>様式１【認定申請一覧】!C20&amp;""</f>
        <v/>
      </c>
      <c r="T15" s="153" t="str">
        <f>様式１【認定申請一覧】!E20&amp;""</f>
        <v/>
      </c>
      <c r="U15" s="153" t="str">
        <f>様式１【認定申請一覧】!G20&amp;""</f>
        <v/>
      </c>
      <c r="V15" s="155" t="str">
        <f t="array" aca="1" ref="V15" ca="1">IF(AND(様式１【認定申請一覧】!H20="○",IFERROR(INDIRECT("'様式３a ("&amp;様式１【認定申請一覧】!B20&amp;")'!C13"),0)&lt;&gt;0),"○","")</f>
        <v/>
      </c>
      <c r="W15" s="155" t="str">
        <f t="array" aca="1" ref="W15" ca="1">IF(AND(様式１【認定申請一覧】!H20="○",IFERROR(INDIRECT("'様式３ｂ ("&amp;様式１【認定申請一覧】!B20&amp;")'!C13"),0)&lt;&gt;0),"○","")</f>
        <v/>
      </c>
      <c r="X15" s="155" t="str">
        <f t="array" aca="1" ref="X15" ca="1">IF(AND(様式１【認定申請一覧】!H20="○",IFERROR(INDIRECT("'様式３ｃ【"&amp;様式１【認定申請一覧】!B20&amp;"】'!C13"),0)&lt;&gt;0),"○","")</f>
        <v/>
      </c>
      <c r="Z15" s="156"/>
      <c r="AA15" s="168"/>
      <c r="AB15" s="156"/>
      <c r="AC15" s="156"/>
      <c r="AD15" s="156"/>
      <c r="AE15" s="156"/>
      <c r="AF15" s="156"/>
      <c r="AG15" s="156"/>
      <c r="AH15" s="156"/>
      <c r="AI15" s="156"/>
      <c r="AJ15" s="156"/>
      <c r="AK15" s="156"/>
      <c r="AL15" s="156"/>
      <c r="AM15" s="156"/>
      <c r="AN15" s="156"/>
      <c r="AO15" s="156"/>
      <c r="AP15" s="156"/>
      <c r="AQ15" s="152" t="str">
        <f t="shared" ca="1" si="1"/>
        <v/>
      </c>
      <c r="AR15" s="155" t="str">
        <f t="array" aca="1" ref="AR15" ca="1">IF(AS15&lt;&gt;"",IFERROR(INDIRECT("'様式２ ("&amp;AA9&amp;")'!B34"),""),"")</f>
        <v/>
      </c>
      <c r="AS15" s="162" t="str">
        <f t="array" aca="1" ref="AS15" ca="1">IF(AA9&lt;&gt;"",IFERROR(INDIRECT("'様式２ ("&amp;AA9&amp;")'!C34"),""),"")&amp;""</f>
        <v/>
      </c>
      <c r="AT15" s="163" t="str">
        <f t="array" aca="1" ref="AT15" ca="1">IF(AR15&lt;&gt;"",IFERROR(INDIRECT("'様式２ ("&amp;AA9&amp;")'!E34"),""),"")</f>
        <v/>
      </c>
      <c r="AU15" s="163" t="str">
        <f t="array" aca="1" ref="AU15" ca="1">IF(AS15&lt;&gt;"",IFERROR(INDIRECT("'様式２ ("&amp;AA9&amp;")'!F34"),""),"")</f>
        <v/>
      </c>
      <c r="AV15" s="163" t="str">
        <f t="array" aca="1" ref="AV15" ca="1">IF(AR15&lt;&gt;"",IFERROR(INDIRECT("'様式２ ("&amp;AA9&amp;")'!G34"),""),"")</f>
        <v/>
      </c>
      <c r="AW15" s="159" t="str">
        <f t="array" aca="1" ref="AW15" ca="1">IF(AR15&lt;&gt;"",IFERROR(INDIRECT("'様式２ ("&amp;AA9&amp;")'!H34"),""),"")</f>
        <v/>
      </c>
      <c r="AX15" s="164" t="str">
        <f t="array" aca="1" ref="AX15" ca="1">IF(AR15&lt;&gt;"",LEFT(IFERROR(INDIRECT("'様式２ ("&amp;AA9&amp;")'!J34"),""),FIND(",",IFERROR(INDIRECT("'様式２ ("&amp;AA9&amp;")'!J34"),""))-1),"")</f>
        <v/>
      </c>
      <c r="AY15" s="164" t="str">
        <f t="array" aca="1" ref="AY15" ca="1">IF(AR15&lt;&gt;"",RIGHT(IFERROR(INDIRECT("'様式２ ("&amp;AA9&amp;")'!J34"),""),LEN(IFERROR(INDIRECT("'様式２ ("&amp;AA9&amp;")'!J34"),""))-FIND(",",IFERROR(INDIRECT("'様式２ ("&amp;AA9&amp;")'!J34"),""))),"")</f>
        <v/>
      </c>
      <c r="BA15" s="156"/>
      <c r="BB15" s="168"/>
      <c r="BC15" s="156"/>
      <c r="BD15" s="156"/>
      <c r="BE15" s="152" t="str">
        <f t="shared" ca="1" si="2"/>
        <v/>
      </c>
      <c r="BF15" s="155" t="str">
        <f t="array" aca="1" ref="BF15" ca="1">IF(BB9&lt;&gt;"",IFERROR(INDIRECT("'様式３ａ ("&amp;BB9&amp;")'!B28"),""),"")&amp;""</f>
        <v/>
      </c>
      <c r="BG15" s="155" t="str">
        <f t="array" aca="1" ref="BG15" ca="1">IF(BB9&lt;&gt;"",IFERROR(INDIRECT("'様式３ａ ("&amp;BB9&amp;")'!C28"),""),"")&amp;""</f>
        <v/>
      </c>
      <c r="BH15" s="155" t="str">
        <f t="array" aca="1" ref="BH15" ca="1">IF(BB9&lt;&gt;"",IFERROR(INDIRECT("'様式３ａ ("&amp;BB9&amp;")'!F28"),""),"")&amp;""</f>
        <v/>
      </c>
      <c r="BI15" s="155" t="str">
        <f t="array" aca="1" ref="BI15" ca="1">IF(BB9&lt;&gt;"",IFERROR(INDIRECT("'様式３ａ ("&amp;BB9&amp;")'!H28"),""),"")&amp;""</f>
        <v/>
      </c>
      <c r="BJ15" s="155" t="str">
        <f t="array" aca="1" ref="BJ15" ca="1">IF(BB9&lt;&gt;"",IFERROR(INDIRECT("'様式３ａ ("&amp;BB9&amp;")'!K28"),""),"")&amp;""</f>
        <v/>
      </c>
      <c r="BK15" s="152" t="str">
        <f t="shared" ca="1" si="3"/>
        <v/>
      </c>
      <c r="BL15" s="155" t="str">
        <f t="array" aca="1" ref="BL15" ca="1">IF(BM15&lt;&gt;"",IFERROR(INDIRECT("'様式３ａ ("&amp;BB9&amp;")'!B42"),""),"")&amp;""</f>
        <v/>
      </c>
      <c r="BM15" s="162" t="str">
        <f t="array" aca="1" ref="BM15" ca="1">IF(BB9&lt;&gt;"",IFERROR(INDIRECT("'様式３ａ ("&amp;BB9&amp;")'!C42"),""),"")&amp;""</f>
        <v/>
      </c>
      <c r="BN15" s="162" t="str">
        <f t="array" aca="1" ref="BN15" ca="1">IF(BB9&lt;&gt;"",IFERROR(INDIRECT("'様式３ａ ("&amp;BB9&amp;")'！D42"),""),"")&amp;""</f>
        <v/>
      </c>
      <c r="BO15" s="155" t="str">
        <f t="array" aca="1" ref="BO15" ca="1">IF(BB9&lt;&gt;"",IFERROR(INDIRECT("'様式３ａ ("&amp;BB9&amp;")'！E42"),""),"")&amp;""</f>
        <v/>
      </c>
      <c r="BP15" s="155" t="str">
        <f t="array" aca="1" ref="BP15" ca="1">IF(BB9&lt;&gt;"",IFERROR(INDIRECT("'様式３ａ ("&amp;BB9&amp;")'！F42"),""),"")&amp;""</f>
        <v/>
      </c>
      <c r="BQ15" s="155" t="str">
        <f t="array" aca="1" ref="BQ15" ca="1">IF(BB9&lt;&gt;"",IFERROR(INDIRECT("'様式３ａ ("&amp;BB9&amp;")'！G42"),""),"")&amp;""</f>
        <v/>
      </c>
      <c r="BR15" s="173" t="str">
        <f t="array" aca="1" ref="BR15" ca="1">IF(BB9&lt;&gt;"",IFERROR(INDIRECT("'様式３ａ ("&amp;BB9&amp;")'！H42"),""),"")</f>
        <v/>
      </c>
      <c r="BS15" s="173" t="str">
        <f t="array" aca="1" ref="BS15" ca="1">IF(BB9&lt;&gt;"",IFERROR(INDIRECT("'様式３ａ ("&amp;BB9&amp;")'！I42"),""),"")</f>
        <v/>
      </c>
      <c r="BT15" s="155" t="str">
        <f t="array" aca="1" ref="BT15" ca="1">IF(BB9&lt;&gt;"",IFERROR(INDIRECT("'様式３ａ ("&amp;BB9&amp;")'！K42"),""),"")&amp;""</f>
        <v/>
      </c>
      <c r="BV15" s="156"/>
      <c r="BW15" s="168"/>
      <c r="BX15" s="156"/>
      <c r="BY15" s="156"/>
      <c r="BZ15" s="152" t="str">
        <f t="shared" ca="1" si="4"/>
        <v/>
      </c>
      <c r="CA15" s="155" t="str">
        <f t="array" aca="1" ref="CA15" ca="1">IF(BW9&lt;&gt;"",IFERROR(INDIRECT("'様式３b ("&amp;BW9&amp;")'!B28"),""),"")&amp;""</f>
        <v/>
      </c>
      <c r="CB15" s="155" t="str">
        <f t="array" aca="1" ref="CB15" ca="1">IF(BW9&lt;&gt;"",IFERROR(INDIRECT("'様式３b ("&amp;BW9&amp;")'!C28"),""),"")&amp;""</f>
        <v/>
      </c>
      <c r="CC15" s="155" t="str">
        <f t="array" aca="1" ref="CC15" ca="1">IF(BW9&lt;&gt;"",IFERROR(INDIRECT("'様式３b ("&amp;BW9&amp;")'！D28"),""),"")&amp;""</f>
        <v/>
      </c>
      <c r="CD15" s="155" t="str">
        <f t="array" aca="1" ref="CD15" ca="1">IF(BW9&lt;&gt;"",IFERROR(INDIRECT("'様式３b ("&amp;BW9&amp;")'！E28"),""),"")&amp;""</f>
        <v/>
      </c>
      <c r="CE15" s="155" t="str">
        <f t="array" aca="1" ref="CE15" ca="1">IF(BW9&lt;&gt;"",IFERROR(INDIRECT("'様式３b ("&amp;BW9&amp;")'！F28"),""),"")&amp;""</f>
        <v/>
      </c>
      <c r="CF15" s="155" t="str">
        <f t="array" aca="1" ref="CF15" ca="1">IF(BW9&lt;&gt;"",IFERROR(INDIRECT("'様式３b ("&amp;BW9&amp;")'！G28"),""),"")&amp;""</f>
        <v/>
      </c>
      <c r="CG15" s="155" t="str">
        <f t="array" aca="1" ref="CG15" ca="1">IF(BW9&lt;&gt;"",IFERROR(INDIRECT("'様式３b ("&amp;BW9&amp;")'！H28"),""),"")&amp;""</f>
        <v/>
      </c>
      <c r="CH15" s="155" t="str">
        <f t="array" aca="1" ref="CH15" ca="1">IF(BW9&lt;&gt;"",IFERROR(INDIRECT("'様式３b ("&amp;BW9&amp;")'！K28"),""),"")&amp;""</f>
        <v/>
      </c>
      <c r="CI15" s="152" t="str">
        <f t="shared" ca="1" si="5"/>
        <v/>
      </c>
      <c r="CJ15" s="155" t="str">
        <f t="array" aca="1" ref="CJ15" ca="1">IF(CK15&lt;&gt;"",IFERROR(INDIRECT("'様式３b ("&amp;BW9&amp;")'!B42"),""),"")&amp;""</f>
        <v/>
      </c>
      <c r="CK15" s="162" t="str">
        <f t="array" aca="1" ref="CK15" ca="1">IF(BW9&lt;&gt;"",IFERROR(INDIRECT("'様式３b ("&amp;BW9&amp;")'!C42"),""),"")&amp;""</f>
        <v/>
      </c>
      <c r="CL15" s="162" t="str">
        <f t="array" aca="1" ref="CL15" ca="1">IF(BW9&lt;&gt;"",IFERROR(INDIRECT("'様式３b ("&amp;BW9&amp;")'！D42"),""),"")&amp;""</f>
        <v/>
      </c>
      <c r="CM15" s="155" t="str">
        <f t="array" aca="1" ref="CM15" ca="1">IF(BW9&lt;&gt;"",IFERROR(INDIRECT("'様式３b ("&amp;BW9&amp;")'！E42"),""),"")&amp;""</f>
        <v/>
      </c>
      <c r="CN15" s="155" t="str">
        <f t="array" aca="1" ref="CN15" ca="1">IF(BW9&lt;&gt;"",IFERROR(INDIRECT("'様式３b ("&amp;BW9&amp;")'！F42"),""),"")&amp;""</f>
        <v/>
      </c>
      <c r="CO15" s="155" t="str">
        <f t="array" aca="1" ref="CO15" ca="1">IF(BW9&lt;&gt;"",IFERROR(INDIRECT("'様式３b ("&amp;BW9&amp;")'！G42"),""),"")&amp;""</f>
        <v/>
      </c>
      <c r="CP15" s="173" t="str">
        <f t="array" aca="1" ref="CP15" ca="1">IF(BW9&lt;&gt;"",IFERROR(INDIRECT("'様式３b ("&amp;BW9&amp;")'！H42"),""),"")</f>
        <v/>
      </c>
      <c r="CQ15" s="173" t="str">
        <f t="array" aca="1" ref="CQ15" ca="1">IF(BW9&lt;&gt;"",IFERROR(INDIRECT("'様式３b ("&amp;BW9&amp;")'！I42"),""),"")</f>
        <v/>
      </c>
      <c r="CR15" s="155" t="str">
        <f t="array" aca="1" ref="CR15" ca="1">IF(BW9&lt;&gt;"",IFERROR(INDIRECT("'様式３b ("&amp;BW9&amp;")'！K42"),""),"")&amp;""</f>
        <v/>
      </c>
      <c r="GS15" s="152" t="str">
        <f t="shared" ca="1" si="6"/>
        <v/>
      </c>
      <c r="GT15" s="155" t="str">
        <f t="array" aca="1" ref="GT15" ca="1">IF(CU15&lt;&gt;"",IFERROR(INDIRECT("'様式３ｃ【"&amp;CU9&amp;"】'!B55"),""),"")&amp;""</f>
        <v/>
      </c>
      <c r="GU15" s="162" t="str">
        <f t="array" aca="1" ref="GU15" ca="1">IF(CU9&lt;&gt;"",IFERROR(INDIRECT("'様式３ｃ【"&amp;CU9&amp;"】'!C55"),""),"")&amp;""</f>
        <v/>
      </c>
      <c r="GV15" s="162" t="str">
        <f t="array" aca="1" ref="GV15" ca="1">IF(CU9&lt;&gt;"",IFERROR(INDIRECT("'様式３ｃ【"&amp;CU9&amp;"】'!D55"),""),"")&amp;""</f>
        <v/>
      </c>
      <c r="GW15" s="162" t="str">
        <f t="array" aca="1" ref="GW15" ca="1">IF(CU9&lt;&gt;"",IFERROR(INDIRECT("'様式３ｃ【"&amp;CU9&amp;"】'!E55"),""),"")&amp;""</f>
        <v/>
      </c>
      <c r="GX15" s="175" t="str">
        <f t="array" aca="1" ref="GX15" ca="1">IF(CU9&lt;&gt;"",IFERROR(INDIRECT("'様式３ｃ【"&amp;CU9&amp;"】'!F55"),""),"")&amp;""</f>
        <v/>
      </c>
      <c r="GY15" s="173" t="str">
        <f t="array" aca="1" ref="GY15" ca="1">IF(CU9&lt;&gt;"",IFERROR(INDIRECT("'様式３ｃ【"&amp;CU9&amp;"】'!G55"),""),"")</f>
        <v/>
      </c>
      <c r="GZ15" s="175" t="str">
        <f t="array" aca="1" ref="GZ15" ca="1">IF(CU9&lt;&gt;"",IFERROR(INDIRECT("'様式３ｃ【"&amp;CU9&amp;"】'!H55"),""),"")&amp;""</f>
        <v/>
      </c>
      <c r="HA15" s="159" t="str">
        <f t="array" aca="1" ref="HA15" ca="1">IF(CU9&lt;&gt;"",IFERROR(INDIRECT("'様式３ｃ【"&amp;CU9&amp;"】'!I55"),""),"")</f>
        <v/>
      </c>
      <c r="HB15" s="159" t="str">
        <f t="array" aca="1" ref="HB15" ca="1">IF(CU9&lt;&gt;"",IFERROR(INDIRECT("'様式３ｃ【"&amp;CU9&amp;"】'!J55"),""),"")</f>
        <v/>
      </c>
      <c r="HC15" s="175" t="str">
        <f t="array" aca="1" ref="HC15" ca="1">IF(CU9&lt;&gt;"",IFERROR(INDIRECT("'様式３ｃ【"&amp;CU9&amp;"】'!L55"),""),"")&amp;""</f>
        <v/>
      </c>
    </row>
    <row r="16" spans="2:252" x14ac:dyDescent="0.45">
      <c r="B16" s="156"/>
      <c r="C16" s="156"/>
      <c r="D16" s="156"/>
      <c r="E16" s="156"/>
      <c r="F16" s="156"/>
      <c r="G16" s="156"/>
      <c r="H16" s="156"/>
      <c r="I16" s="156"/>
      <c r="J16" s="156"/>
      <c r="K16" s="156"/>
      <c r="L16" s="156"/>
      <c r="M16" s="156"/>
      <c r="N16" s="156"/>
      <c r="O16" s="156"/>
      <c r="P16" s="156"/>
      <c r="Q16" s="152" t="str">
        <f t="shared" si="0"/>
        <v/>
      </c>
      <c r="R16" s="155" t="str">
        <f>IF(S16&lt;&gt;"",様式１【認定申請一覧】!B21&amp;"","")</f>
        <v/>
      </c>
      <c r="S16" s="153" t="str">
        <f>様式１【認定申請一覧】!C21&amp;""</f>
        <v/>
      </c>
      <c r="T16" s="153" t="str">
        <f>様式１【認定申請一覧】!E21&amp;""</f>
        <v/>
      </c>
      <c r="U16" s="153" t="str">
        <f>様式１【認定申請一覧】!G21&amp;""</f>
        <v/>
      </c>
      <c r="V16" s="155" t="str">
        <f t="array" aca="1" ref="V16" ca="1">IF(AND(様式１【認定申請一覧】!H21="○",IFERROR(INDIRECT("'様式３a ("&amp;様式１【認定申請一覧】!B21&amp;")'!C13"),0)&lt;&gt;0),"○","")</f>
        <v/>
      </c>
      <c r="W16" s="155" t="str">
        <f t="array" aca="1" ref="W16" ca="1">IF(AND(様式１【認定申請一覧】!H21="○",IFERROR(INDIRECT("'様式３ｂ ("&amp;様式１【認定申請一覧】!B21&amp;")'!C13"),0)&lt;&gt;0),"○","")</f>
        <v/>
      </c>
      <c r="X16" s="155" t="str">
        <f t="array" aca="1" ref="X16" ca="1">IF(AND(様式１【認定申請一覧】!H21="○",IFERROR(INDIRECT("'様式３ｃ【"&amp;様式１【認定申請一覧】!B21&amp;"】'!C13"),0)&lt;&gt;0),"○","")</f>
        <v/>
      </c>
      <c r="Z16" s="156"/>
      <c r="AA16" s="168"/>
      <c r="AB16" s="156"/>
      <c r="AC16" s="156"/>
      <c r="AD16" s="156"/>
      <c r="AE16" s="156"/>
      <c r="AF16" s="156"/>
      <c r="AG16" s="156"/>
      <c r="AH16" s="156"/>
      <c r="AI16" s="156"/>
      <c r="AJ16" s="156"/>
      <c r="AK16" s="156"/>
      <c r="AL16" s="156"/>
      <c r="AM16" s="156"/>
      <c r="AN16" s="156"/>
      <c r="AO16" s="156"/>
      <c r="AP16" s="156"/>
      <c r="AQ16" s="152" t="str">
        <f t="shared" ca="1" si="1"/>
        <v/>
      </c>
      <c r="AR16" s="155" t="str">
        <f t="array" aca="1" ref="AR16" ca="1">IF(AS16&lt;&gt;"",IFERROR(INDIRECT("'様式２ ("&amp;AA9&amp;")'!B35"),""),"")</f>
        <v/>
      </c>
      <c r="AS16" s="162" t="str">
        <f t="array" aca="1" ref="AS16" ca="1">IF(AA9&lt;&gt;"",IFERROR(INDIRECT("'様式２ ("&amp;AA9&amp;")'!C35"),""),"")&amp;""</f>
        <v/>
      </c>
      <c r="AT16" s="163" t="str">
        <f t="array" aca="1" ref="AT16" ca="1">IF(AR16&lt;&gt;"",IFERROR(INDIRECT("'様式２ ("&amp;AA9&amp;")'!E35"),""),"")</f>
        <v/>
      </c>
      <c r="AU16" s="163" t="str">
        <f t="array" aca="1" ref="AU16" ca="1">IF(AS16&lt;&gt;"",IFERROR(INDIRECT("'様式２ ("&amp;AA9&amp;")'!F35"),""),"")</f>
        <v/>
      </c>
      <c r="AV16" s="163" t="str">
        <f t="array" aca="1" ref="AV16" ca="1">IF(AR16&lt;&gt;"",IFERROR(INDIRECT("'様式２ ("&amp;AA9&amp;")'!G35"),""),"")</f>
        <v/>
      </c>
      <c r="AW16" s="159" t="str">
        <f t="array" aca="1" ref="AW16" ca="1">IF(AR16&lt;&gt;"",IFERROR(INDIRECT("'様式２ ("&amp;AA9&amp;")'!H35"),""),"")</f>
        <v/>
      </c>
      <c r="AX16" s="164" t="str">
        <f t="array" aca="1" ref="AX16" ca="1">IF(AR16&lt;&gt;"",LEFT(IFERROR(INDIRECT("'様式２ ("&amp;AA9&amp;")'!J35"),""),FIND(",",IFERROR(INDIRECT("'様式２ ("&amp;AA9&amp;")'!J35"),""))-1),"")</f>
        <v/>
      </c>
      <c r="AY16" s="164" t="str">
        <f t="array" aca="1" ref="AY16" ca="1">IF(AR16&lt;&gt;"",RIGHT(IFERROR(INDIRECT("'様式２ ("&amp;AA9&amp;")'!J35"),""),LEN(IFERROR(INDIRECT("'様式２ ("&amp;AA9&amp;")'!J35"),""))-FIND(",",IFERROR(INDIRECT("'様式２ ("&amp;AA9&amp;")'!J35"),""))),"")</f>
        <v/>
      </c>
      <c r="BA16" s="156"/>
      <c r="BB16" s="168"/>
      <c r="BC16" s="156"/>
      <c r="BD16" s="156"/>
      <c r="BE16" s="152" t="str">
        <f t="shared" ca="1" si="2"/>
        <v/>
      </c>
      <c r="BF16" s="155" t="str">
        <f t="array" aca="1" ref="BF16" ca="1">IF(BB9&lt;&gt;"",IFERROR(INDIRECT("'様式３ａ ("&amp;BB9&amp;")'!B29"),""),"")&amp;""</f>
        <v/>
      </c>
      <c r="BG16" s="155" t="str">
        <f t="array" aca="1" ref="BG16" ca="1">IF(BB9&lt;&gt;"",IFERROR(INDIRECT("'様式３ａ ("&amp;BB9&amp;")'!C29"),""),"")&amp;""</f>
        <v/>
      </c>
      <c r="BH16" s="155" t="str">
        <f t="array" aca="1" ref="BH16" ca="1">IF(BB9&lt;&gt;"",IFERROR(INDIRECT("'様式３ａ ("&amp;BB9&amp;")'!F29"),""),"")&amp;""</f>
        <v/>
      </c>
      <c r="BI16" s="155" t="str">
        <f t="array" aca="1" ref="BI16" ca="1">IF(BB9&lt;&gt;"",IFERROR(INDIRECT("'様式３ａ ("&amp;BB9&amp;")'!H29"),""),"")&amp;""</f>
        <v/>
      </c>
      <c r="BJ16" s="155" t="str">
        <f t="array" aca="1" ref="BJ16" ca="1">IF(BB9&lt;&gt;"",IFERROR(INDIRECT("'様式３ａ ("&amp;BB9&amp;")'!K29"),""),"")&amp;""</f>
        <v/>
      </c>
      <c r="BK16" s="152" t="str">
        <f t="shared" ca="1" si="3"/>
        <v/>
      </c>
      <c r="BL16" s="155" t="str">
        <f t="array" aca="1" ref="BL16" ca="1">IF(BM16&lt;&gt;"",IFERROR(INDIRECT("'様式３ａ ("&amp;BB9&amp;")'!B43"),""),"")&amp;""</f>
        <v/>
      </c>
      <c r="BM16" s="162" t="str">
        <f t="array" aca="1" ref="BM16" ca="1">IF(BB9&lt;&gt;"",IFERROR(INDIRECT("'様式３ａ ("&amp;BB9&amp;")'!C43"),""),"")&amp;""</f>
        <v/>
      </c>
      <c r="BN16" s="162" t="str">
        <f t="array" aca="1" ref="BN16" ca="1">IF(BB9&lt;&gt;"",IFERROR(INDIRECT("'様式３ａ ("&amp;BB9&amp;")'！D43"),""),"")&amp;""</f>
        <v/>
      </c>
      <c r="BO16" s="155" t="str">
        <f t="array" aca="1" ref="BO16" ca="1">IF(BB9&lt;&gt;"",IFERROR(INDIRECT("'様式３ａ ("&amp;BB9&amp;")'！E43"),""),"")&amp;""</f>
        <v/>
      </c>
      <c r="BP16" s="155" t="str">
        <f t="array" aca="1" ref="BP16" ca="1">IF(BB9&lt;&gt;"",IFERROR(INDIRECT("'様式３ａ ("&amp;BB9&amp;")'！F43"),""),"")&amp;""</f>
        <v/>
      </c>
      <c r="BQ16" s="155" t="str">
        <f t="array" aca="1" ref="BQ16" ca="1">IF(BB9&lt;&gt;"",IFERROR(INDIRECT("'様式３ａ ("&amp;BB9&amp;")'！G43"),""),"")&amp;""</f>
        <v/>
      </c>
      <c r="BR16" s="173" t="str">
        <f t="array" aca="1" ref="BR16" ca="1">IF(BB9&lt;&gt;"",IFERROR(INDIRECT("'様式３ａ ("&amp;BB9&amp;")'！H43"),""),"")</f>
        <v/>
      </c>
      <c r="BS16" s="173" t="str">
        <f t="array" aca="1" ref="BS16" ca="1">IF(BB9&lt;&gt;"",IFERROR(INDIRECT("'様式３ａ ("&amp;BB9&amp;")'！I43"),""),"")</f>
        <v/>
      </c>
      <c r="BT16" s="155" t="str">
        <f t="array" aca="1" ref="BT16" ca="1">IF(BB9&lt;&gt;"",IFERROR(INDIRECT("'様式３ａ ("&amp;BB9&amp;")'！K43"),""),"")&amp;""</f>
        <v/>
      </c>
      <c r="BV16" s="156"/>
      <c r="BW16" s="168"/>
      <c r="BX16" s="156"/>
      <c r="BY16" s="156"/>
      <c r="BZ16" s="152" t="str">
        <f t="shared" ca="1" si="4"/>
        <v/>
      </c>
      <c r="CA16" s="155" t="str">
        <f t="array" aca="1" ref="CA16" ca="1">IF(BW9&lt;&gt;"",IFERROR(INDIRECT("'様式３b ("&amp;BW9&amp;")'!B29"),""),"")&amp;""</f>
        <v/>
      </c>
      <c r="CB16" s="155" t="str">
        <f t="array" aca="1" ref="CB16" ca="1">IF(BW9&lt;&gt;"",IFERROR(INDIRECT("'様式３b ("&amp;BW9&amp;")'!C29"),""),"")&amp;""</f>
        <v/>
      </c>
      <c r="CC16" s="155" t="str">
        <f t="array" aca="1" ref="CC16" ca="1">IF(BW9&lt;&gt;"",IFERROR(INDIRECT("'様式３b ("&amp;BW9&amp;")'！D29"),""),"")&amp;""</f>
        <v/>
      </c>
      <c r="CD16" s="155" t="str">
        <f t="array" aca="1" ref="CD16" ca="1">IF(BW9&lt;&gt;"",IFERROR(INDIRECT("'様式３b ("&amp;BW9&amp;")'！E29"),""),"")&amp;""</f>
        <v/>
      </c>
      <c r="CE16" s="155" t="str">
        <f t="array" aca="1" ref="CE16" ca="1">IF(BW9&lt;&gt;"",IFERROR(INDIRECT("'様式３b ("&amp;BW9&amp;")'！F29"),""),"")&amp;""</f>
        <v/>
      </c>
      <c r="CF16" s="155" t="str">
        <f t="array" aca="1" ref="CF16" ca="1">IF(BW9&lt;&gt;"",IFERROR(INDIRECT("'様式３b ("&amp;BW9&amp;")'！G29"),""),"")&amp;""</f>
        <v/>
      </c>
      <c r="CG16" s="155" t="str">
        <f t="array" aca="1" ref="CG16" ca="1">IF(BW9&lt;&gt;"",IFERROR(INDIRECT("'様式３b ("&amp;BW9&amp;")'！H29"),""),"")&amp;""</f>
        <v/>
      </c>
      <c r="CH16" s="155" t="str">
        <f t="array" aca="1" ref="CH16" ca="1">IF(BW9&lt;&gt;"",IFERROR(INDIRECT("'様式３b ("&amp;BW9&amp;")'！K29"),""),"")&amp;""</f>
        <v/>
      </c>
      <c r="CI16" s="152" t="str">
        <f t="shared" ca="1" si="5"/>
        <v/>
      </c>
      <c r="CJ16" s="155" t="str">
        <f t="array" aca="1" ref="CJ16" ca="1">IF(CK16&lt;&gt;"",IFERROR(INDIRECT("'様式３b ("&amp;BW9&amp;")'!B43"),""),"")&amp;""</f>
        <v/>
      </c>
      <c r="CK16" s="162" t="str">
        <f t="array" aca="1" ref="CK16" ca="1">IF(BW9&lt;&gt;"",IFERROR(INDIRECT("'様式３b ("&amp;BW9&amp;")'!C43"),""),"")&amp;""</f>
        <v/>
      </c>
      <c r="CL16" s="162" t="str">
        <f t="array" aca="1" ref="CL16" ca="1">IF(BW9&lt;&gt;"",IFERROR(INDIRECT("'様式３b ("&amp;BW9&amp;")'！D43"),""),"")&amp;""</f>
        <v/>
      </c>
      <c r="CM16" s="155" t="str">
        <f t="array" aca="1" ref="CM16" ca="1">IF(BW9&lt;&gt;"",IFERROR(INDIRECT("'様式３b ("&amp;BW9&amp;")'！E43"),""),"")&amp;""</f>
        <v/>
      </c>
      <c r="CN16" s="155" t="str">
        <f t="array" aca="1" ref="CN16" ca="1">IF(BW9&lt;&gt;"",IFERROR(INDIRECT("'様式３b ("&amp;BW9&amp;")'！F43"),""),"")&amp;""</f>
        <v/>
      </c>
      <c r="CO16" s="155" t="str">
        <f t="array" aca="1" ref="CO16" ca="1">IF(BW9&lt;&gt;"",IFERROR(INDIRECT("'様式３b ("&amp;BW9&amp;")'！G43"),""),"")&amp;""</f>
        <v/>
      </c>
      <c r="CP16" s="173" t="str">
        <f t="array" aca="1" ref="CP16" ca="1">IF(BW9&lt;&gt;"",IFERROR(INDIRECT("'様式３b ("&amp;BW9&amp;")'！H43"),""),"")</f>
        <v/>
      </c>
      <c r="CQ16" s="173" t="str">
        <f t="array" aca="1" ref="CQ16" ca="1">IF(BW9&lt;&gt;"",IFERROR(INDIRECT("'様式３b ("&amp;BW9&amp;")'！I43"),""),"")</f>
        <v/>
      </c>
      <c r="CR16" s="155" t="str">
        <f t="array" aca="1" ref="CR16" ca="1">IF(BW9&lt;&gt;"",IFERROR(INDIRECT("'様式３b ("&amp;BW9&amp;")'！K43"),""),"")&amp;""</f>
        <v/>
      </c>
      <c r="GS16" s="152" t="str">
        <f t="shared" ca="1" si="6"/>
        <v/>
      </c>
      <c r="GT16" s="155" t="str">
        <f t="array" aca="1" ref="GT16" ca="1">IF(CU16&lt;&gt;"",IFERROR(INDIRECT("'様式３ｃ【"&amp;CU9&amp;"】'!B56"),""),"")&amp;""</f>
        <v/>
      </c>
      <c r="GU16" s="162" t="str">
        <f t="array" aca="1" ref="GU16" ca="1">IF(CU9&lt;&gt;"",IFERROR(INDIRECT("'様式３ｃ【"&amp;CU9&amp;"】'!C56"),""),"")&amp;""</f>
        <v/>
      </c>
      <c r="GV16" s="162" t="str">
        <f t="array" aca="1" ref="GV16" ca="1">IF(CU9&lt;&gt;"",IFERROR(INDIRECT("'様式３ｃ【"&amp;CU9&amp;"】'!D56"),""),"")&amp;""</f>
        <v/>
      </c>
      <c r="GW16" s="162" t="str">
        <f t="array" aca="1" ref="GW16" ca="1">IF(CU9&lt;&gt;"",IFERROR(INDIRECT("'様式３ｃ【"&amp;CU9&amp;"】'!E56"),""),"")&amp;""</f>
        <v/>
      </c>
      <c r="GX16" s="175" t="str">
        <f t="array" aca="1" ref="GX16" ca="1">IF(CU9&lt;&gt;"",IFERROR(INDIRECT("'様式３ｃ【"&amp;CU9&amp;"】'!F56"),""),"")&amp;""</f>
        <v/>
      </c>
      <c r="GY16" s="173" t="str">
        <f t="array" aca="1" ref="GY16" ca="1">IF(CU9&lt;&gt;"",IFERROR(INDIRECT("'様式３ｃ【"&amp;CU9&amp;"】'!G56"),""),"")</f>
        <v/>
      </c>
      <c r="GZ16" s="175" t="str">
        <f t="array" aca="1" ref="GZ16" ca="1">IF(CU9&lt;&gt;"",IFERROR(INDIRECT("'様式３ｃ【"&amp;CU9&amp;"】'!H56"),""),"")&amp;""</f>
        <v/>
      </c>
      <c r="HA16" s="159" t="str">
        <f t="array" aca="1" ref="HA16" ca="1">IF(CU9&lt;&gt;"",IFERROR(INDIRECT("'様式３ｃ【"&amp;CU9&amp;"】'!I56"),""),"")</f>
        <v/>
      </c>
      <c r="HB16" s="159" t="str">
        <f t="array" aca="1" ref="HB16" ca="1">IF(CU9&lt;&gt;"",IFERROR(INDIRECT("'様式３ｃ【"&amp;CU9&amp;"】'!J56"),""),"")</f>
        <v/>
      </c>
      <c r="HC16" s="175" t="str">
        <f t="array" aca="1" ref="HC16" ca="1">IF(CU9&lt;&gt;"",IFERROR(INDIRECT("'様式３ｃ【"&amp;CU9&amp;"】'!L56"),""),"")&amp;""</f>
        <v/>
      </c>
    </row>
    <row r="17" spans="2:211" x14ac:dyDescent="0.45">
      <c r="B17" s="156"/>
      <c r="C17" s="156"/>
      <c r="D17" s="156"/>
      <c r="E17" s="156"/>
      <c r="F17" s="156"/>
      <c r="G17" s="156"/>
      <c r="H17" s="156"/>
      <c r="I17" s="156"/>
      <c r="J17" s="156"/>
      <c r="K17" s="156"/>
      <c r="L17" s="156"/>
      <c r="M17" s="156"/>
      <c r="N17" s="156"/>
      <c r="O17" s="156"/>
      <c r="P17" s="156"/>
      <c r="Q17" s="152" t="str">
        <f t="shared" si="0"/>
        <v/>
      </c>
      <c r="R17" s="155" t="str">
        <f>IF(S17&lt;&gt;"",様式１【認定申請一覧】!B22&amp;"","")</f>
        <v/>
      </c>
      <c r="S17" s="153" t="str">
        <f>様式１【認定申請一覧】!C22&amp;""</f>
        <v/>
      </c>
      <c r="T17" s="153" t="str">
        <f>様式１【認定申請一覧】!E22&amp;""</f>
        <v/>
      </c>
      <c r="U17" s="153" t="str">
        <f>様式１【認定申請一覧】!G22&amp;""</f>
        <v/>
      </c>
      <c r="V17" s="155" t="str">
        <f t="array" aca="1" ref="V17" ca="1">IF(AND(様式１【認定申請一覧】!H22="○",IFERROR(INDIRECT("'様式３a ("&amp;様式１【認定申請一覧】!B22&amp;")'!C13"),0)&lt;&gt;0),"○","")</f>
        <v/>
      </c>
      <c r="W17" s="155" t="str">
        <f t="array" aca="1" ref="W17" ca="1">IF(AND(様式１【認定申請一覧】!H22="○",IFERROR(INDIRECT("'様式３ｂ ("&amp;様式１【認定申請一覧】!B22&amp;")'!C13"),0)&lt;&gt;0),"○","")</f>
        <v/>
      </c>
      <c r="X17" s="155" t="str">
        <f t="array" aca="1" ref="X17" ca="1">IF(AND(様式１【認定申請一覧】!H22="○",IFERROR(INDIRECT("'様式３ｃ【"&amp;様式１【認定申請一覧】!B22&amp;"】'!C13"),0)&lt;&gt;0),"○","")</f>
        <v/>
      </c>
      <c r="Z17" s="156"/>
      <c r="AA17" s="168"/>
      <c r="AB17" s="156"/>
      <c r="AC17" s="156"/>
      <c r="AD17" s="156"/>
      <c r="AE17" s="156"/>
      <c r="AF17" s="156"/>
      <c r="AG17" s="156"/>
      <c r="AH17" s="156"/>
      <c r="AI17" s="156"/>
      <c r="AJ17" s="156"/>
      <c r="AK17" s="156"/>
      <c r="AL17" s="156"/>
      <c r="AM17" s="156"/>
      <c r="AN17" s="156"/>
      <c r="AO17" s="156"/>
      <c r="AP17" s="156"/>
      <c r="AQ17" s="152" t="str">
        <f t="shared" ca="1" si="1"/>
        <v/>
      </c>
      <c r="AR17" s="155" t="str">
        <f t="array" aca="1" ref="AR17" ca="1">IF(AS17&lt;&gt;"",IFERROR(INDIRECT("'様式２ ("&amp;AA9&amp;")'!B36"),""),"")</f>
        <v/>
      </c>
      <c r="AS17" s="162" t="str">
        <f t="array" aca="1" ref="AS17" ca="1">IF(AA9&lt;&gt;"",IFERROR(INDIRECT("'様式２ ("&amp;AA9&amp;")'!C36"),""),"")&amp;""</f>
        <v/>
      </c>
      <c r="AT17" s="163" t="str">
        <f t="array" aca="1" ref="AT17" ca="1">IF(AR17&lt;&gt;"",IFERROR(INDIRECT("'様式２ ("&amp;AA9&amp;")'!E36"),""),"")</f>
        <v/>
      </c>
      <c r="AU17" s="163" t="str">
        <f t="array" aca="1" ref="AU17" ca="1">IF(AS17&lt;&gt;"",IFERROR(INDIRECT("'様式２ ("&amp;AA9&amp;")'!F36"),""),"")</f>
        <v/>
      </c>
      <c r="AV17" s="163" t="str">
        <f t="array" aca="1" ref="AV17" ca="1">IF(AR17&lt;&gt;"",IFERROR(INDIRECT("'様式２ ("&amp;AA9&amp;")'!G36"),""),"")</f>
        <v/>
      </c>
      <c r="AW17" s="159" t="str">
        <f t="array" aca="1" ref="AW17" ca="1">IF(AR17&lt;&gt;"",IFERROR(INDIRECT("'様式２ ("&amp;AA9&amp;")'!H36"),""),"")</f>
        <v/>
      </c>
      <c r="AX17" s="164" t="str">
        <f t="array" aca="1" ref="AX17" ca="1">IF(AR17&lt;&gt;"",LEFT(IFERROR(INDIRECT("'様式２ ("&amp;AA9&amp;")'!J36"),""),FIND(",",IFERROR(INDIRECT("'様式２ ("&amp;AA9&amp;")'!J36"),""))-1),"")</f>
        <v/>
      </c>
      <c r="AY17" s="164" t="str">
        <f t="array" aca="1" ref="AY17" ca="1">IF(AR17&lt;&gt;"",RIGHT(IFERROR(INDIRECT("'様式２ ("&amp;AA9&amp;")'!J36"),""),LEN(IFERROR(INDIRECT("'様式２ ("&amp;AA9&amp;")'!J36"),""))-FIND(",",IFERROR(INDIRECT("'様式２ ("&amp;AA9&amp;")'!J36"),""))),"")</f>
        <v/>
      </c>
      <c r="BA17" s="156"/>
      <c r="BB17" s="168"/>
      <c r="BC17" s="156"/>
      <c r="BD17" s="156"/>
      <c r="BE17" s="152" t="str">
        <f t="shared" ca="1" si="2"/>
        <v/>
      </c>
      <c r="BF17" s="155" t="str">
        <f t="array" aca="1" ref="BF17" ca="1">IF(BB9&lt;&gt;"",IFERROR(INDIRECT("'様式３ａ ("&amp;BB9&amp;")'!B30"),""),"")&amp;""</f>
        <v/>
      </c>
      <c r="BG17" s="155" t="str">
        <f t="array" aca="1" ref="BG17" ca="1">IF(BB9&lt;&gt;"",IFERROR(INDIRECT("'様式３ａ ("&amp;BB9&amp;")'!C30"),""),"")&amp;""</f>
        <v/>
      </c>
      <c r="BH17" s="155" t="str">
        <f t="array" aca="1" ref="BH17" ca="1">IF(BB9&lt;&gt;"",IFERROR(INDIRECT("'様式３ａ ("&amp;BB9&amp;")'!F30"),""),"")&amp;""</f>
        <v/>
      </c>
      <c r="BI17" s="155" t="str">
        <f t="array" aca="1" ref="BI17" ca="1">IF(BB9&lt;&gt;"",IFERROR(INDIRECT("'様式３ａ ("&amp;BB9&amp;")'!H30"),""),"")&amp;""</f>
        <v/>
      </c>
      <c r="BJ17" s="155" t="str">
        <f t="array" aca="1" ref="BJ17" ca="1">IF(BB9&lt;&gt;"",IFERROR(INDIRECT("'様式３ａ ("&amp;BB9&amp;")'!K30"),""),"")&amp;""</f>
        <v/>
      </c>
      <c r="BK17" s="152" t="str">
        <f t="shared" ca="1" si="3"/>
        <v/>
      </c>
      <c r="BL17" s="155" t="str">
        <f t="array" aca="1" ref="BL17" ca="1">IF(BM17&lt;&gt;"",IFERROR(INDIRECT("'様式３ａ ("&amp;BB9&amp;")'!B44"),""),"")&amp;""</f>
        <v/>
      </c>
      <c r="BM17" s="162" t="str">
        <f t="array" aca="1" ref="BM17" ca="1">IF(BB9&lt;&gt;"",IFERROR(INDIRECT("'様式３ａ ("&amp;BB9&amp;")'!C44"),""),"")&amp;""</f>
        <v/>
      </c>
      <c r="BN17" s="162" t="str">
        <f t="array" aca="1" ref="BN17" ca="1">IF(BB9&lt;&gt;"",IFERROR(INDIRECT("'様式３ａ ("&amp;BB9&amp;")'！D44"),""),"")&amp;""</f>
        <v/>
      </c>
      <c r="BO17" s="155" t="str">
        <f t="array" aca="1" ref="BO17" ca="1">IF(BB9&lt;&gt;"",IFERROR(INDIRECT("'様式３ａ ("&amp;BB9&amp;")'！E44"),""),"")&amp;""</f>
        <v/>
      </c>
      <c r="BP17" s="155" t="str">
        <f t="array" aca="1" ref="BP17" ca="1">IF(BB9&lt;&gt;"",IFERROR(INDIRECT("'様式３ａ ("&amp;BB9&amp;")'！F44"),""),"")&amp;""</f>
        <v/>
      </c>
      <c r="BQ17" s="155" t="str">
        <f t="array" aca="1" ref="BQ17" ca="1">IF(BB9&lt;&gt;"",IFERROR(INDIRECT("'様式３ａ ("&amp;BB9&amp;")'！G44"),""),"")&amp;""</f>
        <v/>
      </c>
      <c r="BR17" s="173" t="str">
        <f t="array" aca="1" ref="BR17" ca="1">IF(BB9&lt;&gt;"",IFERROR(INDIRECT("'様式３ａ ("&amp;BB9&amp;")'！H44"),""),"")</f>
        <v/>
      </c>
      <c r="BS17" s="173" t="str">
        <f t="array" aca="1" ref="BS17" ca="1">IF(BB9&lt;&gt;"",IFERROR(INDIRECT("'様式３ａ ("&amp;BB9&amp;")'！I44"),""),"")</f>
        <v/>
      </c>
      <c r="BT17" s="155" t="str">
        <f t="array" aca="1" ref="BT17" ca="1">IF(BB9&lt;&gt;"",IFERROR(INDIRECT("'様式３ａ ("&amp;BB9&amp;")'！K44"),""),"")&amp;""</f>
        <v/>
      </c>
      <c r="BV17" s="156"/>
      <c r="BW17" s="168"/>
      <c r="BX17" s="156"/>
      <c r="BY17" s="156"/>
      <c r="BZ17" s="152" t="str">
        <f t="shared" ca="1" si="4"/>
        <v/>
      </c>
      <c r="CA17" s="155" t="str">
        <f t="array" aca="1" ref="CA17" ca="1">IF(BW9&lt;&gt;"",IFERROR(INDIRECT("'様式３b ("&amp;BW9&amp;")'!B30"),""),"")&amp;""</f>
        <v/>
      </c>
      <c r="CB17" s="155" t="str">
        <f t="array" aca="1" ref="CB17" ca="1">IF(BW9&lt;&gt;"",IFERROR(INDIRECT("'様式３b ("&amp;BW9&amp;")'!C30"),""),"")&amp;""</f>
        <v/>
      </c>
      <c r="CC17" s="155" t="str">
        <f t="array" aca="1" ref="CC17" ca="1">IF(BW9&lt;&gt;"",IFERROR(INDIRECT("'様式３b ("&amp;BW9&amp;")'！D30"),""),"")&amp;""</f>
        <v/>
      </c>
      <c r="CD17" s="155" t="str">
        <f t="array" aca="1" ref="CD17" ca="1">IF(BW9&lt;&gt;"",IFERROR(INDIRECT("'様式３b ("&amp;BW9&amp;")'！E30"),""),"")&amp;""</f>
        <v/>
      </c>
      <c r="CE17" s="155" t="str">
        <f t="array" aca="1" ref="CE17" ca="1">IF(BW9&lt;&gt;"",IFERROR(INDIRECT("'様式３b ("&amp;BW9&amp;")'！F30"),""),"")&amp;""</f>
        <v/>
      </c>
      <c r="CF17" s="155" t="str">
        <f t="array" aca="1" ref="CF17" ca="1">IF(BW9&lt;&gt;"",IFERROR(INDIRECT("'様式３b ("&amp;BW9&amp;")'！G30"),""),"")&amp;""</f>
        <v/>
      </c>
      <c r="CG17" s="155" t="str">
        <f t="array" aca="1" ref="CG17" ca="1">IF(BW9&lt;&gt;"",IFERROR(INDIRECT("'様式３b ("&amp;BW9&amp;")'！H30"),""),"")&amp;""</f>
        <v/>
      </c>
      <c r="CH17" s="155" t="str">
        <f t="array" aca="1" ref="CH17" ca="1">IF(BW9&lt;&gt;"",IFERROR(INDIRECT("'様式３b ("&amp;BW9&amp;")'！K30"),""),"")&amp;""</f>
        <v/>
      </c>
      <c r="CI17" s="152" t="str">
        <f t="shared" ca="1" si="5"/>
        <v/>
      </c>
      <c r="CJ17" s="155" t="str">
        <f t="array" aca="1" ref="CJ17" ca="1">IF(CK17&lt;&gt;"",IFERROR(INDIRECT("'様式３b ("&amp;BW9&amp;")'!B44"),""),"")&amp;""</f>
        <v/>
      </c>
      <c r="CK17" s="162" t="str">
        <f t="array" aca="1" ref="CK17" ca="1">IF(BW9&lt;&gt;"",IFERROR(INDIRECT("'様式３b ("&amp;BW9&amp;")'!C44"),""),"")&amp;""</f>
        <v/>
      </c>
      <c r="CL17" s="162" t="str">
        <f t="array" aca="1" ref="CL17" ca="1">IF(BW9&lt;&gt;"",IFERROR(INDIRECT("'様式３b ("&amp;BW9&amp;")'！D44"),""),"")&amp;""</f>
        <v/>
      </c>
      <c r="CM17" s="155" t="str">
        <f t="array" aca="1" ref="CM17" ca="1">IF(BW9&lt;&gt;"",IFERROR(INDIRECT("'様式３b ("&amp;BW9&amp;")'！E44"),""),"")&amp;""</f>
        <v/>
      </c>
      <c r="CN17" s="155" t="str">
        <f t="array" aca="1" ref="CN17" ca="1">IF(BW9&lt;&gt;"",IFERROR(INDIRECT("'様式３b ("&amp;BW9&amp;")'！F44"),""),"")&amp;""</f>
        <v/>
      </c>
      <c r="CO17" s="155" t="str">
        <f t="array" aca="1" ref="CO17" ca="1">IF(BW9&lt;&gt;"",IFERROR(INDIRECT("'様式３b ("&amp;BW9&amp;")'！G44"),""),"")&amp;""</f>
        <v/>
      </c>
      <c r="CP17" s="173" t="str">
        <f t="array" aca="1" ref="CP17" ca="1">IF(BW9&lt;&gt;"",IFERROR(INDIRECT("'様式３b ("&amp;BW9&amp;")'！H44"),""),"")</f>
        <v/>
      </c>
      <c r="CQ17" s="173" t="str">
        <f t="array" aca="1" ref="CQ17" ca="1">IF(BW9&lt;&gt;"",IFERROR(INDIRECT("'様式３b ("&amp;BW9&amp;")'！I44"),""),"")</f>
        <v/>
      </c>
      <c r="CR17" s="155" t="str">
        <f t="array" aca="1" ref="CR17" ca="1">IF(BW9&lt;&gt;"",IFERROR(INDIRECT("'様式３b ("&amp;BW9&amp;")'！K44"),""),"")&amp;""</f>
        <v/>
      </c>
      <c r="GS17" s="152" t="str">
        <f ca="1">IF(GT17&lt;&gt;"",$CT$9&amp;TEXT(GT17,"-000"),"")</f>
        <v/>
      </c>
      <c r="GT17" s="155" t="str">
        <f t="array" aca="1" ref="GT17" ca="1">IF(CU17&lt;&gt;"",IFERROR(INDIRECT("'様式３ｃ【"&amp;CU9&amp;"】'!B57"),""),"")&amp;""</f>
        <v/>
      </c>
      <c r="GU17" s="162" t="str">
        <f t="array" aca="1" ref="GU17" ca="1">IF(CU9&lt;&gt;"",IFERROR(INDIRECT("'様式３ｃ【"&amp;CU9&amp;"】'!C57"),""),"")&amp;""</f>
        <v/>
      </c>
      <c r="GV17" s="162" t="str">
        <f t="array" aca="1" ref="GV17" ca="1">IF(CU9&lt;&gt;"",IFERROR(INDIRECT("'様式３ｃ【"&amp;CU9&amp;"】'!D57"),""),"")&amp;""</f>
        <v/>
      </c>
      <c r="GW17" s="162" t="str">
        <f t="array" aca="1" ref="GW17" ca="1">IF(CU9&lt;&gt;"",IFERROR(INDIRECT("'様式３ｃ【"&amp;CU9&amp;"】'!E57"),""),"")&amp;""</f>
        <v/>
      </c>
      <c r="GX17" s="175" t="str">
        <f t="array" aca="1" ref="GX17" ca="1">IF(CU9&lt;&gt;"",IFERROR(INDIRECT("'様式３ｃ【"&amp;CU9&amp;"】'!F57"),""),"")&amp;""</f>
        <v/>
      </c>
      <c r="GY17" s="173" t="str">
        <f t="array" aca="1" ref="GY17" ca="1">IF(CU9&lt;&gt;"",IFERROR(INDIRECT("'様式３ｃ【"&amp;CU9&amp;"】'!G57"),""),"")</f>
        <v/>
      </c>
      <c r="GZ17" s="175" t="str">
        <f t="array" aca="1" ref="GZ17" ca="1">IF(CU9&lt;&gt;"",IFERROR(INDIRECT("'様式３ｃ【"&amp;CU9&amp;"】'!H57"),""),"")&amp;""</f>
        <v/>
      </c>
      <c r="HA17" s="159" t="str">
        <f t="array" aca="1" ref="HA17" ca="1">IF(CU9&lt;&gt;"",IFERROR(INDIRECT("'様式３ｃ【"&amp;CU9&amp;"】'!I57"),""),"")</f>
        <v/>
      </c>
      <c r="HB17" s="159" t="str">
        <f t="array" aca="1" ref="HB17" ca="1">IF(CU9&lt;&gt;"",IFERROR(INDIRECT("'様式３ｃ【"&amp;CU9&amp;"】'!J57"),""),"")</f>
        <v/>
      </c>
      <c r="HC17" s="175" t="str">
        <f t="array" aca="1" ref="HC17" ca="1">IF(CU9&lt;&gt;"",IFERROR(INDIRECT("'様式３ｃ【"&amp;CU9&amp;"】'!L57"),""),"")&amp;""</f>
        <v/>
      </c>
    </row>
    <row r="18" spans="2:211" x14ac:dyDescent="0.45">
      <c r="B18" s="156"/>
      <c r="C18" s="156"/>
      <c r="D18" s="156"/>
      <c r="E18" s="156"/>
      <c r="F18" s="156"/>
      <c r="G18" s="156"/>
      <c r="H18" s="156"/>
      <c r="I18" s="156"/>
      <c r="J18" s="156"/>
      <c r="K18" s="156"/>
      <c r="L18" s="156"/>
      <c r="M18" s="156"/>
      <c r="N18" s="156"/>
      <c r="O18" s="156"/>
      <c r="P18" s="156"/>
      <c r="Q18" s="152" t="str">
        <f t="shared" si="0"/>
        <v/>
      </c>
      <c r="R18" s="155" t="str">
        <f>IF(S18&lt;&gt;"",様式１【認定申請一覧】!B23&amp;"","")</f>
        <v/>
      </c>
      <c r="S18" s="153" t="str">
        <f>様式１【認定申請一覧】!C23&amp;""</f>
        <v/>
      </c>
      <c r="T18" s="153" t="str">
        <f>様式１【認定申請一覧】!E23&amp;""</f>
        <v/>
      </c>
      <c r="U18" s="153" t="str">
        <f>様式１【認定申請一覧】!G23&amp;""</f>
        <v/>
      </c>
      <c r="V18" s="155" t="str">
        <f t="array" aca="1" ref="V18" ca="1">IF(AND(様式１【認定申請一覧】!H23="○",IFERROR(INDIRECT("'様式３a ("&amp;様式１【認定申請一覧】!B23&amp;")'!C13"),0)&lt;&gt;0),"○","")</f>
        <v/>
      </c>
      <c r="W18" s="155" t="str">
        <f t="array" aca="1" ref="W18" ca="1">IF(AND(様式１【認定申請一覧】!H23="○",IFERROR(INDIRECT("'様式３ｂ ("&amp;様式１【認定申請一覧】!B23&amp;")'!C13"),0)&lt;&gt;0),"○","")</f>
        <v/>
      </c>
      <c r="X18" s="155" t="str">
        <f t="array" aca="1" ref="X18" ca="1">IF(AND(様式１【認定申請一覧】!H23="○",IFERROR(INDIRECT("'様式３ｃ【"&amp;様式１【認定申請一覧】!B23&amp;"】'!C13"),0)&lt;&gt;0),"○","")</f>
        <v/>
      </c>
      <c r="Z18" s="156"/>
      <c r="AA18" s="168"/>
      <c r="AB18" s="156"/>
      <c r="AC18" s="156"/>
      <c r="AD18" s="156"/>
      <c r="AE18" s="156"/>
      <c r="AF18" s="156"/>
      <c r="AG18" s="156"/>
      <c r="AH18" s="156"/>
      <c r="AI18" s="156"/>
      <c r="AJ18" s="156"/>
      <c r="AK18" s="156"/>
      <c r="AL18" s="156"/>
      <c r="AM18" s="156"/>
      <c r="AN18" s="156"/>
      <c r="AO18" s="156"/>
      <c r="AP18" s="156"/>
      <c r="AQ18" s="152" t="str">
        <f t="shared" ca="1" si="1"/>
        <v/>
      </c>
      <c r="AR18" s="155" t="str">
        <f t="array" aca="1" ref="AR18" ca="1">IF(AS18&lt;&gt;"",IFERROR(INDIRECT("'様式２ ("&amp;AA9&amp;")'!B37"),""),"")</f>
        <v/>
      </c>
      <c r="AS18" s="162" t="str">
        <f t="array" aca="1" ref="AS18" ca="1">IF(AA9&lt;&gt;"",IFERROR(INDIRECT("'様式２ ("&amp;AA9&amp;")'!C37"),""),"")&amp;""</f>
        <v/>
      </c>
      <c r="AT18" s="163" t="str">
        <f t="array" aca="1" ref="AT18" ca="1">IF(AR18&lt;&gt;"",IFERROR(INDIRECT("'様式２ ("&amp;AA9&amp;")'!E37"),""),"")</f>
        <v/>
      </c>
      <c r="AU18" s="163" t="str">
        <f t="array" aca="1" ref="AU18" ca="1">IF(AS18&lt;&gt;"",IFERROR(INDIRECT("'様式２ ("&amp;AA9&amp;")'!F37"),""),"")</f>
        <v/>
      </c>
      <c r="AV18" s="163" t="str">
        <f t="array" aca="1" ref="AV18" ca="1">IF(AR18&lt;&gt;"",IFERROR(INDIRECT("'様式２ ("&amp;AA9&amp;")'!G37"),""),"")</f>
        <v/>
      </c>
      <c r="AW18" s="159" t="str">
        <f t="array" aca="1" ref="AW18" ca="1">IF(AR18&lt;&gt;"",IFERROR(INDIRECT("'様式２ ("&amp;AA9&amp;")'!H37"),""),"")</f>
        <v/>
      </c>
      <c r="AX18" s="164" t="str">
        <f t="array" aca="1" ref="AX18" ca="1">IF(AR18&lt;&gt;"",LEFT(IFERROR(INDIRECT("'様式２ ("&amp;AA9&amp;")'!J37"),""),FIND(",",IFERROR(INDIRECT("'様式２ ("&amp;AA9&amp;")'!J37"),""))-1),"")</f>
        <v/>
      </c>
      <c r="AY18" s="164" t="str">
        <f t="array" aca="1" ref="AY18" ca="1">IF(AR18&lt;&gt;"",RIGHT(IFERROR(INDIRECT("'様式２ ("&amp;AA9&amp;")'!J37"),""),LEN(IFERROR(INDIRECT("'様式２ ("&amp;AA9&amp;")'!J37"),""))-FIND(",",IFERROR(INDIRECT("'様式２ ("&amp;AA9&amp;")'!J37"),""))),"")</f>
        <v/>
      </c>
      <c r="BA18" s="156"/>
      <c r="BB18" s="168"/>
      <c r="BC18" s="156"/>
      <c r="BD18" s="156"/>
      <c r="BE18" s="152" t="str">
        <f t="shared" ca="1" si="2"/>
        <v/>
      </c>
      <c r="BF18" s="155" t="str">
        <f t="array" aca="1" ref="BF18" ca="1">IF(BB9&lt;&gt;"",IFERROR(INDIRECT("'様式３ａ ("&amp;BB9&amp;")'!B31"),""),"")&amp;""</f>
        <v/>
      </c>
      <c r="BG18" s="155" t="str">
        <f t="array" aca="1" ref="BG18" ca="1">IF(BB9&lt;&gt;"",IFERROR(INDIRECT("'様式３ａ ("&amp;BB9&amp;")'!C31"),""),"")&amp;""</f>
        <v/>
      </c>
      <c r="BH18" s="155" t="str">
        <f t="array" aca="1" ref="BH18" ca="1">IF(BB9&lt;&gt;"",IFERROR(INDIRECT("'様式３ａ ("&amp;BB9&amp;")'!F31"),""),"")&amp;""</f>
        <v/>
      </c>
      <c r="BI18" s="155" t="str">
        <f t="array" aca="1" ref="BI18" ca="1">IF(BB9&lt;&gt;"",IFERROR(INDIRECT("'様式３ａ ("&amp;BB9&amp;")'!H31"),""),"")&amp;""</f>
        <v/>
      </c>
      <c r="BJ18" s="155" t="str">
        <f t="array" aca="1" ref="BJ18" ca="1">IF(BB9&lt;&gt;"",IFERROR(INDIRECT("'様式３ａ ("&amp;BB9&amp;")'!K31"),""),"")&amp;""</f>
        <v/>
      </c>
      <c r="BK18" s="152" t="str">
        <f t="shared" ca="1" si="3"/>
        <v/>
      </c>
      <c r="BL18" s="155" t="str">
        <f t="array" aca="1" ref="BL18" ca="1">IF(BM18&lt;&gt;"",IFERROR(INDIRECT("'様式３ａ ("&amp;BB9&amp;")'!B45"),""),"")&amp;""</f>
        <v/>
      </c>
      <c r="BM18" s="162" t="str">
        <f t="array" aca="1" ref="BM18" ca="1">IF(BB9&lt;&gt;"",IFERROR(INDIRECT("'様式３ａ ("&amp;BB9&amp;")'!C45"),""),"")&amp;""</f>
        <v/>
      </c>
      <c r="BN18" s="162" t="str">
        <f t="array" aca="1" ref="BN18" ca="1">IF(BB9&lt;&gt;"",IFERROR(INDIRECT("'様式３ａ ("&amp;BB9&amp;")'！D45"),""),"")&amp;""</f>
        <v/>
      </c>
      <c r="BO18" s="155" t="str">
        <f t="array" aca="1" ref="BO18" ca="1">IF(BB9&lt;&gt;"",IFERROR(INDIRECT("'様式３ａ ("&amp;BB9&amp;")'！E45"),""),"")&amp;""</f>
        <v/>
      </c>
      <c r="BP18" s="155" t="str">
        <f t="array" aca="1" ref="BP18" ca="1">IF(BB9&lt;&gt;"",IFERROR(INDIRECT("'様式３ａ ("&amp;BB9&amp;")'！F45"),""),"")&amp;""</f>
        <v/>
      </c>
      <c r="BQ18" s="155" t="str">
        <f t="array" aca="1" ref="BQ18" ca="1">IF(BB9&lt;&gt;"",IFERROR(INDIRECT("'様式３ａ ("&amp;BB9&amp;")'！G45"),""),"")&amp;""</f>
        <v/>
      </c>
      <c r="BR18" s="173" t="str">
        <f t="array" aca="1" ref="BR18" ca="1">IF(BB9&lt;&gt;"",IFERROR(INDIRECT("'様式３ａ ("&amp;BB9&amp;")'！H45"),""),"")</f>
        <v/>
      </c>
      <c r="BS18" s="173" t="str">
        <f t="array" aca="1" ref="BS18" ca="1">IF(BB9&lt;&gt;"",IFERROR(INDIRECT("'様式３ａ ("&amp;BB9&amp;")'！I45"),""),"")</f>
        <v/>
      </c>
      <c r="BT18" s="155" t="str">
        <f t="array" aca="1" ref="BT18" ca="1">IF(BB9&lt;&gt;"",IFERROR(INDIRECT("'様式３ａ ("&amp;BB9&amp;")'！K45"),""),"")&amp;""</f>
        <v/>
      </c>
      <c r="BV18" s="156"/>
      <c r="BW18" s="168"/>
      <c r="BX18" s="156"/>
      <c r="BY18" s="156"/>
      <c r="BZ18" s="152" t="str">
        <f t="shared" ca="1" si="4"/>
        <v/>
      </c>
      <c r="CA18" s="155" t="str">
        <f t="array" aca="1" ref="CA18" ca="1">IF(BW9&lt;&gt;"",IFERROR(INDIRECT("'様式３b ("&amp;BW9&amp;")'!B31"),""),"")&amp;""</f>
        <v/>
      </c>
      <c r="CB18" s="155" t="str">
        <f t="array" aca="1" ref="CB18" ca="1">IF(BW9&lt;&gt;"",IFERROR(INDIRECT("'様式３b ("&amp;BW9&amp;")'!C31"),""),"")&amp;""</f>
        <v/>
      </c>
      <c r="CC18" s="155" t="str">
        <f t="array" aca="1" ref="CC18" ca="1">IF(BW9&lt;&gt;"",IFERROR(INDIRECT("'様式３b ("&amp;BW9&amp;")'！D31"),""),"")&amp;""</f>
        <v/>
      </c>
      <c r="CD18" s="155" t="str">
        <f t="array" aca="1" ref="CD18" ca="1">IF(BW9&lt;&gt;"",IFERROR(INDIRECT("'様式３b ("&amp;BW9&amp;")'！E31"),""),"")&amp;""</f>
        <v/>
      </c>
      <c r="CE18" s="155" t="str">
        <f t="array" aca="1" ref="CE18" ca="1">IF(BW9&lt;&gt;"",IFERROR(INDIRECT("'様式３b ("&amp;BW9&amp;")'！F31"),""),"")&amp;""</f>
        <v/>
      </c>
      <c r="CF18" s="155" t="str">
        <f t="array" aca="1" ref="CF18" ca="1">IF(BW9&lt;&gt;"",IFERROR(INDIRECT("'様式３b ("&amp;BW9&amp;")'！G31"),""),"")&amp;""</f>
        <v/>
      </c>
      <c r="CG18" s="155" t="str">
        <f t="array" aca="1" ref="CG18" ca="1">IF(BW9&lt;&gt;"",IFERROR(INDIRECT("'様式３b ("&amp;BW9&amp;")'！H31"),""),"")&amp;""</f>
        <v/>
      </c>
      <c r="CH18" s="155" t="str">
        <f t="array" aca="1" ref="CH18" ca="1">IF(BW9&lt;&gt;"",IFERROR(INDIRECT("'様式３b ("&amp;BW9&amp;")'！K31"),""),"")&amp;""</f>
        <v/>
      </c>
      <c r="CI18" s="152" t="str">
        <f t="shared" ca="1" si="5"/>
        <v/>
      </c>
      <c r="CJ18" s="155" t="str">
        <f t="array" aca="1" ref="CJ18" ca="1">IF(CK18&lt;&gt;"",IFERROR(INDIRECT("'様式３b ("&amp;BW9&amp;")'!B45"),""),"")&amp;""</f>
        <v/>
      </c>
      <c r="CK18" s="162" t="str">
        <f t="array" aca="1" ref="CK18" ca="1">IF(BW9&lt;&gt;"",IFERROR(INDIRECT("'様式３b ("&amp;BW9&amp;")'!C45"),""),"")&amp;""</f>
        <v/>
      </c>
      <c r="CL18" s="162" t="str">
        <f t="array" aca="1" ref="CL18" ca="1">IF(BW9&lt;&gt;"",IFERROR(INDIRECT("'様式３b ("&amp;BW9&amp;")'！D45"),""),"")&amp;""</f>
        <v/>
      </c>
      <c r="CM18" s="155" t="str">
        <f t="array" aca="1" ref="CM18" ca="1">IF(BW9&lt;&gt;"",IFERROR(INDIRECT("'様式３b ("&amp;BW9&amp;")'！E45"),""),"")&amp;""</f>
        <v/>
      </c>
      <c r="CN18" s="155" t="str">
        <f t="array" aca="1" ref="CN18" ca="1">IF(BW9&lt;&gt;"",IFERROR(INDIRECT("'様式３b ("&amp;BW9&amp;")'！F45"),""),"")&amp;""</f>
        <v/>
      </c>
      <c r="CO18" s="155" t="str">
        <f t="array" aca="1" ref="CO18" ca="1">IF(BW9&lt;&gt;"",IFERROR(INDIRECT("'様式３b ("&amp;BW9&amp;")'！G45"),""),"")&amp;""</f>
        <v/>
      </c>
      <c r="CP18" s="173" t="str">
        <f t="array" aca="1" ref="CP18" ca="1">IF(BW9&lt;&gt;"",IFERROR(INDIRECT("'様式３b ("&amp;BW9&amp;")'！H45"),""),"")</f>
        <v/>
      </c>
      <c r="CQ18" s="173" t="str">
        <f t="array" aca="1" ref="CQ18" ca="1">IF(BW9&lt;&gt;"",IFERROR(INDIRECT("'様式３b ("&amp;BW9&amp;")'！I45"),""),"")</f>
        <v/>
      </c>
      <c r="CR18" s="155" t="str">
        <f t="array" aca="1" ref="CR18" ca="1">IF(BW9&lt;&gt;"",IFERROR(INDIRECT("'様式３b ("&amp;BW9&amp;")'！K45"),""),"")&amp;""</f>
        <v/>
      </c>
      <c r="GS18" s="152" t="str">
        <f t="shared" ca="1" si="6"/>
        <v/>
      </c>
      <c r="GT18" s="155" t="str">
        <f t="array" aca="1" ref="GT18" ca="1">IF(CU18&lt;&gt;"",IFERROR(INDIRECT("'様式３ｃ【"&amp;CU9&amp;"】'!B58"),""),"")&amp;""</f>
        <v/>
      </c>
      <c r="GU18" s="162" t="str">
        <f t="array" aca="1" ref="GU18" ca="1">IF(CU9&lt;&gt;"",IFERROR(INDIRECT("'様式３ｃ【"&amp;CU9&amp;"】'!C58"),""),"")&amp;""</f>
        <v/>
      </c>
      <c r="GV18" s="162" t="str">
        <f t="array" aca="1" ref="GV18" ca="1">IF(CU9&lt;&gt;"",IFERROR(INDIRECT("'様式３ｃ【"&amp;CU9&amp;"】'!D58"),""),"")&amp;""</f>
        <v/>
      </c>
      <c r="GW18" s="162" t="str">
        <f t="array" aca="1" ref="GW18" ca="1">IF(CU9&lt;&gt;"",IFERROR(INDIRECT("'様式３ｃ【"&amp;CU9&amp;"】'!E58"),""),"")&amp;""</f>
        <v/>
      </c>
      <c r="GX18" s="175" t="str">
        <f t="array" aca="1" ref="GX18" ca="1">IF(CU9&lt;&gt;"",IFERROR(INDIRECT("'様式３ｃ【"&amp;CU9&amp;"】'!F58"),""),"")&amp;""</f>
        <v/>
      </c>
      <c r="GY18" s="173" t="str">
        <f t="array" aca="1" ref="GY18" ca="1">IF(CU9&lt;&gt;"",IFERROR(INDIRECT("'様式３ｃ【"&amp;CU9&amp;"】'!G58"),""),"")</f>
        <v/>
      </c>
      <c r="GZ18" s="175" t="str">
        <f t="array" aca="1" ref="GZ18" ca="1">IF(CU9&lt;&gt;"",IFERROR(INDIRECT("'様式３ｃ【"&amp;CU9&amp;"】'!H58"),""),"")&amp;""</f>
        <v/>
      </c>
      <c r="HA18" s="159" t="str">
        <f t="array" aca="1" ref="HA18" ca="1">IF(CU9&lt;&gt;"",IFERROR(INDIRECT("'様式３ｃ【"&amp;CU9&amp;"】'!I58"),""),"")</f>
        <v/>
      </c>
      <c r="HB18" s="159" t="str">
        <f t="array" aca="1" ref="HB18" ca="1">IF(CU9&lt;&gt;"",IFERROR(INDIRECT("'様式３ｃ【"&amp;CU9&amp;"】'!J58"),""),"")</f>
        <v/>
      </c>
      <c r="HC18" s="175" t="str">
        <f t="array" aca="1" ref="HC18" ca="1">IF(CU9&lt;&gt;"",IFERROR(INDIRECT("'様式３ｃ【"&amp;CU9&amp;"】'!L58"),""),"")&amp;""</f>
        <v/>
      </c>
    </row>
    <row r="19" spans="2:211" x14ac:dyDescent="0.45">
      <c r="B19" s="156"/>
      <c r="C19" s="156"/>
      <c r="D19" s="156"/>
      <c r="E19" s="156"/>
      <c r="F19" s="156"/>
      <c r="G19" s="156"/>
      <c r="H19" s="156"/>
      <c r="I19" s="156"/>
      <c r="J19" s="156"/>
      <c r="K19" s="156"/>
      <c r="L19" s="156"/>
      <c r="M19" s="156"/>
      <c r="N19" s="156"/>
      <c r="O19" s="156"/>
      <c r="P19" s="156"/>
      <c r="Q19" s="152" t="str">
        <f t="shared" si="0"/>
        <v/>
      </c>
      <c r="R19" s="155" t="str">
        <f>IF(S19&lt;&gt;"",様式１【認定申請一覧】!B24&amp;"","")</f>
        <v/>
      </c>
      <c r="S19" s="153" t="str">
        <f>様式１【認定申請一覧】!C24&amp;""</f>
        <v/>
      </c>
      <c r="T19" s="153" t="str">
        <f>様式１【認定申請一覧】!E24&amp;""</f>
        <v/>
      </c>
      <c r="U19" s="153" t="str">
        <f>様式１【認定申請一覧】!G24&amp;""</f>
        <v/>
      </c>
      <c r="V19" s="155" t="str">
        <f t="array" aca="1" ref="V19" ca="1">IF(AND(様式１【認定申請一覧】!H24="○",IFERROR(INDIRECT("'様式３a ("&amp;様式１【認定申請一覧】!B24&amp;")'!C13"),0)&lt;&gt;0),"○","")</f>
        <v/>
      </c>
      <c r="W19" s="155" t="str">
        <f t="array" aca="1" ref="W19" ca="1">IF(AND(様式１【認定申請一覧】!H24="○",IFERROR(INDIRECT("'様式３ｂ ("&amp;様式１【認定申請一覧】!B24&amp;")'!C13"),0)&lt;&gt;0),"○","")</f>
        <v/>
      </c>
      <c r="X19" s="155" t="str">
        <f t="array" aca="1" ref="X19" ca="1">IF(AND(様式１【認定申請一覧】!H24="○",IFERROR(INDIRECT("'様式３ｃ【"&amp;様式１【認定申請一覧】!B24&amp;"】'!C13"),0)&lt;&gt;0),"○","")</f>
        <v/>
      </c>
      <c r="Z19" s="156"/>
      <c r="AA19" s="168"/>
      <c r="AB19" s="156"/>
      <c r="AC19" s="156"/>
      <c r="AD19" s="156"/>
      <c r="AE19" s="156"/>
      <c r="AF19" s="156"/>
      <c r="AG19" s="156"/>
      <c r="AH19" s="156"/>
      <c r="AI19" s="156"/>
      <c r="AJ19" s="156"/>
      <c r="AK19" s="156"/>
      <c r="AL19" s="156"/>
      <c r="AM19" s="156"/>
      <c r="AN19" s="156"/>
      <c r="AO19" s="156"/>
      <c r="AP19" s="156"/>
      <c r="AQ19" s="152" t="str">
        <f t="shared" ca="1" si="1"/>
        <v/>
      </c>
      <c r="AR19" s="155" t="str">
        <f t="array" aca="1" ref="AR19" ca="1">IF(AS19&lt;&gt;"",IFERROR(INDIRECT("'様式２ ("&amp;AA9&amp;")'!B38"),""),"")</f>
        <v/>
      </c>
      <c r="AS19" s="162" t="str">
        <f t="array" aca="1" ref="AS19" ca="1">IF(AA9&lt;&gt;"",IFERROR(INDIRECT("'様式２ ("&amp;AA9&amp;")'!C38"),""),"")&amp;""</f>
        <v/>
      </c>
      <c r="AT19" s="163" t="str">
        <f t="array" aca="1" ref="AT19" ca="1">IF(AR19&lt;&gt;"",IFERROR(INDIRECT("'様式２ ("&amp;AA9&amp;")'!E38"),""),"")</f>
        <v/>
      </c>
      <c r="AU19" s="163" t="str">
        <f t="array" aca="1" ref="AU19" ca="1">IF(AS19&lt;&gt;"",IFERROR(INDIRECT("'様式２ ("&amp;AA9&amp;")'!F38"),""),"")</f>
        <v/>
      </c>
      <c r="AV19" s="163" t="str">
        <f t="array" aca="1" ref="AV19" ca="1">IF(AR19&lt;&gt;"",IFERROR(INDIRECT("'様式２ ("&amp;AA9&amp;")'!G38"),""),"")</f>
        <v/>
      </c>
      <c r="AW19" s="159" t="str">
        <f t="array" aca="1" ref="AW19" ca="1">IF(AR19&lt;&gt;"",IFERROR(INDIRECT("'様式２ ("&amp;AA9&amp;")'!H38"),""),"")</f>
        <v/>
      </c>
      <c r="AX19" s="164" t="str">
        <f t="array" aca="1" ref="AX19" ca="1">IF(AR19&lt;&gt;"",LEFT(IFERROR(INDIRECT("'様式２ ("&amp;AA9&amp;")'!J38"),""),FIND(",",IFERROR(INDIRECT("'様式２ ("&amp;AA9&amp;")'!J38"),""))-1),"")</f>
        <v/>
      </c>
      <c r="AY19" s="164" t="str">
        <f t="array" aca="1" ref="AY19" ca="1">IF(AR19&lt;&gt;"",RIGHT(IFERROR(INDIRECT("'様式２ ("&amp;AA9&amp;")'!J38"),""),LEN(IFERROR(INDIRECT("'様式２ ("&amp;AA9&amp;")'!J38"),""))-FIND(",",IFERROR(INDIRECT("'様式２ ("&amp;AA9&amp;")'!J38"),""))),"")</f>
        <v/>
      </c>
      <c r="BK19" s="152" t="str">
        <f t="shared" ca="1" si="3"/>
        <v/>
      </c>
      <c r="BL19" s="155" t="str">
        <f t="array" aca="1" ref="BL19" ca="1">IF(BM19&lt;&gt;"",IFERROR(INDIRECT("'様式３ａ ("&amp;BB9&amp;")'!B46"),""),"")&amp;""</f>
        <v/>
      </c>
      <c r="BM19" s="162" t="str">
        <f t="array" aca="1" ref="BM19" ca="1">IF(BB9&lt;&gt;"",IFERROR(INDIRECT("'様式３ａ ("&amp;BB9&amp;")'!C46"),""),"")&amp;""</f>
        <v/>
      </c>
      <c r="BN19" s="162" t="str">
        <f t="array" aca="1" ref="BN19" ca="1">IF(BB9&lt;&gt;"",IFERROR(INDIRECT("'様式３ａ ("&amp;BB9&amp;")'！D46"),""),"")&amp;""</f>
        <v/>
      </c>
      <c r="BO19" s="155" t="str">
        <f t="array" aca="1" ref="BO19" ca="1">IF(BB9&lt;&gt;"",IFERROR(INDIRECT("'様式３ａ ("&amp;BB9&amp;")'！E46"),""),"")&amp;""</f>
        <v/>
      </c>
      <c r="BP19" s="155" t="str">
        <f t="array" aca="1" ref="BP19" ca="1">IF(BB9&lt;&gt;"",IFERROR(INDIRECT("'様式３ａ ("&amp;BB9&amp;")'！F46"),""),"")&amp;""</f>
        <v/>
      </c>
      <c r="BQ19" s="155" t="str">
        <f t="array" aca="1" ref="BQ19" ca="1">IF(BB9&lt;&gt;"",IFERROR(INDIRECT("'様式３ａ ("&amp;BB9&amp;")'！G46"),""),"")&amp;""</f>
        <v/>
      </c>
      <c r="BR19" s="173" t="str">
        <f t="array" aca="1" ref="BR19" ca="1">IF(BB9&lt;&gt;"",IFERROR(INDIRECT("'様式３ａ ("&amp;BB9&amp;")'！H46"),""),"")</f>
        <v/>
      </c>
      <c r="BS19" s="173" t="str">
        <f t="array" aca="1" ref="BS19" ca="1">IF(BB9&lt;&gt;"",IFERROR(INDIRECT("'様式３ａ ("&amp;BB9&amp;")'！I46"),""),"")</f>
        <v/>
      </c>
      <c r="BT19" s="155" t="str">
        <f t="array" aca="1" ref="BT19" ca="1">IF(BB9&lt;&gt;"",IFERROR(INDIRECT("'様式３ａ ("&amp;BB9&amp;")'！K46"),""),"")&amp;""</f>
        <v/>
      </c>
      <c r="CI19" s="152" t="str">
        <f t="shared" ca="1" si="5"/>
        <v/>
      </c>
      <c r="CJ19" s="155" t="str">
        <f t="array" aca="1" ref="CJ19" ca="1">IF(CK19&lt;&gt;"",IFERROR(INDIRECT("'様式３b ("&amp;BW9&amp;")'!B46"),""),"")&amp;""</f>
        <v/>
      </c>
      <c r="CK19" s="162" t="str">
        <f t="array" aca="1" ref="CK19" ca="1">IF(BW9&lt;&gt;"",IFERROR(INDIRECT("'様式３b ("&amp;BW9&amp;")'!C46"),""),"")&amp;""</f>
        <v/>
      </c>
      <c r="CL19" s="162" t="str">
        <f t="array" aca="1" ref="CL19" ca="1">IF(BW9&lt;&gt;"",IFERROR(INDIRECT("'様式３b ("&amp;BW9&amp;")'！D46"),""),"")&amp;""</f>
        <v/>
      </c>
      <c r="CM19" s="155" t="str">
        <f t="array" aca="1" ref="CM19" ca="1">IF(BW9&lt;&gt;"",IFERROR(INDIRECT("'様式３b ("&amp;BW9&amp;")'！E46"),""),"")&amp;""</f>
        <v/>
      </c>
      <c r="CN19" s="155" t="str">
        <f t="array" aca="1" ref="CN19" ca="1">IF(BW9&lt;&gt;"",IFERROR(INDIRECT("'様式３b ("&amp;BW9&amp;")'！F46"),""),"")&amp;""</f>
        <v/>
      </c>
      <c r="CO19" s="155" t="str">
        <f t="array" aca="1" ref="CO19" ca="1">IF(BW9&lt;&gt;"",IFERROR(INDIRECT("'様式３b ("&amp;BW9&amp;")'！G46"),""),"")&amp;""</f>
        <v/>
      </c>
      <c r="CP19" s="173" t="str">
        <f t="array" aca="1" ref="CP19" ca="1">IF(BW9&lt;&gt;"",IFERROR(INDIRECT("'様式３b ("&amp;BW9&amp;")'！H46"),""),"")</f>
        <v/>
      </c>
      <c r="CQ19" s="173" t="str">
        <f t="array" aca="1" ref="CQ19" ca="1">IF(BW9&lt;&gt;"",IFERROR(INDIRECT("'様式３b ("&amp;BW9&amp;")'！I46"),""),"")</f>
        <v/>
      </c>
      <c r="CR19" s="155" t="str">
        <f t="array" aca="1" ref="CR19" ca="1">IF(BW9&lt;&gt;"",IFERROR(INDIRECT("'様式３b ("&amp;BW9&amp;")'！K46"),""),"")&amp;""</f>
        <v/>
      </c>
      <c r="GS19" s="152" t="str">
        <f t="shared" ca="1" si="6"/>
        <v/>
      </c>
      <c r="GT19" s="155" t="str">
        <f t="array" aca="1" ref="GT19" ca="1">IF(CU19&lt;&gt;"",IFERROR(INDIRECT("'様式３ｃ【"&amp;CU9&amp;"】'!B59"),""),"")&amp;""</f>
        <v/>
      </c>
      <c r="GU19" s="162" t="str">
        <f t="array" aca="1" ref="GU19" ca="1">IF(CU9&lt;&gt;"",IFERROR(INDIRECT("'様式３ｃ【"&amp;CU9&amp;"】'!C59"),""),"")&amp;""</f>
        <v/>
      </c>
      <c r="GV19" s="162" t="str">
        <f t="array" aca="1" ref="GV19" ca="1">IF(CU9&lt;&gt;"",IFERROR(INDIRECT("'様式３ｃ【"&amp;CU9&amp;"】'!D59"),""),"")&amp;""</f>
        <v/>
      </c>
      <c r="GW19" s="162" t="str">
        <f t="array" aca="1" ref="GW19" ca="1">IF(CU9&lt;&gt;"",IFERROR(INDIRECT("'様式３ｃ【"&amp;CU9&amp;"】'!E59"),""),"")&amp;""</f>
        <v/>
      </c>
      <c r="GX19" s="175" t="str">
        <f t="array" aca="1" ref="GX19" ca="1">IF(CU9&lt;&gt;"",IFERROR(INDIRECT("'様式３ｃ【"&amp;CU9&amp;"】'!F59"),""),"")&amp;""</f>
        <v/>
      </c>
      <c r="GY19" s="173" t="str">
        <f t="array" aca="1" ref="GY19" ca="1">IF(CU9&lt;&gt;"",IFERROR(INDIRECT("'様式３ｃ【"&amp;CU9&amp;"】'!G59"),""),"")</f>
        <v/>
      </c>
      <c r="GZ19" s="175" t="str">
        <f t="array" aca="1" ref="GZ19" ca="1">IF(CU9&lt;&gt;"",IFERROR(INDIRECT("'様式３ｃ【"&amp;CU9&amp;"】'!H59"),""),"")&amp;""</f>
        <v/>
      </c>
      <c r="HA19" s="159" t="str">
        <f t="array" aca="1" ref="HA19" ca="1">IF(CU9&lt;&gt;"",IFERROR(INDIRECT("'様式３ｃ【"&amp;CU9&amp;"】'!I59"),""),"")</f>
        <v/>
      </c>
      <c r="HB19" s="159" t="str">
        <f t="array" aca="1" ref="HB19" ca="1">IF(CU9&lt;&gt;"",IFERROR(INDIRECT("'様式３ｃ【"&amp;CU9&amp;"】'!J59"),""),"")</f>
        <v/>
      </c>
      <c r="HC19" s="175" t="str">
        <f t="array" aca="1" ref="HC19" ca="1">IF(CU9&lt;&gt;"",IFERROR(INDIRECT("'様式３ｃ【"&amp;CU9&amp;"】'!L59"),""),"")&amp;""</f>
        <v/>
      </c>
    </row>
    <row r="20" spans="2:211" x14ac:dyDescent="0.45">
      <c r="B20" s="156"/>
      <c r="C20" s="156"/>
      <c r="D20" s="156"/>
      <c r="E20" s="156"/>
      <c r="F20" s="156"/>
      <c r="G20" s="156"/>
      <c r="H20" s="156"/>
      <c r="I20" s="156"/>
      <c r="J20" s="156"/>
      <c r="K20" s="156"/>
      <c r="L20" s="156"/>
      <c r="M20" s="156"/>
      <c r="N20" s="156"/>
      <c r="O20" s="156"/>
      <c r="P20" s="156"/>
      <c r="Q20" s="152" t="str">
        <f t="shared" si="0"/>
        <v/>
      </c>
      <c r="R20" s="155" t="str">
        <f>IF(S20&lt;&gt;"",様式１【認定申請一覧】!B25&amp;"","")</f>
        <v/>
      </c>
      <c r="S20" s="153" t="str">
        <f>様式１【認定申請一覧】!C25&amp;""</f>
        <v/>
      </c>
      <c r="T20" s="153" t="str">
        <f>様式１【認定申請一覧】!E25&amp;""</f>
        <v/>
      </c>
      <c r="U20" s="153" t="str">
        <f>様式１【認定申請一覧】!G25&amp;""</f>
        <v/>
      </c>
      <c r="V20" s="155" t="str">
        <f t="array" aca="1" ref="V20" ca="1">IF(AND(様式１【認定申請一覧】!H25="○",IFERROR(INDIRECT("'様式３a ("&amp;様式１【認定申請一覧】!B25&amp;")'!C13"),0)&lt;&gt;0),"○","")</f>
        <v/>
      </c>
      <c r="W20" s="155" t="str">
        <f t="array" aca="1" ref="W20" ca="1">IF(AND(様式１【認定申請一覧】!H25="○",IFERROR(INDIRECT("'様式３ｂ ("&amp;様式１【認定申請一覧】!B25&amp;")'!C13"),0)&lt;&gt;0),"○","")</f>
        <v/>
      </c>
      <c r="X20" s="155" t="str">
        <f t="array" aca="1" ref="X20" ca="1">IF(AND(様式１【認定申請一覧】!H25="○",IFERROR(INDIRECT("'様式３ｃ【"&amp;様式１【認定申請一覧】!B25&amp;"】'!C13"),0)&lt;&gt;0),"○","")</f>
        <v/>
      </c>
      <c r="Z20" s="156"/>
      <c r="AA20" s="168"/>
      <c r="AB20" s="156"/>
      <c r="AC20" s="156"/>
      <c r="AD20" s="156"/>
      <c r="AE20" s="156"/>
      <c r="AF20" s="156"/>
      <c r="AG20" s="156"/>
      <c r="AH20" s="156"/>
      <c r="AI20" s="156"/>
      <c r="AJ20" s="156"/>
      <c r="AK20" s="156"/>
      <c r="AL20" s="156"/>
      <c r="AM20" s="156"/>
      <c r="AN20" s="156"/>
      <c r="AO20" s="156"/>
      <c r="AP20" s="156"/>
      <c r="AQ20" s="152" t="str">
        <f ca="1">IF(AR20&lt;&gt;"",$Z$9&amp;TEXT(AR20,"-000"),"")</f>
        <v/>
      </c>
      <c r="AR20" s="155" t="str">
        <f t="array" aca="1" ref="AR20" ca="1">IF(AS20&lt;&gt;"",IFERROR(INDIRECT("'様式２ ("&amp;AA9&amp;")'!B39"),""),"")</f>
        <v/>
      </c>
      <c r="AS20" s="162" t="str">
        <f t="array" aca="1" ref="AS20" ca="1">IF(AA9&lt;&gt;"",IFERROR(INDIRECT("'様式２ ("&amp;AA9&amp;")'!C39"),""),"")&amp;""</f>
        <v/>
      </c>
      <c r="AT20" s="163" t="str">
        <f t="array" aca="1" ref="AT20" ca="1">IF(AR20&lt;&gt;"",IFERROR(INDIRECT("'様式２ ("&amp;AA9&amp;")'!E39"),""),"")</f>
        <v/>
      </c>
      <c r="AU20" s="163" t="str">
        <f t="array" aca="1" ref="AU20" ca="1">IF(AS20&lt;&gt;"",IFERROR(INDIRECT("'様式２ ("&amp;AA9&amp;")'!F39"),""),"")</f>
        <v/>
      </c>
      <c r="AV20" s="163" t="str">
        <f t="array" aca="1" ref="AV20" ca="1">IF(AR20&lt;&gt;"",IFERROR(INDIRECT("'様式２ ("&amp;AA9&amp;")'!G39"),""),"")</f>
        <v/>
      </c>
      <c r="AW20" s="159" t="str">
        <f t="array" aca="1" ref="AW20" ca="1">IF(AR20&lt;&gt;"",IFERROR(INDIRECT("'様式２ ("&amp;AA9&amp;")'!H39"),""),"")</f>
        <v/>
      </c>
      <c r="AX20" s="164" t="str">
        <f t="array" aca="1" ref="AX20" ca="1">IF(AR20&lt;&gt;"",LEFT(IFERROR(INDIRECT("'様式２ ("&amp;AA9&amp;")'!J39"),""),FIND(",",IFERROR(INDIRECT("'様式２ ("&amp;AA9&amp;")'!J39"),""))-1),"")</f>
        <v/>
      </c>
      <c r="AY20" s="164" t="str">
        <f t="array" aca="1" ref="AY20" ca="1">IF(AR20&lt;&gt;"",RIGHT(IFERROR(INDIRECT("'様式２ ("&amp;AA9&amp;")'!J39"),""),LEN(IFERROR(INDIRECT("'様式２ ("&amp;AA9&amp;")'!J39"),""))-FIND(",",IFERROR(INDIRECT("'様式２ ("&amp;AA9&amp;")'!J39"),""))),"")</f>
        <v/>
      </c>
      <c r="BK20" s="152" t="str">
        <f t="shared" ca="1" si="3"/>
        <v/>
      </c>
      <c r="BL20" s="155" t="str">
        <f t="array" aca="1" ref="BL20" ca="1">IF(BM20&lt;&gt;"",IFERROR(INDIRECT("'様式３ａ ("&amp;BB9&amp;")'!B47"),""),"")&amp;""</f>
        <v/>
      </c>
      <c r="BM20" s="162" t="str">
        <f t="array" aca="1" ref="BM20" ca="1">IF(BB9&lt;&gt;"",IFERROR(INDIRECT("'様式３ａ ("&amp;BB9&amp;")'!C47"),""),"")&amp;""</f>
        <v/>
      </c>
      <c r="BN20" s="162" t="str">
        <f t="array" aca="1" ref="BN20" ca="1">IF(BB9&lt;&gt;"",IFERROR(INDIRECT("'様式３ａ ("&amp;BB9&amp;")'！D47"),""),"")&amp;""</f>
        <v/>
      </c>
      <c r="BO20" s="155" t="str">
        <f t="array" aca="1" ref="BO20" ca="1">IF(BB9&lt;&gt;"",IFERROR(INDIRECT("'様式３ａ ("&amp;BB9&amp;")'！E47"),""),"")&amp;""</f>
        <v/>
      </c>
      <c r="BP20" s="155" t="str">
        <f t="array" aca="1" ref="BP20" ca="1">IF(BB9&lt;&gt;"",IFERROR(INDIRECT("'様式３ａ ("&amp;BB9&amp;")'！F47"),""),"")&amp;""</f>
        <v/>
      </c>
      <c r="BQ20" s="155" t="str">
        <f t="array" aca="1" ref="BQ20" ca="1">IF(BB9&lt;&gt;"",IFERROR(INDIRECT("'様式３ａ ("&amp;BB9&amp;")'！G47"),""),"")&amp;""</f>
        <v/>
      </c>
      <c r="BR20" s="173" t="str">
        <f t="array" aca="1" ref="BR20" ca="1">IF(BB9&lt;&gt;"",IFERROR(INDIRECT("'様式３ａ ("&amp;BB9&amp;")'！H47"),""),"")</f>
        <v/>
      </c>
      <c r="BS20" s="173" t="str">
        <f t="array" aca="1" ref="BS20" ca="1">IF(BB9&lt;&gt;"",IFERROR(INDIRECT("'様式３ａ ("&amp;BB9&amp;")'！I47"),""),"")</f>
        <v/>
      </c>
      <c r="BT20" s="155" t="str">
        <f t="array" aca="1" ref="BT20" ca="1">IF(BB9&lt;&gt;"",IFERROR(INDIRECT("'様式３ａ ("&amp;BB9&amp;")'！K47"),""),"")&amp;""</f>
        <v/>
      </c>
      <c r="CI20" s="152" t="str">
        <f t="shared" ca="1" si="5"/>
        <v/>
      </c>
      <c r="CJ20" s="155" t="str">
        <f t="array" aca="1" ref="CJ20" ca="1">IF(CK20&lt;&gt;"",IFERROR(INDIRECT("'様式３b ("&amp;BW9&amp;")'!B47"),""),"")&amp;""</f>
        <v/>
      </c>
      <c r="CK20" s="162" t="str">
        <f t="array" aca="1" ref="CK20" ca="1">IF(BW9&lt;&gt;"",IFERROR(INDIRECT("'様式３b ("&amp;BW9&amp;")'!C47"),""),"")&amp;""</f>
        <v/>
      </c>
      <c r="CL20" s="162" t="str">
        <f t="array" aca="1" ref="CL20" ca="1">IF(BW9&lt;&gt;"",IFERROR(INDIRECT("'様式３b ("&amp;BW9&amp;")'！D47"),""),"")&amp;""</f>
        <v/>
      </c>
      <c r="CM20" s="155" t="str">
        <f t="array" aca="1" ref="CM20" ca="1">IF(BW9&lt;&gt;"",IFERROR(INDIRECT("'様式３b ("&amp;BW9&amp;")'！E47"),""),"")&amp;""</f>
        <v/>
      </c>
      <c r="CN20" s="155" t="str">
        <f t="array" aca="1" ref="CN20" ca="1">IF(BW9&lt;&gt;"",IFERROR(INDIRECT("'様式３b ("&amp;BW9&amp;")'！F47"),""),"")&amp;""</f>
        <v/>
      </c>
      <c r="CO20" s="155" t="str">
        <f t="array" aca="1" ref="CO20" ca="1">IF(BW9&lt;&gt;"",IFERROR(INDIRECT("'様式３b ("&amp;BW9&amp;")'！G47"),""),"")&amp;""</f>
        <v/>
      </c>
      <c r="CP20" s="173" t="str">
        <f t="array" aca="1" ref="CP20" ca="1">IF(BW9&lt;&gt;"",IFERROR(INDIRECT("'様式３b ("&amp;BW9&amp;")'！H47"),""),"")</f>
        <v/>
      </c>
      <c r="CQ20" s="173" t="str">
        <f t="array" aca="1" ref="CQ20" ca="1">IF(BW9&lt;&gt;"",IFERROR(INDIRECT("'様式３b ("&amp;BW9&amp;")'！I47"),""),"")</f>
        <v/>
      </c>
      <c r="CR20" s="155" t="str">
        <f t="array" aca="1" ref="CR20" ca="1">IF(BW9&lt;&gt;"",IFERROR(INDIRECT("'様式３b ("&amp;BW9&amp;")'！K47"),""),"")&amp;""</f>
        <v/>
      </c>
      <c r="GS20" s="152" t="str">
        <f t="shared" ca="1" si="6"/>
        <v/>
      </c>
      <c r="GT20" s="155" t="str">
        <f t="array" aca="1" ref="GT20" ca="1">IF(CU20&lt;&gt;"",IFERROR(INDIRECT("'様式３ｃ【"&amp;CU9&amp;"】'!B60"),""),"")&amp;""</f>
        <v/>
      </c>
      <c r="GU20" s="162" t="str">
        <f t="array" aca="1" ref="GU20" ca="1">IF(CU9&lt;&gt;"",IFERROR(INDIRECT("'様式３ｃ【"&amp;CU9&amp;"】'!C60"),""),"")&amp;""</f>
        <v/>
      </c>
      <c r="GV20" s="162" t="str">
        <f t="array" aca="1" ref="GV20" ca="1">IF(CU9&lt;&gt;"",IFERROR(INDIRECT("'様式３ｃ【"&amp;CU9&amp;"】'!D60"),""),"")&amp;""</f>
        <v/>
      </c>
      <c r="GW20" s="162" t="str">
        <f t="array" aca="1" ref="GW20" ca="1">IF(CU9&lt;&gt;"",IFERROR(INDIRECT("'様式３ｃ【"&amp;CU9&amp;"】'!E60"),""),"")&amp;""</f>
        <v/>
      </c>
      <c r="GX20" s="175" t="str">
        <f t="array" aca="1" ref="GX20" ca="1">IF(CU9&lt;&gt;"",IFERROR(INDIRECT("'様式３ｃ【"&amp;CU9&amp;"】'!F60"),""),"")&amp;""</f>
        <v/>
      </c>
      <c r="GY20" s="173" t="str">
        <f t="array" aca="1" ref="GY20" ca="1">IF(CU9&lt;&gt;"",IFERROR(INDIRECT("'様式３ｃ【"&amp;CU9&amp;"】'!G60"),""),"")</f>
        <v/>
      </c>
      <c r="GZ20" s="175" t="str">
        <f t="array" aca="1" ref="GZ20" ca="1">IF(CU9&lt;&gt;"",IFERROR(INDIRECT("'様式３ｃ【"&amp;CU9&amp;"】'!H60"),""),"")&amp;""</f>
        <v/>
      </c>
      <c r="HA20" s="159" t="str">
        <f t="array" aca="1" ref="HA20" ca="1">IF(CU9&lt;&gt;"",IFERROR(INDIRECT("'様式３ｃ【"&amp;CU9&amp;"】'!I60"),""),"")</f>
        <v/>
      </c>
      <c r="HB20" s="159" t="str">
        <f t="array" aca="1" ref="HB20" ca="1">IF(CU9&lt;&gt;"",IFERROR(INDIRECT("'様式３ｃ【"&amp;CU9&amp;"】'!J60"),""),"")</f>
        <v/>
      </c>
      <c r="HC20" s="175" t="str">
        <f t="array" aca="1" ref="HC20" ca="1">IF(CU9&lt;&gt;"",IFERROR(INDIRECT("'様式３ｃ【"&amp;CU9&amp;"】'!L60"),""),"")&amp;""</f>
        <v/>
      </c>
    </row>
    <row r="21" spans="2:211" x14ac:dyDescent="0.45">
      <c r="B21" s="156"/>
      <c r="C21" s="156"/>
      <c r="D21" s="156"/>
      <c r="E21" s="156"/>
      <c r="F21" s="156"/>
      <c r="G21" s="156"/>
      <c r="H21" s="156"/>
      <c r="I21" s="156"/>
      <c r="J21" s="156"/>
      <c r="K21" s="156"/>
      <c r="L21" s="156"/>
      <c r="M21" s="156"/>
      <c r="N21" s="156"/>
      <c r="O21" s="156"/>
      <c r="P21" s="156"/>
      <c r="Q21" s="152" t="str">
        <f t="shared" si="0"/>
        <v/>
      </c>
      <c r="R21" s="155" t="str">
        <f>IF(S21&lt;&gt;"",様式１【認定申請一覧】!B26&amp;"","")</f>
        <v/>
      </c>
      <c r="S21" s="153" t="str">
        <f>様式１【認定申請一覧】!C26&amp;""</f>
        <v/>
      </c>
      <c r="T21" s="153" t="str">
        <f>様式１【認定申請一覧】!E26&amp;""</f>
        <v/>
      </c>
      <c r="U21" s="153" t="str">
        <f>様式１【認定申請一覧】!G26&amp;""</f>
        <v/>
      </c>
      <c r="V21" s="155" t="str">
        <f t="array" aca="1" ref="V21" ca="1">IF(AND(様式１【認定申請一覧】!H26="○",IFERROR(INDIRECT("'様式３a ("&amp;様式１【認定申請一覧】!B26&amp;")'!C13"),0)&lt;&gt;0),"○","")</f>
        <v/>
      </c>
      <c r="W21" s="155" t="str">
        <f t="array" aca="1" ref="W21" ca="1">IF(AND(様式１【認定申請一覧】!H26="○",IFERROR(INDIRECT("'様式３ｂ ("&amp;様式１【認定申請一覧】!B26&amp;")'!C13"),0)&lt;&gt;0),"○","")</f>
        <v/>
      </c>
      <c r="X21" s="155" t="str">
        <f t="array" aca="1" ref="X21" ca="1">IF(AND(様式１【認定申請一覧】!H26="○",IFERROR(INDIRECT("'様式３ｃ【"&amp;様式１【認定申請一覧】!B26&amp;"】'!C13"),0)&lt;&gt;0),"○","")</f>
        <v/>
      </c>
      <c r="Z21" s="156"/>
      <c r="AA21" s="168"/>
      <c r="AB21" s="156"/>
      <c r="AC21" s="156"/>
      <c r="AD21" s="156"/>
      <c r="AE21" s="156"/>
      <c r="AF21" s="156"/>
      <c r="AG21" s="156"/>
      <c r="AH21" s="156"/>
      <c r="AI21" s="156"/>
      <c r="AJ21" s="156"/>
      <c r="AK21" s="156"/>
      <c r="AL21" s="156"/>
      <c r="AM21" s="156"/>
      <c r="AN21" s="156"/>
      <c r="AO21" s="156"/>
      <c r="AP21" s="156"/>
      <c r="AQ21" s="152" t="str">
        <f t="shared" ca="1" si="1"/>
        <v/>
      </c>
      <c r="AR21" s="155" t="str">
        <f t="array" aca="1" ref="AR21" ca="1">IF(AS21&lt;&gt;"",IFERROR(INDIRECT("'様式２ ("&amp;AA9&amp;")'!B40"),""),"")</f>
        <v/>
      </c>
      <c r="AS21" s="162" t="str">
        <f t="array" aca="1" ref="AS21" ca="1">IF(AA9&lt;&gt;"",IFERROR(INDIRECT("'様式２ ("&amp;AA9&amp;")'!C40"),""),"")&amp;""</f>
        <v/>
      </c>
      <c r="AT21" s="163" t="str">
        <f t="array" aca="1" ref="AT21" ca="1">IF(AR21&lt;&gt;"",IFERROR(INDIRECT("'様式２ ("&amp;AA9&amp;")'!E40"),""),"")</f>
        <v/>
      </c>
      <c r="AU21" s="163" t="str">
        <f t="array" aca="1" ref="AU21" ca="1">IF(AS21&lt;&gt;"",IFERROR(INDIRECT("'様式２ ("&amp;AA9&amp;")'!F40"),""),"")</f>
        <v/>
      </c>
      <c r="AV21" s="163" t="str">
        <f t="array" aca="1" ref="AV21" ca="1">IF(AR21&lt;&gt;"",IFERROR(INDIRECT("'様式２ ("&amp;AA9&amp;")'!G40"),""),"")</f>
        <v/>
      </c>
      <c r="AW21" s="159" t="str">
        <f t="array" aca="1" ref="AW21" ca="1">IF(AR21&lt;&gt;"",IFERROR(INDIRECT("'様式２ ("&amp;AA9&amp;")'!H40"),""),"")</f>
        <v/>
      </c>
      <c r="AX21" s="164" t="str">
        <f t="array" aca="1" ref="AX21" ca="1">IF(AR21&lt;&gt;"",LEFT(IFERROR(INDIRECT("'様式２ ("&amp;AA9&amp;")'!J40"),""),FIND(",",IFERROR(INDIRECT("'様式２ ("&amp;AA9&amp;")'!J40"),""))-1),"")</f>
        <v/>
      </c>
      <c r="AY21" s="164" t="str">
        <f t="array" aca="1" ref="AY21" ca="1">IF(AR21&lt;&gt;"",RIGHT(IFERROR(INDIRECT("'様式２ ("&amp;AA9&amp;")'!J40"),""),LEN(IFERROR(INDIRECT("'様式２ ("&amp;AA9&amp;")'!J40"),""))-FIND(",",IFERROR(INDIRECT("'様式２ ("&amp;AA9&amp;")'!J40"),""))),"")</f>
        <v/>
      </c>
      <c r="BK21" s="152" t="str">
        <f t="shared" ca="1" si="3"/>
        <v/>
      </c>
      <c r="BL21" s="155" t="str">
        <f t="array" aca="1" ref="BL21" ca="1">IF(BM21&lt;&gt;"",IFERROR(INDIRECT("'様式３ａ ("&amp;BB9&amp;")'!B48"),""),"")&amp;""</f>
        <v/>
      </c>
      <c r="BM21" s="162" t="str">
        <f t="array" aca="1" ref="BM21" ca="1">IF(BB9&lt;&gt;"",IFERROR(INDIRECT("'様式３ａ ("&amp;BB9&amp;")'!C48"),""),"")&amp;""</f>
        <v/>
      </c>
      <c r="BN21" s="162" t="str">
        <f t="array" aca="1" ref="BN21" ca="1">IF(BB9&lt;&gt;"",IFERROR(INDIRECT("'様式３ａ ("&amp;BB9&amp;")'！D48"),""),"")&amp;""</f>
        <v/>
      </c>
      <c r="BO21" s="155" t="str">
        <f t="array" aca="1" ref="BO21" ca="1">IF(BB9&lt;&gt;"",IFERROR(INDIRECT("'様式３ａ ("&amp;BB9&amp;")'！E48"),""),"")&amp;""</f>
        <v/>
      </c>
      <c r="BP21" s="155" t="str">
        <f t="array" aca="1" ref="BP21" ca="1">IF(BB9&lt;&gt;"",IFERROR(INDIRECT("'様式３ａ ("&amp;BB9&amp;")'！F48"),""),"")&amp;""</f>
        <v/>
      </c>
      <c r="BQ21" s="155" t="str">
        <f t="array" aca="1" ref="BQ21" ca="1">IF(BB9&lt;&gt;"",IFERROR(INDIRECT("'様式３ａ ("&amp;BB9&amp;")'！G48"),""),"")&amp;""</f>
        <v/>
      </c>
      <c r="BR21" s="173" t="str">
        <f t="array" aca="1" ref="BR21" ca="1">IF(BB9&lt;&gt;"",IFERROR(INDIRECT("'様式３ａ ("&amp;BB9&amp;")'！H48"),""),"")</f>
        <v/>
      </c>
      <c r="BS21" s="173" t="str">
        <f t="array" aca="1" ref="BS21" ca="1">IF(BB9&lt;&gt;"",IFERROR(INDIRECT("'様式３ａ ("&amp;BB9&amp;")'！I48"),""),"")</f>
        <v/>
      </c>
      <c r="BT21" s="155" t="str">
        <f t="array" aca="1" ref="BT21" ca="1">IF(BB9&lt;&gt;"",IFERROR(INDIRECT("'様式３ａ ("&amp;BB9&amp;")'！K48"),""),"")&amp;""</f>
        <v/>
      </c>
      <c r="CI21" s="152" t="str">
        <f t="shared" ca="1" si="5"/>
        <v/>
      </c>
      <c r="CJ21" s="155" t="str">
        <f t="array" aca="1" ref="CJ21" ca="1">IF(CK21&lt;&gt;"",IFERROR(INDIRECT("'様式３b ("&amp;BW9&amp;")'!B48"),""),"")&amp;""</f>
        <v/>
      </c>
      <c r="CK21" s="162" t="str">
        <f t="array" aca="1" ref="CK21" ca="1">IF(BW9&lt;&gt;"",IFERROR(INDIRECT("'様式３b ("&amp;BW9&amp;")'!C48"),""),"")&amp;""</f>
        <v/>
      </c>
      <c r="CL21" s="162" t="str">
        <f t="array" aca="1" ref="CL21" ca="1">IF(BW9&lt;&gt;"",IFERROR(INDIRECT("'様式３b ("&amp;BW9&amp;")'！D48"),""),"")&amp;""</f>
        <v/>
      </c>
      <c r="CM21" s="155" t="str">
        <f t="array" aca="1" ref="CM21" ca="1">IF(BW9&lt;&gt;"",IFERROR(INDIRECT("'様式３b ("&amp;BW9&amp;")'！E48"),""),"")&amp;""</f>
        <v/>
      </c>
      <c r="CN21" s="155" t="str">
        <f t="array" aca="1" ref="CN21" ca="1">IF(BW9&lt;&gt;"",IFERROR(INDIRECT("'様式３b ("&amp;BW9&amp;")'！F48"),""),"")&amp;""</f>
        <v/>
      </c>
      <c r="CO21" s="155" t="str">
        <f t="array" aca="1" ref="CO21" ca="1">IF(BW9&lt;&gt;"",IFERROR(INDIRECT("'様式３b ("&amp;BW9&amp;")'！G48"),""),"")&amp;""</f>
        <v/>
      </c>
      <c r="CP21" s="173" t="str">
        <f t="array" aca="1" ref="CP21" ca="1">IF(BW9&lt;&gt;"",IFERROR(INDIRECT("'様式３b ("&amp;BW9&amp;")'！H48"),""),"")</f>
        <v/>
      </c>
      <c r="CQ21" s="173" t="str">
        <f t="array" aca="1" ref="CQ21" ca="1">IF(BW9&lt;&gt;"",IFERROR(INDIRECT("'様式３b ("&amp;BW9&amp;")'！I48"),""),"")</f>
        <v/>
      </c>
      <c r="CR21" s="155" t="str">
        <f t="array" aca="1" ref="CR21" ca="1">IF(BW9&lt;&gt;"",IFERROR(INDIRECT("'様式３b ("&amp;BW9&amp;")'！K48"),""),"")&amp;""</f>
        <v/>
      </c>
      <c r="GS21" s="152" t="str">
        <f t="shared" ca="1" si="6"/>
        <v/>
      </c>
      <c r="GT21" s="155" t="str">
        <f t="array" aca="1" ref="GT21" ca="1">IF(CU21&lt;&gt;"",IFERROR(INDIRECT("'様式３ｃ【"&amp;CU9&amp;"】'!B61"),""),"")&amp;""</f>
        <v/>
      </c>
      <c r="GU21" s="162" t="str">
        <f t="array" aca="1" ref="GU21" ca="1">IF(CU9&lt;&gt;"",IFERROR(INDIRECT("'様式３ｃ【"&amp;CU9&amp;"】'!C61"),""),"")&amp;""</f>
        <v/>
      </c>
      <c r="GV21" s="162" t="str">
        <f t="array" aca="1" ref="GV21" ca="1">IF(CU9&lt;&gt;"",IFERROR(INDIRECT("'様式３ｃ【"&amp;CU9&amp;"】'!D61"),""),"")&amp;""</f>
        <v/>
      </c>
      <c r="GW21" s="162" t="str">
        <f t="array" aca="1" ref="GW21" ca="1">IF(CU9&lt;&gt;"",IFERROR(INDIRECT("'様式３ｃ【"&amp;CU9&amp;"】'!E61"),""),"")&amp;""</f>
        <v/>
      </c>
      <c r="GX21" s="175" t="str">
        <f t="array" aca="1" ref="GX21" ca="1">IF(CU9&lt;&gt;"",IFERROR(INDIRECT("'様式３ｃ【"&amp;CU9&amp;"】'!F61"),""),"")&amp;""</f>
        <v/>
      </c>
      <c r="GY21" s="173" t="str">
        <f t="array" aca="1" ref="GY21" ca="1">IF(CU9&lt;&gt;"",IFERROR(INDIRECT("'様式３ｃ【"&amp;CU9&amp;"】'!G61"),""),"")</f>
        <v/>
      </c>
      <c r="GZ21" s="175" t="str">
        <f t="array" aca="1" ref="GZ21" ca="1">IF(CU9&lt;&gt;"",IFERROR(INDIRECT("'様式３ｃ【"&amp;CU9&amp;"】'!H61"),""),"")&amp;""</f>
        <v/>
      </c>
      <c r="HA21" s="159" t="str">
        <f t="array" aca="1" ref="HA21" ca="1">IF(CU9&lt;&gt;"",IFERROR(INDIRECT("'様式３ｃ【"&amp;CU9&amp;"】'!I61"),""),"")</f>
        <v/>
      </c>
      <c r="HB21" s="159" t="str">
        <f t="array" aca="1" ref="HB21" ca="1">IF(CU9&lt;&gt;"",IFERROR(INDIRECT("'様式３ｃ【"&amp;CU9&amp;"】'!J61"),""),"")</f>
        <v/>
      </c>
      <c r="HC21" s="175" t="str">
        <f t="array" aca="1" ref="HC21" ca="1">IF(CU9&lt;&gt;"",IFERROR(INDIRECT("'様式３ｃ【"&amp;CU9&amp;"】'!L61"),""),"")&amp;""</f>
        <v/>
      </c>
    </row>
    <row r="22" spans="2:211" x14ac:dyDescent="0.45">
      <c r="B22" s="156"/>
      <c r="C22" s="156"/>
      <c r="D22" s="156"/>
      <c r="E22" s="156"/>
      <c r="F22" s="156"/>
      <c r="G22" s="156"/>
      <c r="H22" s="156"/>
      <c r="I22" s="156"/>
      <c r="J22" s="156"/>
      <c r="K22" s="156"/>
      <c r="L22" s="156"/>
      <c r="M22" s="156"/>
      <c r="N22" s="156"/>
      <c r="O22" s="156"/>
      <c r="P22" s="156"/>
      <c r="Q22" s="152" t="str">
        <f t="shared" si="0"/>
        <v/>
      </c>
      <c r="R22" s="155" t="str">
        <f>IF(S22&lt;&gt;"",様式１【認定申請一覧】!B27&amp;"","")</f>
        <v/>
      </c>
      <c r="S22" s="153" t="str">
        <f>様式１【認定申請一覧】!C27&amp;""</f>
        <v/>
      </c>
      <c r="T22" s="153" t="str">
        <f>様式１【認定申請一覧】!E27&amp;""</f>
        <v/>
      </c>
      <c r="U22" s="153" t="str">
        <f>様式１【認定申請一覧】!G27&amp;""</f>
        <v/>
      </c>
      <c r="V22" s="155" t="str">
        <f t="array" aca="1" ref="V22" ca="1">IF(AND(様式１【認定申請一覧】!H27="○",IFERROR(INDIRECT("'様式３a ("&amp;様式１【認定申請一覧】!B27&amp;")'!C13"),0)&lt;&gt;0),"○","")</f>
        <v/>
      </c>
      <c r="W22" s="155" t="str">
        <f t="array" aca="1" ref="W22" ca="1">IF(AND(様式１【認定申請一覧】!H27="○",IFERROR(INDIRECT("'様式３ｂ ("&amp;様式１【認定申請一覧】!B27&amp;")'!C13"),0)&lt;&gt;0),"○","")</f>
        <v/>
      </c>
      <c r="X22" s="155" t="str">
        <f t="array" aca="1" ref="X22" ca="1">IF(AND(様式１【認定申請一覧】!H27="○",IFERROR(INDIRECT("'様式３ｃ【"&amp;様式１【認定申請一覧】!B27&amp;"】'!C13"),0)&lt;&gt;0),"○","")</f>
        <v/>
      </c>
      <c r="Z22" s="156"/>
      <c r="AA22" s="168"/>
      <c r="AB22" s="156"/>
      <c r="AC22" s="156"/>
      <c r="AD22" s="156"/>
      <c r="AE22" s="156"/>
      <c r="AF22" s="156"/>
      <c r="AG22" s="156"/>
      <c r="AH22" s="156"/>
      <c r="AI22" s="156"/>
      <c r="AJ22" s="156"/>
      <c r="AK22" s="156"/>
      <c r="AL22" s="156"/>
      <c r="AM22" s="156"/>
      <c r="AN22" s="156"/>
      <c r="AO22" s="156"/>
      <c r="AP22" s="156"/>
      <c r="AQ22" s="152" t="str">
        <f t="shared" ca="1" si="1"/>
        <v/>
      </c>
      <c r="AR22" s="155" t="str">
        <f t="array" aca="1" ref="AR22" ca="1">IF(AS22&lt;&gt;"",IFERROR(INDIRECT("'様式２ ("&amp;AA9&amp;")'!B41"),""),"")</f>
        <v/>
      </c>
      <c r="AS22" s="162" t="str">
        <f t="array" aca="1" ref="AS22" ca="1">IF(AA9&lt;&gt;"",IFERROR(INDIRECT("'様式２ ("&amp;AA9&amp;")'!C41"),""),"")&amp;""</f>
        <v/>
      </c>
      <c r="AT22" s="163" t="str">
        <f t="array" aca="1" ref="AT22" ca="1">IF(AR22&lt;&gt;"",IFERROR(INDIRECT("'様式２ ("&amp;AA9&amp;")'!E41"),""),"")</f>
        <v/>
      </c>
      <c r="AU22" s="163" t="str">
        <f t="array" aca="1" ref="AU22" ca="1">IF(AS22&lt;&gt;"",IFERROR(INDIRECT("'様式２ ("&amp;AA9&amp;")'!F41"),""),"")</f>
        <v/>
      </c>
      <c r="AV22" s="163" t="str">
        <f t="array" aca="1" ref="AV22" ca="1">IF(AR22&lt;&gt;"",IFERROR(INDIRECT("'様式２ ("&amp;AA9&amp;")'!G41"),""),"")</f>
        <v/>
      </c>
      <c r="AW22" s="159" t="str">
        <f t="array" aca="1" ref="AW22" ca="1">IF(AR22&lt;&gt;"",IFERROR(INDIRECT("'様式２ ("&amp;AA9&amp;")'!H41"),""),"")</f>
        <v/>
      </c>
      <c r="AX22" s="164" t="str">
        <f t="array" aca="1" ref="AX22" ca="1">IF(AR22&lt;&gt;"",LEFT(IFERROR(INDIRECT("'様式２ ("&amp;AA9&amp;")'!J41"),""),FIND(",",IFERROR(INDIRECT("'様式２ ("&amp;AA9&amp;")'!J41"),""))-1),"")</f>
        <v/>
      </c>
      <c r="AY22" s="164" t="str">
        <f t="array" aca="1" ref="AY22" ca="1">IF(AR22&lt;&gt;"",RIGHT(IFERROR(INDIRECT("'様式２ ("&amp;AA9&amp;")'!J41"),""),LEN(IFERROR(INDIRECT("'様式２ ("&amp;AA9&amp;")'!J42"),""))-FIND(",",IFERROR(INDIRECT("'様式２ ("&amp;AA9&amp;")'!J41"),""))),"")</f>
        <v/>
      </c>
      <c r="BK22" s="152" t="str">
        <f t="shared" ca="1" si="3"/>
        <v/>
      </c>
      <c r="BL22" s="155" t="str">
        <f t="array" aca="1" ref="BL22" ca="1">IF(BM22&lt;&gt;"",IFERROR(INDIRECT("'様式３ａ ("&amp;BB9&amp;")'!B49"),""),"")&amp;""</f>
        <v/>
      </c>
      <c r="BM22" s="162" t="str">
        <f t="array" aca="1" ref="BM22" ca="1">IF(BB9&lt;&gt;"",IFERROR(INDIRECT("'様式３ａ ("&amp;BB9&amp;")'!C49"),""),"")&amp;""</f>
        <v/>
      </c>
      <c r="BN22" s="162" t="str">
        <f t="array" aca="1" ref="BN22" ca="1">IF(BB9&lt;&gt;"",IFERROR(INDIRECT("'様式３ａ ("&amp;BB9&amp;")'！D49"),""),"")&amp;""</f>
        <v/>
      </c>
      <c r="BO22" s="155" t="str">
        <f t="array" aca="1" ref="BO22" ca="1">IF(BB9&lt;&gt;"",IFERROR(INDIRECT("'様式３ａ ("&amp;BB9&amp;")'！E49"),""),"")&amp;""</f>
        <v/>
      </c>
      <c r="BP22" s="155" t="str">
        <f t="array" aca="1" ref="BP22" ca="1">IF(BB9&lt;&gt;"",IFERROR(INDIRECT("'様式３ａ ("&amp;BB9&amp;")'！F49"),""),"")&amp;""</f>
        <v/>
      </c>
      <c r="BQ22" s="155" t="str">
        <f t="array" aca="1" ref="BQ22" ca="1">IF(BB9&lt;&gt;"",IFERROR(INDIRECT("'様式３ａ ("&amp;BB9&amp;")'！G49"),""),"")&amp;""</f>
        <v/>
      </c>
      <c r="BR22" s="173" t="str">
        <f t="array" aca="1" ref="BR22" ca="1">IF(BB9&lt;&gt;"",IFERROR(INDIRECT("'様式３ａ ("&amp;BB9&amp;")'！H49"),""),"")</f>
        <v/>
      </c>
      <c r="BS22" s="173" t="str">
        <f t="array" aca="1" ref="BS22" ca="1">IF(BB9&lt;&gt;"",IFERROR(INDIRECT("'様式３ａ ("&amp;BB9&amp;")'！I49"),""),"")</f>
        <v/>
      </c>
      <c r="BT22" s="155" t="str">
        <f t="array" aca="1" ref="BT22" ca="1">IF(BB9&lt;&gt;"",IFERROR(INDIRECT("'様式３ａ ("&amp;BB9&amp;")'！K49"),""),"")&amp;""</f>
        <v/>
      </c>
      <c r="CI22" s="152" t="str">
        <f t="shared" ca="1" si="5"/>
        <v/>
      </c>
      <c r="CJ22" s="155" t="str">
        <f t="array" aca="1" ref="CJ22" ca="1">IF(CK22&lt;&gt;"",IFERROR(INDIRECT("'様式３b ("&amp;BW9&amp;")'!B49"),""),"")&amp;""</f>
        <v/>
      </c>
      <c r="CK22" s="162" t="str">
        <f t="array" aca="1" ref="CK22" ca="1">IF(BW9&lt;&gt;"",IFERROR(INDIRECT("'様式３b ("&amp;BW9&amp;")'!C49"),""),"")&amp;""</f>
        <v/>
      </c>
      <c r="CL22" s="162" t="str">
        <f t="array" aca="1" ref="CL22" ca="1">IF(BW9&lt;&gt;"",IFERROR(INDIRECT("'様式３b ("&amp;BW9&amp;")'！D49"),""),"")&amp;""</f>
        <v/>
      </c>
      <c r="CM22" s="155" t="str">
        <f t="array" aca="1" ref="CM22" ca="1">IF(BW9&lt;&gt;"",IFERROR(INDIRECT("'様式３b ("&amp;BW9&amp;")'！E49"),""),"")&amp;""</f>
        <v/>
      </c>
      <c r="CN22" s="155" t="str">
        <f t="array" aca="1" ref="CN22" ca="1">IF(BW9&lt;&gt;"",IFERROR(INDIRECT("'様式３b ("&amp;BW9&amp;")'！F49"),""),"")&amp;""</f>
        <v/>
      </c>
      <c r="CO22" s="155" t="str">
        <f t="array" aca="1" ref="CO22" ca="1">IF(BW9&lt;&gt;"",IFERROR(INDIRECT("'様式３b ("&amp;BW9&amp;")'！G49"),""),"")&amp;""</f>
        <v/>
      </c>
      <c r="CP22" s="173" t="str">
        <f t="array" aca="1" ref="CP22" ca="1">IF(BW9&lt;&gt;"",IFERROR(INDIRECT("'様式３b ("&amp;BW9&amp;")'！H49"),""),"")</f>
        <v/>
      </c>
      <c r="CQ22" s="173" t="str">
        <f t="array" aca="1" ref="CQ22" ca="1">IF(BW9&lt;&gt;"",IFERROR(INDIRECT("'様式３b ("&amp;BW9&amp;")'！I49"),""),"")</f>
        <v/>
      </c>
      <c r="CR22" s="155" t="str">
        <f t="array" aca="1" ref="CR22" ca="1">IF(BW9&lt;&gt;"",IFERROR(INDIRECT("'様式３b ("&amp;BW9&amp;")'！K49"),""),"")&amp;""</f>
        <v/>
      </c>
      <c r="GS22" s="152" t="str">
        <f t="shared" ref="GS22:GS28" ca="1" si="7">IF(GT22&lt;&gt;"",$BV$9&amp;TEXT(GT22,"-000"),"")</f>
        <v/>
      </c>
      <c r="GT22" s="155" t="str">
        <f t="array" aca="1" ref="GT22" ca="1">IF(CU22&lt;&gt;"",IFERROR(INDIRECT("'様式３ｃ【"&amp;CU9&amp;"】'!B62"),""),"")&amp;""</f>
        <v/>
      </c>
      <c r="GU22" s="162" t="str">
        <f t="array" aca="1" ref="GU22" ca="1">IF(CU9&lt;&gt;"",IFERROR(INDIRECT("'様式３ｃ【"&amp;CU9&amp;"】'!C62"),""),"")&amp;""</f>
        <v/>
      </c>
      <c r="GV22" s="162" t="str">
        <f t="array" aca="1" ref="GV22" ca="1">IF(CU9&lt;&gt;"",IFERROR(INDIRECT("'様式３ｃ【"&amp;CU9&amp;"】'!D62"),""),"")&amp;""</f>
        <v/>
      </c>
      <c r="GW22" s="162" t="str">
        <f t="array" aca="1" ref="GW22" ca="1">IF(CU9&lt;&gt;"",IFERROR(INDIRECT("'様式３ｃ【"&amp;CU9&amp;"】'!E62"),""),"")&amp;""</f>
        <v/>
      </c>
      <c r="GX22" s="175" t="str">
        <f t="array" aca="1" ref="GX22" ca="1">IF(CU9&lt;&gt;"",IFERROR(INDIRECT("'様式３ｃ【"&amp;CU9&amp;"】'!F62"),""),"")&amp;""</f>
        <v/>
      </c>
      <c r="GY22" s="173" t="str">
        <f t="array" aca="1" ref="GY22" ca="1">IF(CU9&lt;&gt;"",IFERROR(INDIRECT("'様式３ｃ【"&amp;CU9&amp;"】'!G62"),""),"")</f>
        <v/>
      </c>
      <c r="GZ22" s="175" t="str">
        <f t="array" aca="1" ref="GZ22" ca="1">IF(CU9&lt;&gt;"",IFERROR(INDIRECT("'様式３ｃ【"&amp;CU9&amp;"】'!H62"),""),"")&amp;""</f>
        <v/>
      </c>
      <c r="HA22" s="159" t="str">
        <f t="array" aca="1" ref="HA22" ca="1">IF(CU9&lt;&gt;"",IFERROR(INDIRECT("'様式３ｃ【"&amp;CU9&amp;"】'!I62"),""),"")</f>
        <v/>
      </c>
      <c r="HB22" s="159" t="str">
        <f t="array" aca="1" ref="HB22" ca="1">IF(CU9&lt;&gt;"",IFERROR(INDIRECT("'様式３ｃ【"&amp;CU9&amp;"】'!J62"),""),"")</f>
        <v/>
      </c>
      <c r="HC22" s="175" t="str">
        <f t="array" aca="1" ref="HC22" ca="1">IF(CU9&lt;&gt;"",IFERROR(INDIRECT("'様式３ｃ【"&amp;CU9&amp;"】'!L62"),""),"")&amp;""</f>
        <v/>
      </c>
    </row>
    <row r="23" spans="2:211" x14ac:dyDescent="0.45">
      <c r="B23" s="156"/>
      <c r="C23" s="156"/>
      <c r="D23" s="156"/>
      <c r="E23" s="156"/>
      <c r="F23" s="156"/>
      <c r="G23" s="156"/>
      <c r="H23" s="156"/>
      <c r="I23" s="156"/>
      <c r="J23" s="156"/>
      <c r="K23" s="156"/>
      <c r="L23" s="156"/>
      <c r="M23" s="156"/>
      <c r="N23" s="156"/>
      <c r="O23" s="156"/>
      <c r="P23" s="156"/>
      <c r="Q23" s="152" t="str">
        <f t="shared" si="0"/>
        <v/>
      </c>
      <c r="R23" s="155" t="str">
        <f>IF(S23&lt;&gt;"",様式１【認定申請一覧】!B28&amp;"","")</f>
        <v/>
      </c>
      <c r="S23" s="153" t="str">
        <f>様式１【認定申請一覧】!C28&amp;""</f>
        <v/>
      </c>
      <c r="T23" s="153" t="str">
        <f>様式１【認定申請一覧】!E28&amp;""</f>
        <v/>
      </c>
      <c r="U23" s="153" t="str">
        <f>様式１【認定申請一覧】!G28&amp;""</f>
        <v/>
      </c>
      <c r="V23" s="155" t="str">
        <f t="array" aca="1" ref="V23" ca="1">IF(AND(様式１【認定申請一覧】!H28="○",IFERROR(INDIRECT("'様式３a ("&amp;様式１【認定申請一覧】!B28&amp;")'!C13"),0)&lt;&gt;0),"○","")</f>
        <v/>
      </c>
      <c r="W23" s="155" t="str">
        <f t="array" aca="1" ref="W23" ca="1">IF(AND(様式１【認定申請一覧】!H28="○",IFERROR(INDIRECT("'様式３ｂ ("&amp;様式１【認定申請一覧】!B28&amp;")'!C13"),0)&lt;&gt;0),"○","")</f>
        <v/>
      </c>
      <c r="X23" s="155" t="str">
        <f t="array" aca="1" ref="X23" ca="1">IF(AND(様式１【認定申請一覧】!H28="○",IFERROR(INDIRECT("'様式３ｃ【"&amp;様式１【認定申請一覧】!B28&amp;"】'!C13"),0)&lt;&gt;0),"○","")</f>
        <v/>
      </c>
      <c r="Z23" s="156"/>
      <c r="AA23" s="168"/>
      <c r="AB23" s="156"/>
      <c r="AC23" s="156"/>
      <c r="AD23" s="156"/>
      <c r="AE23" s="156"/>
      <c r="AF23" s="156"/>
      <c r="AG23" s="156"/>
      <c r="AH23" s="156"/>
      <c r="AI23" s="156"/>
      <c r="AJ23" s="156"/>
      <c r="AK23" s="156"/>
      <c r="AL23" s="156"/>
      <c r="AM23" s="156"/>
      <c r="AN23" s="156"/>
      <c r="AO23" s="156"/>
      <c r="AP23" s="156"/>
      <c r="AQ23" s="152" t="str">
        <f t="shared" ca="1" si="1"/>
        <v/>
      </c>
      <c r="AR23" s="155" t="str">
        <f t="array" aca="1" ref="AR23" ca="1">IF(AS23&lt;&gt;"",IFERROR(INDIRECT("'様式２ ("&amp;AA9&amp;")'!B42"),""),"")</f>
        <v/>
      </c>
      <c r="AS23" s="162" t="str">
        <f t="array" aca="1" ref="AS23" ca="1">IF(AA9&lt;&gt;"",IFERROR(INDIRECT("'様式２ ("&amp;AA9&amp;")'!C42"),""),"")&amp;""</f>
        <v/>
      </c>
      <c r="AT23" s="163" t="str">
        <f t="array" aca="1" ref="AT23" ca="1">IF(AR23&lt;&gt;"",IFERROR(INDIRECT("'様式２ ("&amp;AA9&amp;")'!E42"),""),"")</f>
        <v/>
      </c>
      <c r="AU23" s="163" t="str">
        <f t="array" aca="1" ref="AU23" ca="1">IF(AS23&lt;&gt;"",IFERROR(INDIRECT("'様式２ ("&amp;AA9&amp;")'!F42"),""),"")</f>
        <v/>
      </c>
      <c r="AV23" s="163" t="str">
        <f t="array" aca="1" ref="AV23" ca="1">IF(AR23&lt;&gt;"",IFERROR(INDIRECT("'様式２ ("&amp;AA9&amp;")'!G42"),""),"")</f>
        <v/>
      </c>
      <c r="AW23" s="159" t="str">
        <f t="array" aca="1" ref="AW23" ca="1">IF(AR23&lt;&gt;"",IFERROR(INDIRECT("'様式２ ("&amp;AA9&amp;")'!H42"),""),"")</f>
        <v/>
      </c>
      <c r="AX23" s="164" t="str">
        <f t="array" aca="1" ref="AX23" ca="1">IF(AR23&lt;&gt;"",LEFT(IFERROR(INDIRECT("'様式２ ("&amp;AA9&amp;")'!J42"),""),FIND(",",IFERROR(INDIRECT("'様式２ ("&amp;AA9&amp;")'!J42"),""))-1),"")</f>
        <v/>
      </c>
      <c r="AY23" s="164" t="str">
        <f t="array" aca="1" ref="AY23" ca="1">IF(AR23&lt;&gt;"",RIGHT(IFERROR(INDIRECT("'様式２ ("&amp;AA9&amp;")'!J42"),""),LEN(IFERROR(INDIRECT("'様式２ ("&amp;AA9&amp;")'!J42"),""))-FIND(",",IFERROR(INDIRECT("'様式２ ("&amp;AA9&amp;")'!J42"),""))),"")</f>
        <v/>
      </c>
      <c r="BK23" s="152" t="str">
        <f t="shared" ca="1" si="3"/>
        <v/>
      </c>
      <c r="BL23" s="155" t="str">
        <f t="array" aca="1" ref="BL23" ca="1">IF(BM23&lt;&gt;"",IFERROR(INDIRECT("'様式３ａ ("&amp;BB9&amp;")'!B50"),""),"")&amp;""</f>
        <v/>
      </c>
      <c r="BM23" s="162" t="str">
        <f t="array" aca="1" ref="BM23" ca="1">IF(BB9&lt;&gt;"",IFERROR(INDIRECT("'様式３ａ ("&amp;BB9&amp;")'!C50"),""),"")&amp;""</f>
        <v/>
      </c>
      <c r="BN23" s="162" t="str">
        <f t="array" aca="1" ref="BN23" ca="1">IF(BB9&lt;&gt;"",IFERROR(INDIRECT("'様式３ａ ("&amp;BB9&amp;")'！D50"),""),"")&amp;""</f>
        <v/>
      </c>
      <c r="BO23" s="155" t="str">
        <f t="array" aca="1" ref="BO23" ca="1">IF(BB9&lt;&gt;"",IFERROR(INDIRECT("'様式３ａ ("&amp;BB9&amp;")'！E50"),""),"")&amp;""</f>
        <v/>
      </c>
      <c r="BP23" s="155" t="str">
        <f t="array" aca="1" ref="BP23" ca="1">IF(BB9&lt;&gt;"",IFERROR(INDIRECT("'様式３ａ ("&amp;BB9&amp;")'！F50"),""),"")&amp;""</f>
        <v/>
      </c>
      <c r="BQ23" s="155" t="str">
        <f t="array" aca="1" ref="BQ23" ca="1">IF(BB9&lt;&gt;"",IFERROR(INDIRECT("'様式３ａ ("&amp;BB9&amp;")'！G50"),""),"")&amp;""</f>
        <v/>
      </c>
      <c r="BR23" s="173" t="str">
        <f t="array" aca="1" ref="BR23" ca="1">IF(BB9&lt;&gt;"",IFERROR(INDIRECT("'様式３ａ ("&amp;BB9&amp;")'！H50"),""),"")</f>
        <v/>
      </c>
      <c r="BS23" s="173" t="str">
        <f t="array" aca="1" ref="BS23" ca="1">IF(BB9&lt;&gt;"",IFERROR(INDIRECT("'様式３ａ ("&amp;BB9&amp;")'！I50"),""),"")</f>
        <v/>
      </c>
      <c r="BT23" s="155" t="str">
        <f t="array" aca="1" ref="BT23" ca="1">IF(BB9&lt;&gt;"",IFERROR(INDIRECT("'様式３ａ ("&amp;BB9&amp;")'！K50"),""),"")&amp;""</f>
        <v/>
      </c>
      <c r="CI23" s="152" t="str">
        <f t="shared" ca="1" si="5"/>
        <v/>
      </c>
      <c r="CJ23" s="155" t="str">
        <f t="array" aca="1" ref="CJ23" ca="1">IF(CK23&lt;&gt;"",IFERROR(INDIRECT("'様式３b ("&amp;BW9&amp;")'!B50"),""),"")&amp;""</f>
        <v/>
      </c>
      <c r="CK23" s="162" t="str">
        <f t="array" aca="1" ref="CK23" ca="1">IF(BW9&lt;&gt;"",IFERROR(INDIRECT("'様式３b ("&amp;BW9&amp;")'!C50"),""),"")&amp;""</f>
        <v/>
      </c>
      <c r="CL23" s="162" t="str">
        <f t="array" aca="1" ref="CL23" ca="1">IF(BW9&lt;&gt;"",IFERROR(INDIRECT("'様式３b ("&amp;BW9&amp;")'！D50"),""),"")&amp;""</f>
        <v/>
      </c>
      <c r="CM23" s="155" t="str">
        <f t="array" aca="1" ref="CM23" ca="1">IF(BW9&lt;&gt;"",IFERROR(INDIRECT("'様式３b ("&amp;BW9&amp;")'！E50"),""),"")&amp;""</f>
        <v/>
      </c>
      <c r="CN23" s="155" t="str">
        <f t="array" aca="1" ref="CN23" ca="1">IF(BW9&lt;&gt;"",IFERROR(INDIRECT("'様式３b ("&amp;BW9&amp;")'！F50"),""),"")&amp;""</f>
        <v/>
      </c>
      <c r="CO23" s="155" t="str">
        <f t="array" aca="1" ref="CO23" ca="1">IF(BW9&lt;&gt;"",IFERROR(INDIRECT("'様式３b ("&amp;BW9&amp;")'！G50"),""),"")&amp;""</f>
        <v/>
      </c>
      <c r="CP23" s="173" t="str">
        <f t="array" aca="1" ref="CP23" ca="1">IF(BW9&lt;&gt;"",IFERROR(INDIRECT("'様式３b ("&amp;BW9&amp;")'！H50"),""),"")</f>
        <v/>
      </c>
      <c r="CQ23" s="173" t="str">
        <f t="array" aca="1" ref="CQ23" ca="1">IF(BW9&lt;&gt;"",IFERROR(INDIRECT("'様式３b ("&amp;BW9&amp;")'！I50"),""),"")</f>
        <v/>
      </c>
      <c r="CR23" s="155" t="str">
        <f t="array" aca="1" ref="CR23" ca="1">IF(BW9&lt;&gt;"",IFERROR(INDIRECT("'様式３b ("&amp;BW9&amp;")'！K50"),""),"")&amp;""</f>
        <v/>
      </c>
      <c r="GS23" s="152" t="str">
        <f t="shared" ca="1" si="7"/>
        <v/>
      </c>
      <c r="GT23" s="155" t="str">
        <f t="array" aca="1" ref="GT23" ca="1">IF(CU23&lt;&gt;"",IFERROR(INDIRECT("'様式３ｃ【"&amp;CU9&amp;"】'!B63"),""),"")&amp;""</f>
        <v/>
      </c>
      <c r="GU23" s="162" t="str">
        <f t="array" aca="1" ref="GU23" ca="1">IF(CU9&lt;&gt;"",IFERROR(INDIRECT("'様式３ｃ【"&amp;CU9&amp;"】'!C63"),""),"")&amp;""</f>
        <v/>
      </c>
      <c r="GV23" s="162" t="str">
        <f t="array" aca="1" ref="GV23" ca="1">IF(CU9&lt;&gt;"",IFERROR(INDIRECT("'様式３ｃ【"&amp;CU9&amp;"】'!D63"),""),"")&amp;""</f>
        <v/>
      </c>
      <c r="GW23" s="162" t="str">
        <f t="array" aca="1" ref="GW23" ca="1">IF(CU9&lt;&gt;"",IFERROR(INDIRECT("'様式３ｃ【"&amp;CU9&amp;"】'!E63"),""),"")&amp;""</f>
        <v/>
      </c>
      <c r="GX23" s="175" t="str">
        <f t="array" aca="1" ref="GX23" ca="1">IF(CU9&lt;&gt;"",IFERROR(INDIRECT("'様式３ｃ【"&amp;CU9&amp;"】'!F63"),""),"")&amp;""</f>
        <v/>
      </c>
      <c r="GY23" s="173" t="str">
        <f t="array" aca="1" ref="GY23" ca="1">IF(CU9&lt;&gt;"",IFERROR(INDIRECT("'様式３ｃ【"&amp;CU9&amp;"】'!G63"),""),"")</f>
        <v/>
      </c>
      <c r="GZ23" s="175" t="str">
        <f t="array" aca="1" ref="GZ23" ca="1">IF(CU9&lt;&gt;"",IFERROR(INDIRECT("'様式３ｃ【"&amp;CU9&amp;"】'!H63"),""),"")&amp;""</f>
        <v/>
      </c>
      <c r="HA23" s="159" t="str">
        <f t="array" aca="1" ref="HA23" ca="1">IF(CU9&lt;&gt;"",IFERROR(INDIRECT("'様式３ｃ【"&amp;CU9&amp;"】'!I63"),""),"")</f>
        <v/>
      </c>
      <c r="HB23" s="159" t="str">
        <f t="array" aca="1" ref="HB23" ca="1">IF(CU9&lt;&gt;"",IFERROR(INDIRECT("'様式３ｃ【"&amp;CU9&amp;"】'!J63"),""),"")</f>
        <v/>
      </c>
      <c r="HC23" s="175" t="str">
        <f t="array" aca="1" ref="HC23" ca="1">IF(CU9&lt;&gt;"",IFERROR(INDIRECT("'様式３ｃ【"&amp;CU9&amp;"】'!L63"),""),"")&amp;""</f>
        <v/>
      </c>
    </row>
    <row r="24" spans="2:211" x14ac:dyDescent="0.45">
      <c r="B24" s="156"/>
      <c r="C24" s="156"/>
      <c r="D24" s="156"/>
      <c r="E24" s="156"/>
      <c r="F24" s="156"/>
      <c r="G24" s="156"/>
      <c r="H24" s="156"/>
      <c r="I24" s="156"/>
      <c r="J24" s="156"/>
      <c r="K24" s="156"/>
      <c r="L24" s="156"/>
      <c r="M24" s="156"/>
      <c r="N24" s="156"/>
      <c r="O24" s="156"/>
      <c r="P24" s="156"/>
      <c r="Q24" s="152" t="str">
        <f t="shared" si="0"/>
        <v/>
      </c>
      <c r="R24" s="155" t="str">
        <f>IF(S24&lt;&gt;"",様式１【認定申請一覧】!B29&amp;"","")</f>
        <v/>
      </c>
      <c r="S24" s="153" t="str">
        <f>様式１【認定申請一覧】!C29&amp;""</f>
        <v/>
      </c>
      <c r="T24" s="153" t="str">
        <f>様式１【認定申請一覧】!E29&amp;""</f>
        <v/>
      </c>
      <c r="U24" s="153" t="str">
        <f>様式１【認定申請一覧】!G29&amp;""</f>
        <v/>
      </c>
      <c r="V24" s="155" t="str">
        <f t="array" aca="1" ref="V24" ca="1">IF(AND(様式１【認定申請一覧】!H29="○",IFERROR(INDIRECT("'様式３a ("&amp;様式１【認定申請一覧】!B29&amp;")'!C13"),0)&lt;&gt;0),"○","")</f>
        <v/>
      </c>
      <c r="W24" s="155" t="str">
        <f t="array" aca="1" ref="W24" ca="1">IF(AND(様式１【認定申請一覧】!H29="○",IFERROR(INDIRECT("'様式３ｂ ("&amp;様式１【認定申請一覧】!B29&amp;")'!C13"),0)&lt;&gt;0),"○","")</f>
        <v/>
      </c>
      <c r="X24" s="155" t="str">
        <f t="array" aca="1" ref="X24" ca="1">IF(AND(様式１【認定申請一覧】!H29="○",IFERROR(INDIRECT("'様式３ｃ【"&amp;様式１【認定申請一覧】!B29&amp;"】'!C13"),0)&lt;&gt;0),"○","")</f>
        <v/>
      </c>
      <c r="Z24" s="156"/>
      <c r="AA24" s="168"/>
      <c r="AB24" s="156"/>
      <c r="AC24" s="156"/>
      <c r="AD24" s="156"/>
      <c r="AE24" s="156"/>
      <c r="AF24" s="156"/>
      <c r="AG24" s="156"/>
      <c r="AH24" s="156"/>
      <c r="AI24" s="156"/>
      <c r="AJ24" s="156"/>
      <c r="AK24" s="156"/>
      <c r="AL24" s="156"/>
      <c r="AM24" s="156"/>
      <c r="AN24" s="156"/>
      <c r="AO24" s="156"/>
      <c r="AP24" s="156"/>
      <c r="AQ24" s="152" t="str">
        <f t="shared" ca="1" si="1"/>
        <v/>
      </c>
      <c r="AR24" s="155" t="str">
        <f t="array" aca="1" ref="AR24" ca="1">IF(AS24&lt;&gt;"",IFERROR(INDIRECT("'様式２ ("&amp;AA9&amp;")'!B43"),""),"")</f>
        <v/>
      </c>
      <c r="AS24" s="162" t="str">
        <f t="array" aca="1" ref="AS24" ca="1">IF(AA9&lt;&gt;"",IFERROR(INDIRECT("'様式２ ("&amp;AA9&amp;")'!C43"),""),"")&amp;""</f>
        <v/>
      </c>
      <c r="AT24" s="163" t="str">
        <f t="array" aca="1" ref="AT24" ca="1">IF(AR24&lt;&gt;"",IFERROR(INDIRECT("'様式２ ("&amp;AA9&amp;")'!E43"),""),"")</f>
        <v/>
      </c>
      <c r="AU24" s="163" t="str">
        <f t="array" aca="1" ref="AU24" ca="1">IF(AS24&lt;&gt;"",IFERROR(INDIRECT("'様式２ ("&amp;AA9&amp;")'!F43"),""),"")</f>
        <v/>
      </c>
      <c r="AV24" s="163" t="str">
        <f t="array" aca="1" ref="AV24" ca="1">IF(AR24&lt;&gt;"",IFERROR(INDIRECT("'様式２ ("&amp;AA9&amp;")'!G43"),""),"")</f>
        <v/>
      </c>
      <c r="AW24" s="159" t="str">
        <f t="array" aca="1" ref="AW24" ca="1">IF(AR24&lt;&gt;"",IFERROR(INDIRECT("'様式２ ("&amp;AA9&amp;")'!H43"),""),"")</f>
        <v/>
      </c>
      <c r="AX24" s="164" t="str">
        <f t="array" aca="1" ref="AX24" ca="1">IF(AR24&lt;&gt;"",LEFT(IFERROR(INDIRECT("'様式２ ("&amp;AA9&amp;")'!J43"),""),FIND(",",IFERROR(INDIRECT("'様式２ ("&amp;AA9&amp;")'!J43"),""))-1),"")</f>
        <v/>
      </c>
      <c r="AY24" s="164" t="str">
        <f t="array" aca="1" ref="AY24" ca="1">IF(AR24&lt;&gt;"",RIGHT(IFERROR(INDIRECT("'様式２ ("&amp;AA9&amp;")'!J43"),""),LEN(IFERROR(INDIRECT("'様式２ ("&amp;AA9&amp;")'!J43"),""))-FIND(",",IFERROR(INDIRECT("'様式２ ("&amp;AA9&amp;")'!J43"),""))),"")</f>
        <v/>
      </c>
      <c r="BK24" s="152" t="str">
        <f t="shared" ca="1" si="3"/>
        <v/>
      </c>
      <c r="BL24" s="155" t="str">
        <f t="array" aca="1" ref="BL24" ca="1">IF(BM24&lt;&gt;"",IFERROR(INDIRECT("'様式３ａ ("&amp;BB9&amp;")'!B51"),""),"")&amp;""</f>
        <v/>
      </c>
      <c r="BM24" s="162" t="str">
        <f t="array" aca="1" ref="BM24" ca="1">IF(BB9&lt;&gt;"",IFERROR(INDIRECT("'様式３ａ ("&amp;BB9&amp;")'!C51"),""),"")&amp;""</f>
        <v/>
      </c>
      <c r="BN24" s="162" t="str">
        <f t="array" aca="1" ref="BN24" ca="1">IF(BB9&lt;&gt;"",IFERROR(INDIRECT("'様式３ａ ("&amp;BB9&amp;")'！D51"),""),"")&amp;""</f>
        <v/>
      </c>
      <c r="BO24" s="155" t="str">
        <f t="array" aca="1" ref="BO24" ca="1">IF(BB9&lt;&gt;"",IFERROR(INDIRECT("'様式３ａ ("&amp;BB9&amp;")'！E51"),""),"")&amp;""</f>
        <v/>
      </c>
      <c r="BP24" s="155" t="str">
        <f t="array" aca="1" ref="BP24" ca="1">IF(BB9&lt;&gt;"",IFERROR(INDIRECT("'様式３ａ ("&amp;BB9&amp;")'！F51"),""),"")&amp;""</f>
        <v/>
      </c>
      <c r="BQ24" s="155" t="str">
        <f t="array" aca="1" ref="BQ24" ca="1">IF(BB9&lt;&gt;"",IFERROR(INDIRECT("'様式３ａ ("&amp;BB9&amp;")'！G51"),""),"")&amp;""</f>
        <v/>
      </c>
      <c r="BR24" s="173" t="str">
        <f t="array" aca="1" ref="BR24" ca="1">IF(BB9&lt;&gt;"",IFERROR(INDIRECT("'様式３ａ ("&amp;BB9&amp;")'！H51"),""),"")</f>
        <v/>
      </c>
      <c r="BS24" s="173" t="str">
        <f t="array" aca="1" ref="BS24" ca="1">IF(BB9&lt;&gt;"",IFERROR(INDIRECT("'様式３ａ ("&amp;BB9&amp;")'！I51"),""),"")</f>
        <v/>
      </c>
      <c r="BT24" s="155" t="str">
        <f t="array" aca="1" ref="BT24" ca="1">IF(BB9&lt;&gt;"",IFERROR(INDIRECT("'様式３ａ ("&amp;BB9&amp;")'！K51"),""),"")&amp;""</f>
        <v/>
      </c>
      <c r="CI24" s="152" t="str">
        <f t="shared" ca="1" si="5"/>
        <v/>
      </c>
      <c r="CJ24" s="155" t="str">
        <f t="array" aca="1" ref="CJ24" ca="1">IF(CK24&lt;&gt;"",IFERROR(INDIRECT("'様式３b ("&amp;BW9&amp;")'!B51"),""),"")&amp;""</f>
        <v/>
      </c>
      <c r="CK24" s="162" t="str">
        <f t="array" aca="1" ref="CK24" ca="1">IF(BW9&lt;&gt;"",IFERROR(INDIRECT("'様式３b ("&amp;BW9&amp;")'!C51"),""),"")&amp;""</f>
        <v/>
      </c>
      <c r="CL24" s="162" t="str">
        <f t="array" aca="1" ref="CL24" ca="1">IF(BW9&lt;&gt;"",IFERROR(INDIRECT("'様式３b ("&amp;BW9&amp;")'！D51"),""),"")&amp;""</f>
        <v/>
      </c>
      <c r="CM24" s="155" t="str">
        <f t="array" aca="1" ref="CM24" ca="1">IF(BW9&lt;&gt;"",IFERROR(INDIRECT("'様式３b ("&amp;BW9&amp;")'！E51"),""),"")&amp;""</f>
        <v/>
      </c>
      <c r="CN24" s="155" t="str">
        <f t="array" aca="1" ref="CN24" ca="1">IF(BW9&lt;&gt;"",IFERROR(INDIRECT("'様式３b ("&amp;BW9&amp;")'！F51"),""),"")&amp;""</f>
        <v/>
      </c>
      <c r="CO24" s="155" t="str">
        <f t="array" aca="1" ref="CO24" ca="1">IF(BW9&lt;&gt;"",IFERROR(INDIRECT("'様式３b ("&amp;BW9&amp;")'！G51"),""),"")&amp;""</f>
        <v/>
      </c>
      <c r="CP24" s="173" t="str">
        <f t="array" aca="1" ref="CP24" ca="1">IF(BW9&lt;&gt;"",IFERROR(INDIRECT("'様式３b ("&amp;BW9&amp;")'！H51"),""),"")</f>
        <v/>
      </c>
      <c r="CQ24" s="173" t="str">
        <f t="array" aca="1" ref="CQ24" ca="1">IF(BW9&lt;&gt;"",IFERROR(INDIRECT("'様式３b ("&amp;BW9&amp;")'！I51"),""),"")</f>
        <v/>
      </c>
      <c r="CR24" s="155" t="str">
        <f t="array" aca="1" ref="CR24" ca="1">IF(BW9&lt;&gt;"",IFERROR(INDIRECT("'様式３b ("&amp;BW9&amp;")'！K51"),""),"")&amp;""</f>
        <v/>
      </c>
      <c r="GS24" s="152" t="str">
        <f t="shared" ca="1" si="7"/>
        <v/>
      </c>
      <c r="GT24" s="155" t="str">
        <f t="array" aca="1" ref="GT24" ca="1">IF(CU24&lt;&gt;"",IFERROR(INDIRECT("'様式３ｃ【"&amp;CU9&amp;"】'!B64"),""),"")&amp;""</f>
        <v/>
      </c>
      <c r="GU24" s="162" t="str">
        <f t="array" aca="1" ref="GU24" ca="1">IF(CU9&lt;&gt;"",IFERROR(INDIRECT("'様式３ｃ【"&amp;CU9&amp;"】'!C64"),""),"")&amp;""</f>
        <v/>
      </c>
      <c r="GV24" s="162" t="str">
        <f t="array" aca="1" ref="GV24" ca="1">IF(CU9&lt;&gt;"",IFERROR(INDIRECT("'様式３ｃ【"&amp;CU9&amp;"】'!D64"),""),"")&amp;""</f>
        <v/>
      </c>
      <c r="GW24" s="162" t="str">
        <f t="array" aca="1" ref="GW24" ca="1">IF(CU9&lt;&gt;"",IFERROR(INDIRECT("'様式３ｃ【"&amp;CU9&amp;"】'!E64"),""),"")&amp;""</f>
        <v/>
      </c>
      <c r="GX24" s="175" t="str">
        <f t="array" aca="1" ref="GX24" ca="1">IF(CU9&lt;&gt;"",IFERROR(INDIRECT("'様式３ｃ【"&amp;CU9&amp;"】'!F64"),""),"")&amp;""</f>
        <v/>
      </c>
      <c r="GY24" s="173" t="str">
        <f t="array" aca="1" ref="GY24" ca="1">IF(CU9&lt;&gt;"",IFERROR(INDIRECT("'様式３ｃ【"&amp;CU9&amp;"】'!G64"),""),"")</f>
        <v/>
      </c>
      <c r="GZ24" s="175" t="str">
        <f t="array" aca="1" ref="GZ24" ca="1">IF(CU9&lt;&gt;"",IFERROR(INDIRECT("'様式３ｃ【"&amp;CU9&amp;"】'!H64"),""),"")&amp;""</f>
        <v/>
      </c>
      <c r="HA24" s="159" t="str">
        <f t="array" aca="1" ref="HA24" ca="1">IF(CU9&lt;&gt;"",IFERROR(INDIRECT("'様式３ｃ【"&amp;CU9&amp;"】'!I64"),""),"")</f>
        <v/>
      </c>
      <c r="HB24" s="159" t="str">
        <f t="array" aca="1" ref="HB24" ca="1">IF(CU9&lt;&gt;"",IFERROR(INDIRECT("'様式３ｃ【"&amp;CU9&amp;"】'!J64"),""),"")</f>
        <v/>
      </c>
      <c r="HC24" s="175" t="str">
        <f t="array" aca="1" ref="HC24" ca="1">IF(CU9&lt;&gt;"",IFERROR(INDIRECT("'様式３ｃ【"&amp;CU9&amp;"】'!L64"),""),"")&amp;""</f>
        <v/>
      </c>
    </row>
    <row r="25" spans="2:211" x14ac:dyDescent="0.45">
      <c r="B25" s="156"/>
      <c r="C25" s="156"/>
      <c r="D25" s="156"/>
      <c r="E25" s="156"/>
      <c r="F25" s="156"/>
      <c r="G25" s="156"/>
      <c r="H25" s="156"/>
      <c r="I25" s="156"/>
      <c r="J25" s="156"/>
      <c r="K25" s="156"/>
      <c r="L25" s="156"/>
      <c r="M25" s="156"/>
      <c r="N25" s="156"/>
      <c r="O25" s="156"/>
      <c r="P25" s="156"/>
      <c r="Q25" s="152" t="str">
        <f t="shared" si="0"/>
        <v/>
      </c>
      <c r="R25" s="155" t="str">
        <f>IF(S25&lt;&gt;"",様式１【認定申請一覧】!B30&amp;"","")</f>
        <v/>
      </c>
      <c r="S25" s="153" t="str">
        <f>様式１【認定申請一覧】!C30&amp;""</f>
        <v/>
      </c>
      <c r="T25" s="153" t="str">
        <f>様式１【認定申請一覧】!E30&amp;""</f>
        <v/>
      </c>
      <c r="U25" s="153" t="str">
        <f>様式１【認定申請一覧】!G30&amp;""</f>
        <v/>
      </c>
      <c r="V25" s="155" t="str">
        <f t="array" aca="1" ref="V25" ca="1">IF(AND(様式１【認定申請一覧】!H30="○",IFERROR(INDIRECT("'様式３a ("&amp;様式１【認定申請一覧】!B30&amp;")'!C13"),0)&lt;&gt;0),"○","")</f>
        <v/>
      </c>
      <c r="W25" s="155" t="str">
        <f t="array" aca="1" ref="W25" ca="1">IF(AND(様式１【認定申請一覧】!H30="○",IFERROR(INDIRECT("'様式３ｂ ("&amp;様式１【認定申請一覧】!B30&amp;")'!C13"),0)&lt;&gt;0),"○","")</f>
        <v/>
      </c>
      <c r="X25" s="155" t="str">
        <f t="array" aca="1" ref="X25" ca="1">IF(AND(様式１【認定申請一覧】!H30="○",IFERROR(INDIRECT("'様式３ｃ【"&amp;様式１【認定申請一覧】!B30&amp;"】'!C13"),0)&lt;&gt;0),"○","")</f>
        <v/>
      </c>
      <c r="Z25" s="156"/>
      <c r="AA25" s="168"/>
      <c r="AB25" s="156"/>
      <c r="AC25" s="156"/>
      <c r="AD25" s="156"/>
      <c r="AE25" s="156"/>
      <c r="AF25" s="156"/>
      <c r="AG25" s="156"/>
      <c r="AH25" s="156"/>
      <c r="AI25" s="156"/>
      <c r="AJ25" s="156"/>
      <c r="AK25" s="156"/>
      <c r="AL25" s="156"/>
      <c r="AM25" s="156"/>
      <c r="AN25" s="156"/>
      <c r="AO25" s="156"/>
      <c r="AP25" s="156"/>
      <c r="AQ25" s="152" t="str">
        <f t="shared" ca="1" si="1"/>
        <v/>
      </c>
      <c r="AR25" s="155" t="str">
        <f t="array" aca="1" ref="AR25" ca="1">IF(AS25&lt;&gt;"",IFERROR(INDIRECT("'様式２ ("&amp;AA9&amp;")'!B44"),""),"")</f>
        <v/>
      </c>
      <c r="AS25" s="162" t="str">
        <f t="array" aca="1" ref="AS25" ca="1">IF(AA9&lt;&gt;"",IFERROR(INDIRECT("'様式２ ("&amp;AA9&amp;")'!C44"),""),"")&amp;""</f>
        <v/>
      </c>
      <c r="AT25" s="163" t="str">
        <f t="array" aca="1" ref="AT25" ca="1">IF(AR25&lt;&gt;"",IFERROR(INDIRECT("'様式２ ("&amp;AA9&amp;")'!E44"),""),"")</f>
        <v/>
      </c>
      <c r="AU25" s="163" t="str">
        <f t="array" aca="1" ref="AU25" ca="1">IF(AS25&lt;&gt;"",IFERROR(INDIRECT("'様式２ ("&amp;AA9&amp;")'!F44"),""),"")</f>
        <v/>
      </c>
      <c r="AV25" s="163" t="str">
        <f t="array" aca="1" ref="AV25" ca="1">IF(AR25&lt;&gt;"",IFERROR(INDIRECT("'様式２ ("&amp;AA9&amp;")'!G44"),""),"")</f>
        <v/>
      </c>
      <c r="AW25" s="159" t="str">
        <f t="array" aca="1" ref="AW25" ca="1">IF(AR25&lt;&gt;"",IFERROR(INDIRECT("'様式２ ("&amp;AA9&amp;")'!H44"),""),"")</f>
        <v/>
      </c>
      <c r="AX25" s="164" t="str">
        <f t="array" aca="1" ref="AX25" ca="1">IF(AR25&lt;&gt;"",LEFT(IFERROR(INDIRECT("'様式２ ("&amp;AA9&amp;")'!J44"),""),FIND(",",IFERROR(INDIRECT("'様式２ ("&amp;AA9&amp;")'!J44"),""))-1),"")</f>
        <v/>
      </c>
      <c r="AY25" s="164" t="str">
        <f t="array" aca="1" ref="AY25" ca="1">IF(AR25&lt;&gt;"",RIGHT(IFERROR(INDIRECT("'様式２ ("&amp;AA9&amp;")'!J44"),""),LEN(IFERROR(INDIRECT("'様式２ ("&amp;AA9&amp;")'!J44"),""))-FIND(",",IFERROR(INDIRECT("'様式２ ("&amp;AA9&amp;")'!J44"),""))),"")</f>
        <v/>
      </c>
      <c r="BK25" s="152" t="str">
        <f t="shared" ca="1" si="3"/>
        <v/>
      </c>
      <c r="BL25" s="155" t="str">
        <f t="array" aca="1" ref="BL25" ca="1">IF(BM25&lt;&gt;"",IFERROR(INDIRECT("'様式３ａ ("&amp;BB9&amp;")'!B52"),""),"")&amp;""</f>
        <v/>
      </c>
      <c r="BM25" s="162" t="str">
        <f t="array" aca="1" ref="BM25" ca="1">IF(BB9&lt;&gt;"",IFERROR(INDIRECT("'様式３ａ ("&amp;BB9&amp;")'!C52"),""),"")&amp;""</f>
        <v/>
      </c>
      <c r="BN25" s="162" t="str">
        <f t="array" aca="1" ref="BN25" ca="1">IF(BB9&lt;&gt;"",IFERROR(INDIRECT("'様式３ａ ("&amp;BB9&amp;")'！D52"),""),"")&amp;""</f>
        <v/>
      </c>
      <c r="BO25" s="155" t="str">
        <f t="array" aca="1" ref="BO25" ca="1">IF(BB9&lt;&gt;"",IFERROR(INDIRECT("'様式３ａ ("&amp;BB9&amp;")'！E52"),""),"")&amp;""</f>
        <v/>
      </c>
      <c r="BP25" s="155" t="str">
        <f t="array" aca="1" ref="BP25" ca="1">IF(BB9&lt;&gt;"",IFERROR(INDIRECT("'様式３ａ ("&amp;BB9&amp;")'！F52"),""),"")&amp;""</f>
        <v/>
      </c>
      <c r="BQ25" s="155" t="str">
        <f t="array" aca="1" ref="BQ25" ca="1">IF(BB9&lt;&gt;"",IFERROR(INDIRECT("'様式３ａ ("&amp;BB9&amp;")'！G52"),""),"")&amp;""</f>
        <v/>
      </c>
      <c r="BR25" s="173" t="str">
        <f t="array" aca="1" ref="BR25" ca="1">IF(BB9&lt;&gt;"",IFERROR(INDIRECT("'様式３ａ ("&amp;BB9&amp;")'！H52"),""),"")</f>
        <v/>
      </c>
      <c r="BS25" s="173" t="str">
        <f t="array" aca="1" ref="BS25" ca="1">IF(BB9&lt;&gt;"",IFERROR(INDIRECT("'様式３ａ ("&amp;BB9&amp;")'！I52"),""),"")</f>
        <v/>
      </c>
      <c r="BT25" s="155" t="str">
        <f t="array" aca="1" ref="BT25" ca="1">IF(BB9&lt;&gt;"",IFERROR(INDIRECT("'様式３ａ ("&amp;BB9&amp;")'！K52"),""),"")&amp;""</f>
        <v/>
      </c>
      <c r="CI25" s="152" t="str">
        <f t="shared" ca="1" si="5"/>
        <v/>
      </c>
      <c r="CJ25" s="155" t="str">
        <f t="array" aca="1" ref="CJ25" ca="1">IF(CK25&lt;&gt;"",IFERROR(INDIRECT("'様式３b ("&amp;BW9&amp;")'!B52"),""),"")&amp;""</f>
        <v/>
      </c>
      <c r="CK25" s="162" t="str">
        <f t="array" aca="1" ref="CK25" ca="1">IF(BW9&lt;&gt;"",IFERROR(INDIRECT("'様式３b ("&amp;BW9&amp;")'!C52"),""),"")&amp;""</f>
        <v/>
      </c>
      <c r="CL25" s="162" t="str">
        <f t="array" aca="1" ref="CL25" ca="1">IF(BW9&lt;&gt;"",IFERROR(INDIRECT("'様式３b ("&amp;BW9&amp;")'！D52"),""),"")&amp;""</f>
        <v/>
      </c>
      <c r="CM25" s="155" t="str">
        <f t="array" aca="1" ref="CM25" ca="1">IF(BW9&lt;&gt;"",IFERROR(INDIRECT("'様式３b ("&amp;BW9&amp;")'！E52"),""),"")&amp;""</f>
        <v/>
      </c>
      <c r="CN25" s="155" t="str">
        <f t="array" aca="1" ref="CN25" ca="1">IF(BW9&lt;&gt;"",IFERROR(INDIRECT("'様式３b ("&amp;BW9&amp;")'！F52"),""),"")&amp;""</f>
        <v/>
      </c>
      <c r="CO25" s="155" t="str">
        <f t="array" aca="1" ref="CO25" ca="1">IF(BW9&lt;&gt;"",IFERROR(INDIRECT("'様式３b ("&amp;BW9&amp;")'！G52"),""),"")&amp;""</f>
        <v/>
      </c>
      <c r="CP25" s="173" t="str">
        <f t="array" aca="1" ref="CP25" ca="1">IF(BW9&lt;&gt;"",IFERROR(INDIRECT("'様式３b ("&amp;BW9&amp;")'！H52"),""),"")</f>
        <v/>
      </c>
      <c r="CQ25" s="173" t="str">
        <f t="array" aca="1" ref="CQ25" ca="1">IF(BW9&lt;&gt;"",IFERROR(INDIRECT("'様式３b ("&amp;BW9&amp;")'！I52"),""),"")</f>
        <v/>
      </c>
      <c r="CR25" s="155" t="str">
        <f t="array" aca="1" ref="CR25" ca="1">IF(BW9&lt;&gt;"",IFERROR(INDIRECT("'様式３b ("&amp;BW9&amp;")'！K52"),""),"")&amp;""</f>
        <v/>
      </c>
      <c r="GS25" s="152" t="str">
        <f t="shared" ca="1" si="7"/>
        <v/>
      </c>
      <c r="GT25" s="155" t="str">
        <f t="array" aca="1" ref="GT25" ca="1">IF(CU25&lt;&gt;"",IFERROR(INDIRECT("'様式３ｃ【"&amp;CU9&amp;"】'!B65"),""),"")&amp;""</f>
        <v/>
      </c>
      <c r="GU25" s="162" t="str">
        <f t="array" aca="1" ref="GU25" ca="1">IF(CU9&lt;&gt;"",IFERROR(INDIRECT("'様式３ｃ【"&amp;CU9&amp;"】'!C65"),""),"")&amp;""</f>
        <v/>
      </c>
      <c r="GV25" s="162" t="str">
        <f t="array" aca="1" ref="GV25" ca="1">IF(CU9&lt;&gt;"",IFERROR(INDIRECT("'様式３ｃ【"&amp;CU9&amp;"】'!D65"),""),"")&amp;""</f>
        <v/>
      </c>
      <c r="GW25" s="162" t="str">
        <f t="array" aca="1" ref="GW25" ca="1">IF(CU9&lt;&gt;"",IFERROR(INDIRECT("'様式３ｃ【"&amp;CU9&amp;"】'!E65"),""),"")&amp;""</f>
        <v/>
      </c>
      <c r="GX25" s="175" t="str">
        <f t="array" aca="1" ref="GX25" ca="1">IF(CU9&lt;&gt;"",IFERROR(INDIRECT("'様式３ｃ【"&amp;CU9&amp;"】'!F65"),""),"")&amp;""</f>
        <v/>
      </c>
      <c r="GY25" s="173" t="str">
        <f t="array" aca="1" ref="GY25" ca="1">IF(CU9&lt;&gt;"",IFERROR(INDIRECT("'様式３ｃ【"&amp;CU9&amp;"】'!G65"),""),"")</f>
        <v/>
      </c>
      <c r="GZ25" s="175" t="str">
        <f t="array" aca="1" ref="GZ25" ca="1">IF(CU9&lt;&gt;"",IFERROR(INDIRECT("'様式３ｃ【"&amp;CU9&amp;"】'!H65"),""),"")&amp;""</f>
        <v/>
      </c>
      <c r="HA25" s="159" t="str">
        <f t="array" aca="1" ref="HA25" ca="1">IF(CU9&lt;&gt;"",IFERROR(INDIRECT("'様式３ｃ【"&amp;CU9&amp;"】'!I65"),""),"")</f>
        <v/>
      </c>
      <c r="HB25" s="159" t="str">
        <f t="array" aca="1" ref="HB25" ca="1">IF(CU9&lt;&gt;"",IFERROR(INDIRECT("'様式３ｃ【"&amp;CU9&amp;"】'!J65"),""),"")</f>
        <v/>
      </c>
      <c r="HC25" s="175" t="str">
        <f t="array" aca="1" ref="HC25" ca="1">IF(CU9&lt;&gt;"",IFERROR(INDIRECT("'様式３ｃ【"&amp;CU9&amp;"】'!L65"),""),"")&amp;""</f>
        <v/>
      </c>
    </row>
    <row r="26" spans="2:211" x14ac:dyDescent="0.45">
      <c r="B26" s="156"/>
      <c r="C26" s="156"/>
      <c r="D26" s="156"/>
      <c r="E26" s="156"/>
      <c r="F26" s="156"/>
      <c r="G26" s="156"/>
      <c r="H26" s="156"/>
      <c r="I26" s="156"/>
      <c r="J26" s="156"/>
      <c r="K26" s="156"/>
      <c r="L26" s="156"/>
      <c r="M26" s="156"/>
      <c r="N26" s="156"/>
      <c r="O26" s="156"/>
      <c r="P26" s="156"/>
      <c r="Q26" s="152" t="str">
        <f t="shared" si="0"/>
        <v/>
      </c>
      <c r="R26" s="155" t="str">
        <f>IF(S26&lt;&gt;"",様式１【認定申請一覧】!B31&amp;"","")</f>
        <v/>
      </c>
      <c r="S26" s="153" t="str">
        <f>様式１【認定申請一覧】!C31&amp;""</f>
        <v/>
      </c>
      <c r="T26" s="153" t="str">
        <f>様式１【認定申請一覧】!E31&amp;""</f>
        <v/>
      </c>
      <c r="U26" s="153" t="str">
        <f>様式１【認定申請一覧】!G31&amp;""</f>
        <v/>
      </c>
      <c r="V26" s="155" t="str">
        <f t="array" aca="1" ref="V26" ca="1">IF(AND(様式１【認定申請一覧】!H31="○",IFERROR(INDIRECT("'様式３a ("&amp;様式１【認定申請一覧】!B31&amp;")'!C13"),0)&lt;&gt;0),"○","")</f>
        <v/>
      </c>
      <c r="W26" s="155" t="str">
        <f t="array" aca="1" ref="W26" ca="1">IF(AND(様式１【認定申請一覧】!H31="○",IFERROR(INDIRECT("'様式３ｂ ("&amp;様式１【認定申請一覧】!B31&amp;")'!C13"),0)&lt;&gt;0),"○","")</f>
        <v/>
      </c>
      <c r="X26" s="155" t="str">
        <f t="array" aca="1" ref="X26" ca="1">IF(AND(様式１【認定申請一覧】!H31="○",IFERROR(INDIRECT("'様式３ｃ【"&amp;様式１【認定申請一覧】!B31&amp;"】'!C13"),0)&lt;&gt;0),"○","")</f>
        <v/>
      </c>
      <c r="Z26" s="156"/>
      <c r="AA26" s="168"/>
      <c r="AB26" s="156"/>
      <c r="AC26" s="156"/>
      <c r="AD26" s="156"/>
      <c r="AE26" s="156"/>
      <c r="AF26" s="156"/>
      <c r="AG26" s="156"/>
      <c r="AH26" s="156"/>
      <c r="AI26" s="156"/>
      <c r="AJ26" s="156"/>
      <c r="AK26" s="156"/>
      <c r="AL26" s="156"/>
      <c r="AM26" s="156"/>
      <c r="AN26" s="156"/>
      <c r="AO26" s="156"/>
      <c r="AP26" s="156"/>
      <c r="AQ26" s="152" t="str">
        <f t="shared" ca="1" si="1"/>
        <v/>
      </c>
      <c r="AR26" s="155" t="str">
        <f t="array" aca="1" ref="AR26" ca="1">IF(AS26&lt;&gt;"",IFERROR(INDIRECT("'様式２ ("&amp;AA9&amp;")'!B45"),""),"")</f>
        <v/>
      </c>
      <c r="AS26" s="162" t="str">
        <f t="array" aca="1" ref="AS26" ca="1">IF(AA9&lt;&gt;"",IFERROR(INDIRECT("'様式２ ("&amp;AA9&amp;")'!C45"),""),"")&amp;""</f>
        <v/>
      </c>
      <c r="AT26" s="163" t="str">
        <f t="array" aca="1" ref="AT26" ca="1">IF(AR26&lt;&gt;"",IFERROR(INDIRECT("'様式２ ("&amp;AA9&amp;")'!E45"),""),"")</f>
        <v/>
      </c>
      <c r="AU26" s="163" t="str">
        <f t="array" aca="1" ref="AU26" ca="1">IF(AS26&lt;&gt;"",IFERROR(INDIRECT("'様式２ ("&amp;AA9&amp;")'!F45"),""),"")</f>
        <v/>
      </c>
      <c r="AV26" s="163" t="str">
        <f t="array" aca="1" ref="AV26" ca="1">IF(AR26&lt;&gt;"",IFERROR(INDIRECT("'様式２ ("&amp;AA9&amp;")'!G45"),""),"")</f>
        <v/>
      </c>
      <c r="AW26" s="159" t="str">
        <f t="array" aca="1" ref="AW26" ca="1">IF(AR26&lt;&gt;"",IFERROR(INDIRECT("'様式２ ("&amp;AA9&amp;")'!H45"),""),"")</f>
        <v/>
      </c>
      <c r="AX26" s="164" t="str">
        <f t="array" aca="1" ref="AX26" ca="1">IF(AR26&lt;&gt;"",LEFT(IFERROR(INDIRECT("'様式２ ("&amp;AA9&amp;")'!J45"),""),FIND(",",IFERROR(INDIRECT("'様式２ ("&amp;AA9&amp;")'!J45"),""))-1),"")</f>
        <v/>
      </c>
      <c r="AY26" s="164" t="str">
        <f t="array" aca="1" ref="AY26" ca="1">IF(AR26&lt;&gt;"",RIGHT(IFERROR(INDIRECT("'様式２ ("&amp;AA9&amp;")'!J45"),""),LEN(IFERROR(INDIRECT("'様式２ ("&amp;AA9&amp;")'!J45"),""))-FIND(",",IFERROR(INDIRECT("'様式２ ("&amp;AA9&amp;")'!J45"),""))),"")</f>
        <v/>
      </c>
      <c r="BK26" s="152" t="str">
        <f t="shared" ca="1" si="3"/>
        <v/>
      </c>
      <c r="BL26" s="155" t="str">
        <f t="array" aca="1" ref="BL26" ca="1">IF(BM26&lt;&gt;"",IFERROR(INDIRECT("'様式３ａ ("&amp;BB9&amp;")'!B53"),""),"")&amp;""</f>
        <v/>
      </c>
      <c r="BM26" s="162" t="str">
        <f t="array" aca="1" ref="BM26" ca="1">IF(BB9&lt;&gt;"",IFERROR(INDIRECT("'様式３ａ ("&amp;BB9&amp;")'!C53"),""),"")&amp;""</f>
        <v/>
      </c>
      <c r="BN26" s="162" t="str">
        <f t="array" aca="1" ref="BN26" ca="1">IF(BB9&lt;&gt;"",IFERROR(INDIRECT("'様式３ａ ("&amp;BB9&amp;")'！D53"),""),"")&amp;""</f>
        <v/>
      </c>
      <c r="BO26" s="155" t="str">
        <f t="array" aca="1" ref="BO26" ca="1">IF(BB9&lt;&gt;"",IFERROR(INDIRECT("'様式３ａ ("&amp;BB9&amp;")'！E53"),""),"")&amp;""</f>
        <v/>
      </c>
      <c r="BP26" s="155" t="str">
        <f t="array" aca="1" ref="BP26" ca="1">IF(BB9&lt;&gt;"",IFERROR(INDIRECT("'様式３ａ ("&amp;BB9&amp;")'！F53"),""),"")&amp;""</f>
        <v/>
      </c>
      <c r="BQ26" s="155" t="str">
        <f t="array" aca="1" ref="BQ26" ca="1">IF(BB9&lt;&gt;"",IFERROR(INDIRECT("'様式３ａ ("&amp;BB9&amp;")'！G53"),""),"")&amp;""</f>
        <v/>
      </c>
      <c r="BR26" s="173" t="str">
        <f t="array" aca="1" ref="BR26" ca="1">IF(BB9&lt;&gt;"",IFERROR(INDIRECT("'様式３ａ ("&amp;BB9&amp;")'！H53"),""),"")</f>
        <v/>
      </c>
      <c r="BS26" s="173" t="str">
        <f t="array" aca="1" ref="BS26" ca="1">IF(BB9&lt;&gt;"",IFERROR(INDIRECT("'様式３ａ ("&amp;BB9&amp;")'！I53"),""),"")</f>
        <v/>
      </c>
      <c r="BT26" s="155" t="str">
        <f t="array" aca="1" ref="BT26" ca="1">IF(BB9&lt;&gt;"",IFERROR(INDIRECT("'様式３ａ ("&amp;BB9&amp;")'！K53"),""),"")&amp;""</f>
        <v/>
      </c>
      <c r="CI26" s="152" t="str">
        <f t="shared" ca="1" si="5"/>
        <v/>
      </c>
      <c r="CJ26" s="155" t="str">
        <f t="array" aca="1" ref="CJ26" ca="1">IF(CK26&lt;&gt;"",IFERROR(INDIRECT("'様式３b ("&amp;BW9&amp;")'!B53"),""),"")&amp;""</f>
        <v/>
      </c>
      <c r="CK26" s="162" t="str">
        <f t="array" aca="1" ref="CK26" ca="1">IF(BW9&lt;&gt;"",IFERROR(INDIRECT("'様式３b ("&amp;BW9&amp;")'!C53"),""),"")&amp;""</f>
        <v/>
      </c>
      <c r="CL26" s="162" t="str">
        <f t="array" aca="1" ref="CL26" ca="1">IF(BW9&lt;&gt;"",IFERROR(INDIRECT("'様式３b ("&amp;BW9&amp;")'！D53"),""),"")&amp;""</f>
        <v/>
      </c>
      <c r="CM26" s="155" t="str">
        <f t="array" aca="1" ref="CM26" ca="1">IF(BW9&lt;&gt;"",IFERROR(INDIRECT("'様式３b ("&amp;BW9&amp;")'！E53"),""),"")&amp;""</f>
        <v/>
      </c>
      <c r="CN26" s="155" t="str">
        <f t="array" aca="1" ref="CN26" ca="1">IF(BW9&lt;&gt;"",IFERROR(INDIRECT("'様式３b ("&amp;BW9&amp;")'！F53"),""),"")&amp;""</f>
        <v/>
      </c>
      <c r="CO26" s="155" t="str">
        <f t="array" aca="1" ref="CO26" ca="1">IF(BW9&lt;&gt;"",IFERROR(INDIRECT("'様式３b ("&amp;BW9&amp;")'！G53"),""),"")&amp;""</f>
        <v/>
      </c>
      <c r="CP26" s="173" t="str">
        <f t="array" aca="1" ref="CP26" ca="1">IF(BW9&lt;&gt;"",IFERROR(INDIRECT("'様式３b ("&amp;BW9&amp;")'！H53"),""),"")</f>
        <v/>
      </c>
      <c r="CQ26" s="173" t="str">
        <f t="array" aca="1" ref="CQ26" ca="1">IF(BW9&lt;&gt;"",IFERROR(INDIRECT("'様式３b ("&amp;BW9&amp;")'！I53"),""),"")</f>
        <v/>
      </c>
      <c r="CR26" s="155" t="str">
        <f t="array" aca="1" ref="CR26" ca="1">IF(BW9&lt;&gt;"",IFERROR(INDIRECT("'様式３b ("&amp;BW9&amp;")'！K53"),""),"")&amp;""</f>
        <v/>
      </c>
      <c r="GS26" s="152" t="str">
        <f t="shared" ca="1" si="7"/>
        <v/>
      </c>
      <c r="GT26" s="155" t="str">
        <f t="array" aca="1" ref="GT26" ca="1">IF(CU26&lt;&gt;"",IFERROR(INDIRECT("'様式３ｃ【"&amp;CU9&amp;"】'!B66"),""),"")&amp;""</f>
        <v/>
      </c>
      <c r="GU26" s="162" t="str">
        <f t="array" aca="1" ref="GU26" ca="1">IF(CU9&lt;&gt;"",IFERROR(INDIRECT("'様式３ｃ【"&amp;CU9&amp;"】'!C66"),""),"")&amp;""</f>
        <v/>
      </c>
      <c r="GV26" s="162" t="str">
        <f t="array" aca="1" ref="GV26" ca="1">IF(CU9&lt;&gt;"",IFERROR(INDIRECT("'様式３ｃ【"&amp;CU9&amp;"】'!D66"),""),"")&amp;""</f>
        <v/>
      </c>
      <c r="GW26" s="162" t="str">
        <f t="array" aca="1" ref="GW26" ca="1">IF(CU9&lt;&gt;"",IFERROR(INDIRECT("'様式３ｃ【"&amp;CU9&amp;"】'!E66"),""),"")&amp;""</f>
        <v/>
      </c>
      <c r="GX26" s="175" t="str">
        <f t="array" aca="1" ref="GX26" ca="1">IF(CU9&lt;&gt;"",IFERROR(INDIRECT("'様式３ｃ【"&amp;CU9&amp;"】'!F66"),""),"")&amp;""</f>
        <v/>
      </c>
      <c r="GY26" s="173" t="str">
        <f t="array" aca="1" ref="GY26" ca="1">IF(CU9&lt;&gt;"",IFERROR(INDIRECT("'様式３ｃ【"&amp;CU9&amp;"】'!G66"),""),"")</f>
        <v/>
      </c>
      <c r="GZ26" s="175" t="str">
        <f t="array" aca="1" ref="GZ26" ca="1">IF(CU9&lt;&gt;"",IFERROR(INDIRECT("'様式３ｃ【"&amp;CU9&amp;"】'!H66"),""),"")&amp;""</f>
        <v/>
      </c>
      <c r="HA26" s="159" t="str">
        <f t="array" aca="1" ref="HA26" ca="1">IF(CU9&lt;&gt;"",IFERROR(INDIRECT("'様式３ｃ【"&amp;CU9&amp;"】'!I66"),""),"")</f>
        <v/>
      </c>
      <c r="HB26" s="159" t="str">
        <f t="array" aca="1" ref="HB26" ca="1">IF(CU9&lt;&gt;"",IFERROR(INDIRECT("'様式３ｃ【"&amp;CU9&amp;"】'!J66"),""),"")</f>
        <v/>
      </c>
      <c r="HC26" s="175" t="str">
        <f t="array" aca="1" ref="HC26" ca="1">IF(CU9&lt;&gt;"",IFERROR(INDIRECT("'様式３ｃ【"&amp;CU9&amp;"】'!L66"),""),"")&amp;""</f>
        <v/>
      </c>
    </row>
    <row r="27" spans="2:211" x14ac:dyDescent="0.45">
      <c r="B27" s="156"/>
      <c r="C27" s="156"/>
      <c r="D27" s="156"/>
      <c r="E27" s="156"/>
      <c r="F27" s="156"/>
      <c r="G27" s="156"/>
      <c r="H27" s="156"/>
      <c r="I27" s="156"/>
      <c r="J27" s="156"/>
      <c r="K27" s="156"/>
      <c r="L27" s="156"/>
      <c r="M27" s="156"/>
      <c r="N27" s="156"/>
      <c r="O27" s="156"/>
      <c r="P27" s="156"/>
      <c r="Q27" s="152" t="str">
        <f t="shared" si="0"/>
        <v/>
      </c>
      <c r="R27" s="155" t="str">
        <f>IF(S27&lt;&gt;"",様式１【認定申請一覧】!B32&amp;"","")</f>
        <v/>
      </c>
      <c r="S27" s="153" t="str">
        <f>様式１【認定申請一覧】!C32&amp;""</f>
        <v/>
      </c>
      <c r="T27" s="153" t="str">
        <f>様式１【認定申請一覧】!E32&amp;""</f>
        <v/>
      </c>
      <c r="U27" s="153" t="str">
        <f>様式１【認定申請一覧】!G32&amp;""</f>
        <v/>
      </c>
      <c r="V27" s="155" t="str">
        <f t="array" aca="1" ref="V27" ca="1">IF(AND(様式１【認定申請一覧】!H32="○",IFERROR(INDIRECT("'様式３a ("&amp;様式１【認定申請一覧】!B32&amp;")'!C13"),0)&lt;&gt;0),"○","")</f>
        <v/>
      </c>
      <c r="W27" s="155" t="str">
        <f t="array" aca="1" ref="W27" ca="1">IF(AND(様式１【認定申請一覧】!H32="○",IFERROR(INDIRECT("'様式３ｂ ("&amp;様式１【認定申請一覧】!B32&amp;")'!C13"),0)&lt;&gt;0),"○","")</f>
        <v/>
      </c>
      <c r="X27" s="155" t="str">
        <f t="array" aca="1" ref="X27" ca="1">IF(AND(様式１【認定申請一覧】!H32="○",IFERROR(INDIRECT("'様式３ｃ【"&amp;様式１【認定申請一覧】!B32&amp;"】'!C13"),0)&lt;&gt;0),"○","")</f>
        <v/>
      </c>
      <c r="Z27" s="156"/>
      <c r="AA27" s="168"/>
      <c r="AB27" s="156"/>
      <c r="AC27" s="156"/>
      <c r="AD27" s="156"/>
      <c r="AE27" s="156"/>
      <c r="AF27" s="156"/>
      <c r="AG27" s="156"/>
      <c r="AH27" s="156"/>
      <c r="AI27" s="156"/>
      <c r="AJ27" s="156"/>
      <c r="AK27" s="156"/>
      <c r="AL27" s="156"/>
      <c r="AM27" s="156"/>
      <c r="AN27" s="156"/>
      <c r="AO27" s="156"/>
      <c r="AP27" s="156"/>
      <c r="AQ27" s="152" t="str">
        <f t="shared" ca="1" si="1"/>
        <v/>
      </c>
      <c r="AR27" s="155" t="str">
        <f t="array" aca="1" ref="AR27" ca="1">IF(AS27&lt;&gt;"",IFERROR(INDIRECT("'様式２ ("&amp;AA9&amp;")'!B46"),""),"")</f>
        <v/>
      </c>
      <c r="AS27" s="162" t="str">
        <f t="array" aca="1" ref="AS27" ca="1">IF(AA9&lt;&gt;"",IFERROR(INDIRECT("'様式２ ("&amp;AA9&amp;")'!C46"),""),"")&amp;""</f>
        <v/>
      </c>
      <c r="AT27" s="163" t="str">
        <f t="array" aca="1" ref="AT27" ca="1">IF(AR27&lt;&gt;"",IFERROR(INDIRECT("'様式２ ("&amp;AA9&amp;")'!E46"),""),"")</f>
        <v/>
      </c>
      <c r="AU27" s="163" t="str">
        <f t="array" aca="1" ref="AU27" ca="1">IF(AS27&lt;&gt;"",IFERROR(INDIRECT("'様式２ ("&amp;AA9&amp;")'!F46"),""),"")</f>
        <v/>
      </c>
      <c r="AV27" s="163" t="str">
        <f t="array" aca="1" ref="AV27" ca="1">IF(AR27&lt;&gt;"",IFERROR(INDIRECT("'様式２ ("&amp;AA9&amp;")'!G46"),""),"")</f>
        <v/>
      </c>
      <c r="AW27" s="159" t="str">
        <f t="array" aca="1" ref="AW27" ca="1">IF(AR27&lt;&gt;"",IFERROR(INDIRECT("'様式２ ("&amp;AA9&amp;")'!H46"),""),"")</f>
        <v/>
      </c>
      <c r="AX27" s="164" t="str">
        <f t="array" aca="1" ref="AX27" ca="1">IF(AR27&lt;&gt;"",LEFT(IFERROR(INDIRECT("'様式２ ("&amp;AA9&amp;")'!J46"),""),FIND(",",IFERROR(INDIRECT("'様式２ ("&amp;AA9&amp;")'!J46"),""))-1),"")</f>
        <v/>
      </c>
      <c r="AY27" s="164" t="str">
        <f t="array" aca="1" ref="AY27" ca="1">IF(AR27&lt;&gt;"",RIGHT(IFERROR(INDIRECT("'様式２ ("&amp;AA9&amp;")'!J46"),""),LEN(IFERROR(INDIRECT("'様式２ ("&amp;AA9&amp;")'!J46"),""))-FIND(",",IFERROR(INDIRECT("'様式２ ("&amp;AA9&amp;")'!J46"),""))),"")</f>
        <v/>
      </c>
      <c r="BK27" s="152" t="str">
        <f t="shared" ca="1" si="3"/>
        <v/>
      </c>
      <c r="BL27" s="155" t="str">
        <f t="array" aca="1" ref="BL27" ca="1">IF(BM27&lt;&gt;"",IFERROR(INDIRECT("'様式３ａ ("&amp;BB9&amp;")'!B54"),""),"")&amp;""</f>
        <v/>
      </c>
      <c r="BM27" s="162" t="str">
        <f t="array" aca="1" ref="BM27" ca="1">IF(BB9&lt;&gt;"",IFERROR(INDIRECT("'様式３ａ ("&amp;BB9&amp;")'!C54"),""),"")&amp;""</f>
        <v/>
      </c>
      <c r="BN27" s="162" t="str">
        <f t="array" aca="1" ref="BN27" ca="1">IF(BB9&lt;&gt;"",IFERROR(INDIRECT("'様式３ａ ("&amp;BB9&amp;")'！D54"),""),"")&amp;""</f>
        <v/>
      </c>
      <c r="BO27" s="155" t="str">
        <f t="array" aca="1" ref="BO27" ca="1">IF(BB9&lt;&gt;"",IFERROR(INDIRECT("'様式３ａ ("&amp;BB9&amp;")'！E54"),""),"")&amp;""</f>
        <v/>
      </c>
      <c r="BP27" s="155" t="str">
        <f t="array" aca="1" ref="BP27" ca="1">IF(BB9&lt;&gt;"",IFERROR(INDIRECT("'様式３ａ ("&amp;BB9&amp;")'！F54"),""),"")&amp;""</f>
        <v/>
      </c>
      <c r="BQ27" s="155" t="str">
        <f t="array" aca="1" ref="BQ27" ca="1">IF(BB9&lt;&gt;"",IFERROR(INDIRECT("'様式３ａ ("&amp;BB9&amp;")'！G54"),""),"")&amp;""</f>
        <v/>
      </c>
      <c r="BR27" s="173" t="str">
        <f t="array" aca="1" ref="BR27" ca="1">IF(BB9&lt;&gt;"",IFERROR(INDIRECT("'様式３ａ ("&amp;BB9&amp;")'！H54"),""),"")</f>
        <v/>
      </c>
      <c r="BS27" s="173" t="str">
        <f t="array" aca="1" ref="BS27" ca="1">IF(BB9&lt;&gt;"",IFERROR(INDIRECT("'様式３ａ ("&amp;BB9&amp;")'！I54"),""),"")</f>
        <v/>
      </c>
      <c r="BT27" s="155" t="str">
        <f t="array" aca="1" ref="BT27" ca="1">IF(BB9&lt;&gt;"",IFERROR(INDIRECT("'様式３ａ ("&amp;BB9&amp;")'！K54"),""),"")&amp;""</f>
        <v/>
      </c>
      <c r="CI27" s="152" t="str">
        <f t="shared" ca="1" si="5"/>
        <v/>
      </c>
      <c r="CJ27" s="155" t="str">
        <f t="array" aca="1" ref="CJ27" ca="1">IF(CK27&lt;&gt;"",IFERROR(INDIRECT("'様式３b ("&amp;BW9&amp;")'!B54"),""),"")&amp;""</f>
        <v/>
      </c>
      <c r="CK27" s="162" t="str">
        <f t="array" aca="1" ref="CK27" ca="1">IF(BW9&lt;&gt;"",IFERROR(INDIRECT("'様式３b ("&amp;BW9&amp;")'!C54"),""),"")&amp;""</f>
        <v/>
      </c>
      <c r="CL27" s="162" t="str">
        <f t="array" aca="1" ref="CL27" ca="1">IF(BW9&lt;&gt;"",IFERROR(INDIRECT("'様式３b ("&amp;BW9&amp;")'！D54"),""),"")&amp;""</f>
        <v/>
      </c>
      <c r="CM27" s="155" t="str">
        <f t="array" aca="1" ref="CM27" ca="1">IF(BW9&lt;&gt;"",IFERROR(INDIRECT("'様式３b ("&amp;BW9&amp;")'！E54"),""),"")&amp;""</f>
        <v/>
      </c>
      <c r="CN27" s="155" t="str">
        <f t="array" aca="1" ref="CN27" ca="1">IF(BW9&lt;&gt;"",IFERROR(INDIRECT("'様式３b ("&amp;BW9&amp;")'！F54"),""),"")&amp;""</f>
        <v/>
      </c>
      <c r="CO27" s="155" t="str">
        <f t="array" aca="1" ref="CO27" ca="1">IF(BW9&lt;&gt;"",IFERROR(INDIRECT("'様式３b ("&amp;BW9&amp;")'！G54"),""),"")&amp;""</f>
        <v/>
      </c>
      <c r="CP27" s="173" t="str">
        <f t="array" aca="1" ref="CP27" ca="1">IF(BW9&lt;&gt;"",IFERROR(INDIRECT("'様式３b ("&amp;BW9&amp;")'！H54"),""),"")</f>
        <v/>
      </c>
      <c r="CQ27" s="173" t="str">
        <f t="array" aca="1" ref="CQ27" ca="1">IF(BW9&lt;&gt;"",IFERROR(INDIRECT("'様式３b ("&amp;BW9&amp;")'！I54"),""),"")</f>
        <v/>
      </c>
      <c r="CR27" s="155" t="str">
        <f t="array" aca="1" ref="CR27" ca="1">IF(BW9&lt;&gt;"",IFERROR(INDIRECT("'様式３b ("&amp;BW9&amp;")'！K54"),""),"")&amp;""</f>
        <v/>
      </c>
      <c r="GS27" s="152" t="str">
        <f t="shared" ca="1" si="7"/>
        <v/>
      </c>
      <c r="GT27" s="155" t="str">
        <f t="array" aca="1" ref="GT27" ca="1">IF(CU27&lt;&gt;"",IFERROR(INDIRECT("'様式３ｃ【"&amp;CU9&amp;"】'!B67"),""),"")&amp;""</f>
        <v/>
      </c>
      <c r="GU27" s="162" t="str">
        <f t="array" aca="1" ref="GU27" ca="1">IF(CU9&lt;&gt;"",IFERROR(INDIRECT("'様式３ｃ【"&amp;CU9&amp;"】'!C67"),""),"")&amp;""</f>
        <v/>
      </c>
      <c r="GV27" s="162" t="str">
        <f t="array" aca="1" ref="GV27" ca="1">IF(CU9&lt;&gt;"",IFERROR(INDIRECT("'様式３ｃ【"&amp;CU9&amp;"】'!D67"),""),"")&amp;""</f>
        <v/>
      </c>
      <c r="GW27" s="162" t="str">
        <f t="array" aca="1" ref="GW27" ca="1">IF(CU9&lt;&gt;"",IFERROR(INDIRECT("'様式３ｃ【"&amp;CU9&amp;"】'!E67"),""),"")&amp;""</f>
        <v/>
      </c>
      <c r="GX27" s="175" t="str">
        <f t="array" aca="1" ref="GX27" ca="1">IF(CU9&lt;&gt;"",IFERROR(INDIRECT("'様式３ｃ【"&amp;CU9&amp;"】'!F67"),""),"")&amp;""</f>
        <v/>
      </c>
      <c r="GY27" s="173" t="str">
        <f t="array" aca="1" ref="GY27" ca="1">IF(CU9&lt;&gt;"",IFERROR(INDIRECT("'様式３ｃ【"&amp;CU9&amp;"】'!G67"),""),"")</f>
        <v/>
      </c>
      <c r="GZ27" s="175" t="str">
        <f t="array" aca="1" ref="GZ27" ca="1">IF(CU9&lt;&gt;"",IFERROR(INDIRECT("'様式３ｃ【"&amp;CU9&amp;"】'!H67"),""),"")&amp;""</f>
        <v/>
      </c>
      <c r="HA27" s="159" t="str">
        <f t="array" aca="1" ref="HA27" ca="1">IF(CU9&lt;&gt;"",IFERROR(INDIRECT("'様式３ｃ【"&amp;CU9&amp;"】'!I67"),""),"")</f>
        <v/>
      </c>
      <c r="HB27" s="159" t="str">
        <f t="array" aca="1" ref="HB27" ca="1">IF(CU9&lt;&gt;"",IFERROR(INDIRECT("'様式３ｃ【"&amp;CU9&amp;"】'!J67"),""),"")</f>
        <v/>
      </c>
      <c r="HC27" s="175" t="str">
        <f t="array" aca="1" ref="HC27" ca="1">IF(CU9&lt;&gt;"",IFERROR(INDIRECT("'様式３ｃ【"&amp;CU9&amp;"】'!L67"),""),"")&amp;""</f>
        <v/>
      </c>
    </row>
    <row r="28" spans="2:211" x14ac:dyDescent="0.45">
      <c r="B28" s="156"/>
      <c r="C28" s="156"/>
      <c r="D28" s="156"/>
      <c r="E28" s="156"/>
      <c r="F28" s="156"/>
      <c r="G28" s="156"/>
      <c r="H28" s="156"/>
      <c r="I28" s="156"/>
      <c r="J28" s="156"/>
      <c r="K28" s="156"/>
      <c r="L28" s="156"/>
      <c r="M28" s="156"/>
      <c r="N28" s="156"/>
      <c r="O28" s="156"/>
      <c r="P28" s="156"/>
      <c r="Q28" s="152" t="str">
        <f t="shared" si="0"/>
        <v/>
      </c>
      <c r="R28" s="155" t="str">
        <f>IF(S28&lt;&gt;"",様式１【認定申請一覧】!B33&amp;"","")</f>
        <v/>
      </c>
      <c r="S28" s="153" t="str">
        <f>様式１【認定申請一覧】!C33&amp;""</f>
        <v/>
      </c>
      <c r="T28" s="153" t="str">
        <f>様式１【認定申請一覧】!E33&amp;""</f>
        <v/>
      </c>
      <c r="U28" s="153" t="str">
        <f>様式１【認定申請一覧】!G33&amp;""</f>
        <v/>
      </c>
      <c r="V28" s="155" t="str">
        <f t="array" aca="1" ref="V28" ca="1">IF(AND(様式１【認定申請一覧】!H33="○",IFERROR(INDIRECT("'様式３a ("&amp;様式１【認定申請一覧】!B33&amp;")'!C13"),0)&lt;&gt;0),"○","")</f>
        <v/>
      </c>
      <c r="W28" s="155" t="str">
        <f t="array" aca="1" ref="W28" ca="1">IF(AND(様式１【認定申請一覧】!H33="○",IFERROR(INDIRECT("'様式３ｂ ("&amp;様式１【認定申請一覧】!B33&amp;")'!C13"),0)&lt;&gt;0),"○","")</f>
        <v/>
      </c>
      <c r="X28" s="155" t="str">
        <f t="array" aca="1" ref="X28" ca="1">IF(AND(様式１【認定申請一覧】!H33="○",IFERROR(INDIRECT("'様式３ｃ【"&amp;様式１【認定申請一覧】!B33&amp;"】'!C13"),0)&lt;&gt;0),"○","")</f>
        <v/>
      </c>
      <c r="Z28" s="156"/>
      <c r="AA28" s="168"/>
      <c r="AB28" s="156"/>
      <c r="AC28" s="156"/>
      <c r="AD28" s="156"/>
      <c r="AE28" s="156"/>
      <c r="AF28" s="156"/>
      <c r="AG28" s="156"/>
      <c r="AH28" s="156"/>
      <c r="AI28" s="156"/>
      <c r="AJ28" s="156"/>
      <c r="AK28" s="156"/>
      <c r="AL28" s="156"/>
      <c r="AM28" s="156"/>
      <c r="AN28" s="156"/>
      <c r="AO28" s="156"/>
      <c r="AP28" s="156"/>
      <c r="AQ28" s="152" t="str">
        <f t="shared" ca="1" si="1"/>
        <v/>
      </c>
      <c r="AR28" s="155" t="str">
        <f t="array" aca="1" ref="AR28" ca="1">IF(AS28&lt;&gt;"",IFERROR(INDIRECT("'様式２ ("&amp;AA9&amp;")'!B47"),""),"")</f>
        <v/>
      </c>
      <c r="AS28" s="162" t="str">
        <f t="array" aca="1" ref="AS28" ca="1">IF(AA9&lt;&gt;"",IFERROR(INDIRECT("'様式２ ("&amp;AA9&amp;")'!C47"),""),"")&amp;""</f>
        <v/>
      </c>
      <c r="AT28" s="163" t="str">
        <f t="array" aca="1" ref="AT28" ca="1">IF(AR28&lt;&gt;"",IFERROR(INDIRECT("'様式２ ("&amp;AA9&amp;")'!E47"),""),"")</f>
        <v/>
      </c>
      <c r="AU28" s="163" t="str">
        <f t="array" aca="1" ref="AU28" ca="1">IF(AS28&lt;&gt;"",IFERROR(INDIRECT("'様式２ ("&amp;AA9&amp;")'!F47"),""),"")</f>
        <v/>
      </c>
      <c r="AV28" s="163" t="str">
        <f t="array" aca="1" ref="AV28" ca="1">IF(AR28&lt;&gt;"",IFERROR(INDIRECT("'様式２ ("&amp;AA9&amp;")'!G47"),""),"")</f>
        <v/>
      </c>
      <c r="AW28" s="159" t="str">
        <f t="array" aca="1" ref="AW28" ca="1">IF(AR28&lt;&gt;"",IFERROR(INDIRECT("'様式２ ("&amp;AA9&amp;")'!H47"),""),"")</f>
        <v/>
      </c>
      <c r="AX28" s="164" t="str">
        <f t="array" aca="1" ref="AX28" ca="1">IF(AR28&lt;&gt;"",LEFT(IFERROR(INDIRECT("'様式２ ("&amp;AA9&amp;")'!J47"),""),FIND(",",IFERROR(INDIRECT("'様式２ ("&amp;AA9&amp;")'!J47"),""))-1),"")</f>
        <v/>
      </c>
      <c r="AY28" s="164" t="str">
        <f t="array" aca="1" ref="AY28" ca="1">IF(AR28&lt;&gt;"",RIGHT(IFERROR(INDIRECT("'様式２ ("&amp;AA9&amp;")'!J47"),""),LEN(IFERROR(INDIRECT("'様式２ ("&amp;AA9&amp;")'!J47"),""))-FIND(",",IFERROR(INDIRECT("'様式２ ("&amp;AA9&amp;")'!J47"),""))),"")</f>
        <v/>
      </c>
      <c r="BK28" s="152" t="str">
        <f t="shared" ca="1" si="3"/>
        <v/>
      </c>
      <c r="BL28" s="155" t="str">
        <f t="array" aca="1" ref="BL28" ca="1">IF(BM28&lt;&gt;"",IFERROR(INDIRECT("'様式３ａ ("&amp;BB9&amp;")'!B55"),""),"")&amp;""</f>
        <v/>
      </c>
      <c r="BM28" s="162" t="str">
        <f t="array" aca="1" ref="BM28" ca="1">IF(BB9&lt;&gt;"",IFERROR(INDIRECT("'様式３ａ ("&amp;BB9&amp;")'!C55"),""),"")&amp;""</f>
        <v/>
      </c>
      <c r="BN28" s="162" t="str">
        <f t="array" aca="1" ref="BN28" ca="1">IF(BB9&lt;&gt;"",IFERROR(INDIRECT("'様式３ａ ("&amp;BB9&amp;")'！D55"),""),"")&amp;""</f>
        <v/>
      </c>
      <c r="BO28" s="155" t="str">
        <f t="array" aca="1" ref="BO28" ca="1">IF(BB9&lt;&gt;"",IFERROR(INDIRECT("'様式３ａ ("&amp;BB9&amp;")'！E55"),""),"")&amp;""</f>
        <v/>
      </c>
      <c r="BP28" s="155" t="str">
        <f t="array" aca="1" ref="BP28" ca="1">IF(BB9&lt;&gt;"",IFERROR(INDIRECT("'様式３ａ ("&amp;BB9&amp;")'！F55"),""),"")&amp;""</f>
        <v/>
      </c>
      <c r="BQ28" s="155" t="str">
        <f t="array" aca="1" ref="BQ28" ca="1">IF(BB9&lt;&gt;"",IFERROR(INDIRECT("'様式３ａ ("&amp;BB9&amp;")'！G55"),""),"")&amp;""</f>
        <v/>
      </c>
      <c r="BR28" s="173" t="str">
        <f t="array" aca="1" ref="BR28" ca="1">IF(BB9&lt;&gt;"",IFERROR(INDIRECT("'様式３ａ ("&amp;BB9&amp;")'！H55"),""),"")</f>
        <v/>
      </c>
      <c r="BS28" s="173" t="str">
        <f t="array" aca="1" ref="BS28" ca="1">IF(BB9&lt;&gt;"",IFERROR(INDIRECT("'様式３ａ ("&amp;BB9&amp;")'！I55"),""),"")</f>
        <v/>
      </c>
      <c r="BT28" s="155" t="str">
        <f t="array" aca="1" ref="BT28" ca="1">IF(BB9&lt;&gt;"",IFERROR(INDIRECT("'様式３ａ ("&amp;BB9&amp;")'！K55"),""),"")&amp;""</f>
        <v/>
      </c>
      <c r="BY28" s="174"/>
      <c r="BZ28" s="174"/>
      <c r="CI28" s="152" t="str">
        <f t="shared" ca="1" si="5"/>
        <v/>
      </c>
      <c r="CJ28" s="155" t="str">
        <f t="array" aca="1" ref="CJ28" ca="1">IF(CK28&lt;&gt;"",IFERROR(INDIRECT("'様式３b ("&amp;BW9&amp;")'!B55"),""),"")&amp;""</f>
        <v/>
      </c>
      <c r="CK28" s="162" t="str">
        <f t="array" aca="1" ref="CK28" ca="1">IF(BW9&lt;&gt;"",IFERROR(INDIRECT("'様式３b ("&amp;BW9&amp;")'!C55"),""),"")&amp;""</f>
        <v/>
      </c>
      <c r="CL28" s="162" t="str">
        <f t="array" aca="1" ref="CL28" ca="1">IF(BW9&lt;&gt;"",IFERROR(INDIRECT("'様式３b ("&amp;BW9&amp;")'！D55"),""),"")&amp;""</f>
        <v/>
      </c>
      <c r="CM28" s="155" t="str">
        <f t="array" aca="1" ref="CM28" ca="1">IF(BW9&lt;&gt;"",IFERROR(INDIRECT("'様式３b ("&amp;BW9&amp;")'！E55"),""),"")&amp;""</f>
        <v/>
      </c>
      <c r="CN28" s="155" t="str">
        <f t="array" aca="1" ref="CN28" ca="1">IF(BW9&lt;&gt;"",IFERROR(INDIRECT("'様式３b ("&amp;BW9&amp;")'！F55"),""),"")&amp;""</f>
        <v/>
      </c>
      <c r="CO28" s="155" t="str">
        <f t="array" aca="1" ref="CO28" ca="1">IF(BW9&lt;&gt;"",IFERROR(INDIRECT("'様式３b ("&amp;BW9&amp;")'！G55"),""),"")&amp;""</f>
        <v/>
      </c>
      <c r="CP28" s="173" t="str">
        <f t="array" aca="1" ref="CP28" ca="1">IF(BW9&lt;&gt;"",IFERROR(INDIRECT("'様式３b ("&amp;BW9&amp;")'！H55"),""),"")</f>
        <v/>
      </c>
      <c r="CQ28" s="173" t="str">
        <f t="array" aca="1" ref="CQ28" ca="1">IF(BW9&lt;&gt;"",IFERROR(INDIRECT("'様式３b ("&amp;BW9&amp;")'！I55"),""),"")</f>
        <v/>
      </c>
      <c r="CR28" s="155" t="str">
        <f t="array" aca="1" ref="CR28" ca="1">IF(BW9&lt;&gt;"",IFERROR(INDIRECT("'様式３b ("&amp;BW9&amp;")'！K55"),""),"")&amp;""</f>
        <v/>
      </c>
      <c r="CW28" s="174"/>
      <c r="GS28" s="152" t="str">
        <f t="shared" ca="1" si="7"/>
        <v/>
      </c>
      <c r="GT28" s="155" t="str">
        <f t="array" aca="1" ref="GT28" ca="1">IF(CU28&lt;&gt;"",IFERROR(INDIRECT("'様式３ｃ【"&amp;CU9&amp;"】'!B68"),""),"")&amp;""</f>
        <v/>
      </c>
      <c r="GU28" s="162" t="str">
        <f t="array" aca="1" ref="GU28" ca="1">IF(CU9&lt;&gt;"",IFERROR(INDIRECT("'様式３ｃ【"&amp;CU9&amp;"】'!C68"),""),"")&amp;""</f>
        <v/>
      </c>
      <c r="GV28" s="162" t="str">
        <f t="array" aca="1" ref="GV28" ca="1">IF(CU9&lt;&gt;"",IFERROR(INDIRECT("'様式３ｃ【"&amp;CU9&amp;"】'!D68"),""),"")&amp;""</f>
        <v/>
      </c>
      <c r="GW28" s="162" t="str">
        <f t="array" aca="1" ref="GW28" ca="1">IF(CU9&lt;&gt;"",IFERROR(INDIRECT("'様式３ｃ【"&amp;CU9&amp;"】'!E68"),""),"")&amp;""</f>
        <v/>
      </c>
      <c r="GX28" s="175" t="str">
        <f t="array" aca="1" ref="GX28" ca="1">IF(CU9&lt;&gt;"",IFERROR(INDIRECT("'様式３ｃ【"&amp;CU9&amp;"】'!F68"),""),"")&amp;""</f>
        <v/>
      </c>
      <c r="GY28" s="173" t="str">
        <f t="array" aca="1" ref="GY28" ca="1">IF(CU9&lt;&gt;"",IFERROR(INDIRECT("'様式３ｃ【"&amp;CU9&amp;"】'!G68"),""),"")</f>
        <v/>
      </c>
      <c r="GZ28" s="175" t="str">
        <f t="array" aca="1" ref="GZ28" ca="1">IF(CU9&lt;&gt;"",IFERROR(INDIRECT("'様式３ｃ【"&amp;CU9&amp;"】'!H68"),""),"")&amp;""</f>
        <v/>
      </c>
      <c r="HA28" s="159" t="str">
        <f t="array" aca="1" ref="HA28" ca="1">IF(CU9&lt;&gt;"",IFERROR(INDIRECT("'様式３ｃ【"&amp;CU9&amp;"】'!I68"),""),"")</f>
        <v/>
      </c>
      <c r="HB28" s="159" t="str">
        <f t="array" aca="1" ref="HB28" ca="1">IF(CU9&lt;&gt;"",IFERROR(INDIRECT("'様式３ｃ【"&amp;CU9&amp;"】'!J68"),""),"")</f>
        <v/>
      </c>
      <c r="HC28" s="175" t="str">
        <f t="array" aca="1" ref="HC28" ca="1">IF(CU9&lt;&gt;"",IFERROR(INDIRECT("'様式３ｃ【"&amp;CU9&amp;"】'!L68"),""),"")&amp;""</f>
        <v/>
      </c>
    </row>
    <row r="29" spans="2:211" x14ac:dyDescent="0.45">
      <c r="B29" s="156"/>
      <c r="C29" s="156"/>
      <c r="D29" s="156"/>
      <c r="E29" s="156"/>
      <c r="F29" s="156"/>
      <c r="G29" s="156"/>
      <c r="H29" s="156"/>
      <c r="I29" s="156"/>
      <c r="J29" s="156"/>
      <c r="K29" s="156"/>
      <c r="L29" s="156"/>
      <c r="M29" s="156"/>
      <c r="N29" s="156"/>
      <c r="O29" s="156"/>
      <c r="P29" s="156"/>
      <c r="Q29" s="152" t="str">
        <f t="shared" si="0"/>
        <v/>
      </c>
      <c r="R29" s="155" t="str">
        <f>IF(S29&lt;&gt;"",様式１【認定申請一覧】!B34&amp;"","")</f>
        <v/>
      </c>
      <c r="S29" s="153" t="str">
        <f>様式１【認定申請一覧】!C34&amp;""</f>
        <v/>
      </c>
      <c r="T29" s="153" t="str">
        <f>様式１【認定申請一覧】!E34&amp;""</f>
        <v/>
      </c>
      <c r="U29" s="153" t="str">
        <f>様式１【認定申請一覧】!G34&amp;""</f>
        <v/>
      </c>
      <c r="V29" s="155" t="str">
        <f t="array" aca="1" ref="V29" ca="1">IF(AND(様式１【認定申請一覧】!H34="○",IFERROR(INDIRECT("'様式３a ("&amp;様式１【認定申請一覧】!B34&amp;")'!C13"),0)&lt;&gt;0),"○","")</f>
        <v/>
      </c>
      <c r="W29" s="155" t="str">
        <f t="array" aca="1" ref="W29" ca="1">IF(AND(様式１【認定申請一覧】!H34="○",IFERROR(INDIRECT("'様式３ｂ ("&amp;様式１【認定申請一覧】!B34&amp;")'!C13"),0)&lt;&gt;0),"○","")</f>
        <v/>
      </c>
      <c r="X29" s="155" t="str">
        <f t="array" aca="1" ref="X29" ca="1">IF(AND(様式１【認定申請一覧】!H34="○",IFERROR(INDIRECT("'様式３ｃ【"&amp;様式１【認定申請一覧】!B34&amp;"】'!C13"),0)&lt;&gt;0),"○","")</f>
        <v/>
      </c>
      <c r="BK29" s="152" t="str">
        <f ca="1">IF(BL29&lt;&gt;"",$BA$9&amp;TEXT(BL29,"-000"),"")</f>
        <v/>
      </c>
      <c r="BL29" s="155" t="str">
        <f t="array" aca="1" ref="BL29" ca="1">IF(BM29&lt;&gt;"",IFERROR(INDIRECT("'様式３ａ ("&amp;BB9&amp;")'!B56"),""),"")&amp;""</f>
        <v/>
      </c>
      <c r="BM29" s="162" t="str">
        <f t="array" aca="1" ref="BM29" ca="1">IF(BB9&lt;&gt;"",IFERROR(INDIRECT("'様式３ａ ("&amp;BB9&amp;")'!C56"),""),"")&amp;""</f>
        <v/>
      </c>
      <c r="BN29" s="162" t="str">
        <f t="array" aca="1" ref="BN29" ca="1">IF(BB9&lt;&gt;"",IFERROR(INDIRECT("'様式３ａ ("&amp;BB9&amp;")'！D56"),""),"")&amp;""</f>
        <v/>
      </c>
      <c r="BO29" s="155" t="str">
        <f t="array" aca="1" ref="BO29" ca="1">IF(BB9&lt;&gt;"",IFERROR(INDIRECT("'様式３ａ ("&amp;BB9&amp;")'！E56"),""),"")&amp;""</f>
        <v/>
      </c>
      <c r="BP29" s="155" t="str">
        <f t="array" aca="1" ref="BP29" ca="1">IF(BB9&lt;&gt;"",IFERROR(INDIRECT("'様式３ａ ("&amp;BB9&amp;")'！F56"),""),"")&amp;""</f>
        <v/>
      </c>
      <c r="BQ29" s="155" t="str">
        <f t="array" aca="1" ref="BQ29" ca="1">IF(BB9&lt;&gt;"",IFERROR(INDIRECT("'様式３ａ ("&amp;BB9&amp;")'！G56"),""),"")&amp;""</f>
        <v/>
      </c>
      <c r="BR29" s="173" t="str">
        <f t="array" aca="1" ref="BR29" ca="1">IF(BB9&lt;&gt;"",IFERROR(INDIRECT("'様式３ａ ("&amp;BB9&amp;")'！H56"),""),"")</f>
        <v/>
      </c>
      <c r="BS29" s="173" t="str">
        <f t="array" aca="1" ref="BS29" ca="1">IF(BB9&lt;&gt;"",IFERROR(INDIRECT("'様式３ａ ("&amp;BB9&amp;")'！I56"),""),"")</f>
        <v/>
      </c>
      <c r="BT29" s="155" t="str">
        <f t="array" aca="1" ref="BT29" ca="1">IF(BB9&lt;&gt;"",IFERROR(INDIRECT("'様式３ａ ("&amp;BB9&amp;")'！K56"),""),"")&amp;""</f>
        <v/>
      </c>
      <c r="BZ29" s="174"/>
      <c r="CI29" s="152" t="str">
        <f t="shared" ca="1" si="5"/>
        <v/>
      </c>
      <c r="CJ29" s="155" t="str">
        <f t="array" aca="1" ref="CJ29" ca="1">IF(CK29&lt;&gt;"",IFERROR(INDIRECT("'様式３b ("&amp;BW9&amp;")'!B56"),""),"")&amp;""</f>
        <v/>
      </c>
      <c r="CK29" s="162" t="str">
        <f t="array" aca="1" ref="CK29" ca="1">IF(BW9&lt;&gt;"",IFERROR(INDIRECT("'様式３b ("&amp;BW9&amp;")'!C56"),""),"")&amp;""</f>
        <v/>
      </c>
      <c r="CL29" s="162" t="str">
        <f t="array" aca="1" ref="CL29" ca="1">IF(BW9&lt;&gt;"",IFERROR(INDIRECT("'様式３b ("&amp;BW9&amp;")'！D56"),""),"")&amp;""</f>
        <v/>
      </c>
      <c r="CM29" s="155" t="str">
        <f t="array" aca="1" ref="CM29" ca="1">IF(BW9&lt;&gt;"",IFERROR(INDIRECT("'様式３b ("&amp;BW9&amp;")'！E56"),""),"")&amp;""</f>
        <v/>
      </c>
      <c r="CN29" s="155" t="str">
        <f t="array" aca="1" ref="CN29" ca="1">IF(BW9&lt;&gt;"",IFERROR(INDIRECT("'様式３b ("&amp;BW9&amp;")'！F56"),""),"")&amp;""</f>
        <v/>
      </c>
      <c r="CO29" s="155" t="str">
        <f t="array" aca="1" ref="CO29" ca="1">IF(BW9&lt;&gt;"",IFERROR(INDIRECT("'様式３b ("&amp;BW9&amp;")'！G56"),""),"")&amp;""</f>
        <v/>
      </c>
      <c r="CP29" s="173" t="str">
        <f t="array" aca="1" ref="CP29" ca="1">IF(BW9&lt;&gt;"",IFERROR(INDIRECT("'様式３b ("&amp;BW9&amp;")'！H56"),""),"")</f>
        <v/>
      </c>
      <c r="CQ29" s="173" t="str">
        <f t="array" aca="1" ref="CQ29" ca="1">IF(BW9&lt;&gt;"",IFERROR(INDIRECT("'様式３b ("&amp;BW9&amp;")'！I56"),""),"")</f>
        <v/>
      </c>
      <c r="CR29" s="155" t="str">
        <f t="array" aca="1" ref="CR29" ca="1">IF(BW9&lt;&gt;"",IFERROR(INDIRECT("'様式３b ("&amp;BW9&amp;")'！K56"),""),"")&amp;""</f>
        <v/>
      </c>
    </row>
    <row r="30" spans="2:211" x14ac:dyDescent="0.45">
      <c r="B30" s="156"/>
      <c r="C30" s="156"/>
      <c r="D30" s="156"/>
      <c r="E30" s="156"/>
      <c r="F30" s="156"/>
      <c r="G30" s="156"/>
      <c r="H30" s="156"/>
      <c r="I30" s="156"/>
      <c r="J30" s="156"/>
      <c r="K30" s="156"/>
      <c r="L30" s="156"/>
      <c r="M30" s="156"/>
      <c r="N30" s="156"/>
      <c r="O30" s="156"/>
      <c r="P30" s="156"/>
      <c r="Q30" s="152" t="str">
        <f t="shared" si="0"/>
        <v/>
      </c>
      <c r="R30" s="155" t="str">
        <f>IF(S30&lt;&gt;"",様式１【認定申請一覧】!B35&amp;"","")</f>
        <v/>
      </c>
      <c r="S30" s="153" t="str">
        <f>様式１【認定申請一覧】!C35&amp;""</f>
        <v/>
      </c>
      <c r="T30" s="153" t="str">
        <f>様式１【認定申請一覧】!E35&amp;""</f>
        <v/>
      </c>
      <c r="U30" s="153" t="str">
        <f>様式１【認定申請一覧】!G35&amp;""</f>
        <v/>
      </c>
      <c r="V30" s="155" t="str">
        <f t="array" aca="1" ref="V30" ca="1">IF(AND(様式１【認定申請一覧】!H35="○",IFERROR(INDIRECT("'様式３a ("&amp;様式１【認定申請一覧】!B35&amp;")'!C13"),0)&lt;&gt;0),"○","")</f>
        <v/>
      </c>
      <c r="W30" s="155" t="str">
        <f t="array" aca="1" ref="W30" ca="1">IF(AND(様式１【認定申請一覧】!H35="○",IFERROR(INDIRECT("'様式３ｂ ("&amp;様式１【認定申請一覧】!B35&amp;")'!C13"),0)&lt;&gt;0),"○","")</f>
        <v/>
      </c>
      <c r="X30" s="155" t="str">
        <f t="array" aca="1" ref="X30" ca="1">IF(AND(様式１【認定申請一覧】!H35="○",IFERROR(INDIRECT("'様式３ｃ【"&amp;様式１【認定申請一覧】!B35&amp;"】'!C13"),0)&lt;&gt;0),"○","")</f>
        <v/>
      </c>
      <c r="BK30" s="152" t="str">
        <f t="shared" ca="1" si="3"/>
        <v/>
      </c>
      <c r="BL30" s="155" t="str">
        <f t="array" aca="1" ref="BL30" ca="1">IF(BM30&lt;&gt;"",IFERROR(INDIRECT("'様式３ａ ("&amp;BB9&amp;")'!B57"),""),"")&amp;""</f>
        <v/>
      </c>
      <c r="BM30" s="162" t="str">
        <f t="array" aca="1" ref="BM30" ca="1">IF(BB9&lt;&gt;"",IFERROR(INDIRECT("'様式３ａ ("&amp;BB9&amp;")'!C57"),""),"")&amp;""</f>
        <v/>
      </c>
      <c r="BN30" s="162" t="str">
        <f t="array" aca="1" ref="BN30" ca="1">IF(BB9&lt;&gt;"",IFERROR(INDIRECT("'様式３ａ ("&amp;BB9&amp;")'！D57"),""),"")&amp;""</f>
        <v/>
      </c>
      <c r="BO30" s="155" t="str">
        <f t="array" aca="1" ref="BO30" ca="1">IF(BB9&lt;&gt;"",IFERROR(INDIRECT("'様式３ａ ("&amp;BB9&amp;")'！E57"),""),"")&amp;""</f>
        <v/>
      </c>
      <c r="BP30" s="155" t="str">
        <f t="array" aca="1" ref="BP30" ca="1">IF(BB9&lt;&gt;"",IFERROR(INDIRECT("'様式３ａ ("&amp;BB9&amp;")'！F57"),""),"")&amp;""</f>
        <v/>
      </c>
      <c r="BQ30" s="155" t="str">
        <f t="array" aca="1" ref="BQ30" ca="1">IF(BB9&lt;&gt;"",IFERROR(INDIRECT("'様式３ａ ("&amp;BB9&amp;")'！G57"),""),"")&amp;""</f>
        <v/>
      </c>
      <c r="BR30" s="173" t="str">
        <f t="array" aca="1" ref="BR30" ca="1">IF(BB9&lt;&gt;"",IFERROR(INDIRECT("'様式３ａ ("&amp;BB9&amp;")'！H57"),""),"")</f>
        <v/>
      </c>
      <c r="BS30" s="173" t="str">
        <f t="array" aca="1" ref="BS30" ca="1">IF(BB9&lt;&gt;"",IFERROR(INDIRECT("'様式３ａ ("&amp;BB9&amp;")'！I57"),""),"")</f>
        <v/>
      </c>
      <c r="BT30" s="155" t="str">
        <f t="array" aca="1" ref="BT30" ca="1">IF(BB9&lt;&gt;"",IFERROR(INDIRECT("'様式３ａ ("&amp;BB9&amp;")'！K57"),""),"")&amp;""</f>
        <v/>
      </c>
      <c r="CI30" s="152" t="str">
        <f t="shared" ca="1" si="5"/>
        <v/>
      </c>
      <c r="CJ30" s="155" t="str">
        <f t="array" aca="1" ref="CJ30" ca="1">IF(CK30&lt;&gt;"",IFERROR(INDIRECT("'様式３b ("&amp;BW9&amp;")'!B57"),""),"")&amp;""</f>
        <v/>
      </c>
      <c r="CK30" s="162" t="str">
        <f t="array" aca="1" ref="CK30" ca="1">IF(BW9&lt;&gt;"",IFERROR(INDIRECT("'様式３b ("&amp;BW9&amp;")'!C57"),""),"")&amp;""</f>
        <v/>
      </c>
      <c r="CL30" s="162" t="str">
        <f t="array" aca="1" ref="CL30" ca="1">IF(BW9&lt;&gt;"",IFERROR(INDIRECT("'様式３b ("&amp;BW9&amp;")'！D57"),""),"")&amp;""</f>
        <v/>
      </c>
      <c r="CM30" s="155" t="str">
        <f t="array" aca="1" ref="CM30" ca="1">IF(BW9&lt;&gt;"",IFERROR(INDIRECT("'様式３b ("&amp;BW9&amp;")'！E57"),""),"")&amp;""</f>
        <v/>
      </c>
      <c r="CN30" s="155" t="str">
        <f t="array" aca="1" ref="CN30" ca="1">IF(BW9&lt;&gt;"",IFERROR(INDIRECT("'様式３b ("&amp;BW9&amp;")'！F57"),""),"")&amp;""</f>
        <v/>
      </c>
      <c r="CO30" s="155" t="str">
        <f t="array" aca="1" ref="CO30" ca="1">IF(BW9&lt;&gt;"",IFERROR(INDIRECT("'様式３b ("&amp;BW9&amp;")'！G57"),""),"")&amp;""</f>
        <v/>
      </c>
      <c r="CP30" s="173" t="str">
        <f t="array" aca="1" ref="CP30" ca="1">IF(BW9&lt;&gt;"",IFERROR(INDIRECT("'様式３b ("&amp;BW9&amp;")'！H57"),""),"")</f>
        <v/>
      </c>
      <c r="CQ30" s="173" t="str">
        <f t="array" aca="1" ref="CQ30" ca="1">IF(BW9&lt;&gt;"",IFERROR(INDIRECT("'様式３b ("&amp;BW9&amp;")'！I57"),""),"")</f>
        <v/>
      </c>
      <c r="CR30" s="155" t="str">
        <f t="array" aca="1" ref="CR30" ca="1">IF(BW9&lt;&gt;"",IFERROR(INDIRECT("'様式３b ("&amp;BW9&amp;")'！K57"),""),"")&amp;""</f>
        <v/>
      </c>
    </row>
    <row r="31" spans="2:211" x14ac:dyDescent="0.45">
      <c r="B31" s="156"/>
      <c r="C31" s="156"/>
      <c r="D31" s="156"/>
      <c r="E31" s="156"/>
      <c r="F31" s="156"/>
      <c r="G31" s="156"/>
      <c r="H31" s="156"/>
      <c r="I31" s="156"/>
      <c r="J31" s="156"/>
      <c r="K31" s="156"/>
      <c r="L31" s="156"/>
      <c r="M31" s="156"/>
      <c r="N31" s="156"/>
      <c r="O31" s="156"/>
      <c r="P31" s="156"/>
      <c r="Q31" s="152" t="str">
        <f t="shared" si="0"/>
        <v/>
      </c>
      <c r="R31" s="155" t="str">
        <f>IF(S31&lt;&gt;"",様式１【認定申請一覧】!B36&amp;"","")</f>
        <v/>
      </c>
      <c r="S31" s="153" t="str">
        <f>様式１【認定申請一覧】!C36&amp;""</f>
        <v/>
      </c>
      <c r="T31" s="153" t="str">
        <f>様式１【認定申請一覧】!E36&amp;""</f>
        <v/>
      </c>
      <c r="U31" s="153" t="str">
        <f>様式１【認定申請一覧】!G36&amp;""</f>
        <v/>
      </c>
      <c r="V31" s="155" t="str">
        <f t="array" aca="1" ref="V31" ca="1">IF(AND(様式１【認定申請一覧】!H36="○",IFERROR(INDIRECT("'様式３a ("&amp;様式１【認定申請一覧】!B36&amp;")'!C13"),0)&lt;&gt;0),"○","")</f>
        <v/>
      </c>
      <c r="W31" s="155" t="str">
        <f t="array" aca="1" ref="W31" ca="1">IF(AND(様式１【認定申請一覧】!H36="○",IFERROR(INDIRECT("'様式３ｂ ("&amp;様式１【認定申請一覧】!B36&amp;")'!C13"),0)&lt;&gt;0),"○","")</f>
        <v/>
      </c>
      <c r="X31" s="155" t="str">
        <f t="array" aca="1" ref="X31" ca="1">IF(AND(様式１【認定申請一覧】!H36="○",IFERROR(INDIRECT("'様式３ｃ【"&amp;様式１【認定申請一覧】!B36&amp;"】'!C13"),0)&lt;&gt;0),"○","")</f>
        <v/>
      </c>
      <c r="BK31" s="152" t="str">
        <f t="shared" ca="1" si="3"/>
        <v/>
      </c>
      <c r="BL31" s="155" t="str">
        <f t="array" aca="1" ref="BL31" ca="1">IF(BM31&lt;&gt;"",IFERROR(INDIRECT("'様式３ａ ("&amp;BB9&amp;")'!B58"),""),"")&amp;""</f>
        <v/>
      </c>
      <c r="BM31" s="162" t="str">
        <f t="array" aca="1" ref="BM31" ca="1">IF(BB9&lt;&gt;"",IFERROR(INDIRECT("'様式３ａ ("&amp;BB9&amp;")'!C58"),""),"")&amp;""</f>
        <v/>
      </c>
      <c r="BN31" s="162" t="str">
        <f t="array" aca="1" ref="BN31" ca="1">IF(BB9&lt;&gt;"",IFERROR(INDIRECT("'様式３ａ ("&amp;BB9&amp;")'！D58"),""),"")&amp;""</f>
        <v/>
      </c>
      <c r="BO31" s="155" t="str">
        <f t="array" aca="1" ref="BO31" ca="1">IF(BB9&lt;&gt;"",IFERROR(INDIRECT("'様式３ａ ("&amp;BB9&amp;")'！E58"),""),"")&amp;""</f>
        <v/>
      </c>
      <c r="BP31" s="155" t="str">
        <f t="array" aca="1" ref="BP31" ca="1">IF(BB9&lt;&gt;"",IFERROR(INDIRECT("'様式３ａ ("&amp;BB9&amp;")'！F58"),""),"")&amp;""</f>
        <v/>
      </c>
      <c r="BQ31" s="155" t="str">
        <f t="array" aca="1" ref="BQ31" ca="1">IF(BB9&lt;&gt;"",IFERROR(INDIRECT("'様式３ａ ("&amp;BB9&amp;")'！G58"),""),"")&amp;""</f>
        <v/>
      </c>
      <c r="BR31" s="173" t="str">
        <f t="array" aca="1" ref="BR31" ca="1">IF(BB9&lt;&gt;"",IFERROR(INDIRECT("'様式３ａ ("&amp;BB9&amp;")'！H58"),""),"")</f>
        <v/>
      </c>
      <c r="BS31" s="173" t="str">
        <f t="array" aca="1" ref="BS31" ca="1">IF(BB9&lt;&gt;"",IFERROR(INDIRECT("'様式３ａ ("&amp;BB9&amp;")'！I58"),""),"")</f>
        <v/>
      </c>
      <c r="BT31" s="155" t="str">
        <f t="array" aca="1" ref="BT31" ca="1">IF(BB9&lt;&gt;"",IFERROR(INDIRECT("'様式３ａ ("&amp;BB9&amp;")'！K58"),""),"")&amp;""</f>
        <v/>
      </c>
      <c r="CI31" s="152" t="str">
        <f t="shared" ca="1" si="5"/>
        <v/>
      </c>
      <c r="CJ31" s="155" t="str">
        <f t="array" aca="1" ref="CJ31" ca="1">IF(CK31&lt;&gt;"",IFERROR(INDIRECT("'様式３b ("&amp;BW9&amp;")'!B58"),""),"")&amp;""</f>
        <v/>
      </c>
      <c r="CK31" s="162" t="str">
        <f t="array" aca="1" ref="CK31" ca="1">IF(BW9&lt;&gt;"",IFERROR(INDIRECT("'様式３b ("&amp;BW9&amp;")'!C58"),""),"")&amp;""</f>
        <v/>
      </c>
      <c r="CL31" s="162" t="str">
        <f t="array" aca="1" ref="CL31" ca="1">IF(BW9&lt;&gt;"",IFERROR(INDIRECT("'様式３b ("&amp;BW9&amp;")'！D58"),""),"")&amp;""</f>
        <v/>
      </c>
      <c r="CM31" s="155" t="str">
        <f t="array" aca="1" ref="CM31" ca="1">IF(BW9&lt;&gt;"",IFERROR(INDIRECT("'様式３b ("&amp;BW9&amp;")'！E58"),""),"")&amp;""</f>
        <v/>
      </c>
      <c r="CN31" s="155" t="str">
        <f t="array" aca="1" ref="CN31" ca="1">IF(BW9&lt;&gt;"",IFERROR(INDIRECT("'様式３b ("&amp;BW9&amp;")'！F58"),""),"")&amp;""</f>
        <v/>
      </c>
      <c r="CO31" s="155" t="str">
        <f t="array" aca="1" ref="CO31" ca="1">IF(BW9&lt;&gt;"",IFERROR(INDIRECT("'様式３b ("&amp;BW9&amp;")'！G58"),""),"")&amp;""</f>
        <v/>
      </c>
      <c r="CP31" s="173" t="str">
        <f t="array" aca="1" ref="CP31" ca="1">IF(BW9&lt;&gt;"",IFERROR(INDIRECT("'様式３b ("&amp;BW9&amp;")'！H58"),""),"")</f>
        <v/>
      </c>
      <c r="CQ31" s="173" t="str">
        <f t="array" aca="1" ref="CQ31" ca="1">IF(BW9&lt;&gt;"",IFERROR(INDIRECT("'様式３b ("&amp;BW9&amp;")'！I58"),""),"")</f>
        <v/>
      </c>
      <c r="CR31" s="155" t="str">
        <f t="array" aca="1" ref="CR31" ca="1">IF(BW9&lt;&gt;"",IFERROR(INDIRECT("'様式３b ("&amp;BW9&amp;")'！K58"),""),"")&amp;""</f>
        <v/>
      </c>
    </row>
    <row r="32" spans="2:211" x14ac:dyDescent="0.45">
      <c r="B32" s="156"/>
      <c r="C32" s="156"/>
      <c r="D32" s="156"/>
      <c r="E32" s="156"/>
      <c r="F32" s="156"/>
      <c r="G32" s="156"/>
      <c r="H32" s="156"/>
      <c r="I32" s="156"/>
      <c r="J32" s="156"/>
      <c r="K32" s="156"/>
      <c r="L32" s="156"/>
      <c r="M32" s="156"/>
      <c r="N32" s="156"/>
      <c r="O32" s="156"/>
      <c r="P32" s="156"/>
      <c r="Q32" s="152" t="str">
        <f t="shared" si="0"/>
        <v/>
      </c>
      <c r="R32" s="155" t="str">
        <f>IF(S32&lt;&gt;"",様式１【認定申請一覧】!B37&amp;"","")</f>
        <v/>
      </c>
      <c r="S32" s="153" t="str">
        <f>様式１【認定申請一覧】!C37&amp;""</f>
        <v/>
      </c>
      <c r="T32" s="153" t="str">
        <f>様式１【認定申請一覧】!E37&amp;""</f>
        <v/>
      </c>
      <c r="U32" s="153" t="str">
        <f>様式１【認定申請一覧】!G37&amp;""</f>
        <v/>
      </c>
      <c r="V32" s="155" t="str">
        <f t="array" aca="1" ref="V32" ca="1">IF(AND(様式１【認定申請一覧】!H37="○",IFERROR(INDIRECT("'様式３a ("&amp;様式１【認定申請一覧】!B37&amp;")'!C13"),0)&lt;&gt;0),"○","")</f>
        <v/>
      </c>
      <c r="W32" s="155" t="str">
        <f t="array" aca="1" ref="W32" ca="1">IF(AND(様式１【認定申請一覧】!H37="○",IFERROR(INDIRECT("'様式３ｂ ("&amp;様式１【認定申請一覧】!B37&amp;")'!C13"),0)&lt;&gt;0),"○","")</f>
        <v/>
      </c>
      <c r="X32" s="155" t="str">
        <f t="array" aca="1" ref="X32" ca="1">IF(AND(様式１【認定申請一覧】!H37="○",IFERROR(INDIRECT("'様式３ｃ【"&amp;様式１【認定申請一覧】!B37&amp;"】'!C13"),0)&lt;&gt;0),"○","")</f>
        <v/>
      </c>
      <c r="BK32" s="152" t="str">
        <f t="shared" ca="1" si="3"/>
        <v/>
      </c>
      <c r="BL32" s="155" t="str">
        <f t="array" aca="1" ref="BL32" ca="1">IF(BM32&lt;&gt;"",IFERROR(INDIRECT("'様式３ａ ("&amp;BB9&amp;")'!B59"),""),"")&amp;""</f>
        <v/>
      </c>
      <c r="BM32" s="162" t="str">
        <f t="array" aca="1" ref="BM32" ca="1">IF(BB9&lt;&gt;"",IFERROR(INDIRECT("'様式３ａ ("&amp;BB9&amp;")'!C59"),""),"")&amp;""</f>
        <v/>
      </c>
      <c r="BN32" s="162" t="str">
        <f t="array" aca="1" ref="BN32" ca="1">IF(BB9&lt;&gt;"",IFERROR(INDIRECT("'様式３ａ ("&amp;BB9&amp;")'！D59"),""),"")&amp;""</f>
        <v/>
      </c>
      <c r="BO32" s="155" t="str">
        <f t="array" aca="1" ref="BO32" ca="1">IF(BB9&lt;&gt;"",IFERROR(INDIRECT("'様式３ａ ("&amp;BB9&amp;")'！E59"),""),"")&amp;""</f>
        <v/>
      </c>
      <c r="BP32" s="155" t="str">
        <f t="array" aca="1" ref="BP32" ca="1">IF(BB9&lt;&gt;"",IFERROR(INDIRECT("'様式３ａ ("&amp;BB9&amp;")'！F59"),""),"")&amp;""</f>
        <v/>
      </c>
      <c r="BQ32" s="155" t="str">
        <f t="array" aca="1" ref="BQ32" ca="1">IF(BB9&lt;&gt;"",IFERROR(INDIRECT("'様式３ａ ("&amp;BB9&amp;")'！G59"),""),"")&amp;""</f>
        <v/>
      </c>
      <c r="BR32" s="173" t="str">
        <f t="array" aca="1" ref="BR32" ca="1">IF(BB9&lt;&gt;"",IFERROR(INDIRECT("'様式３ａ ("&amp;BB9&amp;")'！H59"),""),"")</f>
        <v/>
      </c>
      <c r="BS32" s="173" t="str">
        <f t="array" aca="1" ref="BS32" ca="1">IF(BB9&lt;&gt;"",IFERROR(INDIRECT("'様式３ａ ("&amp;BB9&amp;")'！I59"),""),"")</f>
        <v/>
      </c>
      <c r="BT32" s="155" t="str">
        <f t="array" aca="1" ref="BT32" ca="1">IF(BB9&lt;&gt;"",IFERROR(INDIRECT("'様式３ａ ("&amp;BB9&amp;")'！K59"),""),"")&amp;""</f>
        <v/>
      </c>
      <c r="CI32" s="152" t="str">
        <f t="shared" ca="1" si="5"/>
        <v/>
      </c>
      <c r="CJ32" s="155" t="str">
        <f t="array" aca="1" ref="CJ32" ca="1">IF(CK32&lt;&gt;"",IFERROR(INDIRECT("'様式３b ("&amp;BW9&amp;")'!B59"),""),"")&amp;""</f>
        <v/>
      </c>
      <c r="CK32" s="162" t="str">
        <f t="array" aca="1" ref="CK32" ca="1">IF(BW9&lt;&gt;"",IFERROR(INDIRECT("'様式３b ("&amp;BW9&amp;")'!C59"),""),"")&amp;""</f>
        <v/>
      </c>
      <c r="CL32" s="162" t="str">
        <f t="array" aca="1" ref="CL32" ca="1">IF(BW9&lt;&gt;"",IFERROR(INDIRECT("'様式３b ("&amp;BW9&amp;")'！D59"),""),"")&amp;""</f>
        <v/>
      </c>
      <c r="CM32" s="155" t="str">
        <f t="array" aca="1" ref="CM32" ca="1">IF(BW9&lt;&gt;"",IFERROR(INDIRECT("'様式３b ("&amp;BW9&amp;")'！E59"),""),"")&amp;""</f>
        <v/>
      </c>
      <c r="CN32" s="155" t="str">
        <f t="array" aca="1" ref="CN32" ca="1">IF(BW9&lt;&gt;"",IFERROR(INDIRECT("'様式３b ("&amp;BW9&amp;")'！F59"),""),"")&amp;""</f>
        <v/>
      </c>
      <c r="CO32" s="155" t="str">
        <f t="array" aca="1" ref="CO32" ca="1">IF(BW9&lt;&gt;"",IFERROR(INDIRECT("'様式３b ("&amp;BW9&amp;")'！G59"),""),"")&amp;""</f>
        <v/>
      </c>
      <c r="CP32" s="173" t="str">
        <f t="array" aca="1" ref="CP32" ca="1">IF(BW9&lt;&gt;"",IFERROR(INDIRECT("'様式３b ("&amp;BW9&amp;")'！H59"),""),"")</f>
        <v/>
      </c>
      <c r="CQ32" s="173" t="str">
        <f t="array" aca="1" ref="CQ32" ca="1">IF(BW9&lt;&gt;"",IFERROR(INDIRECT("'様式３b ("&amp;BW9&amp;")'！I59"),""),"")</f>
        <v/>
      </c>
      <c r="CR32" s="155" t="str">
        <f t="array" aca="1" ref="CR32" ca="1">IF(BW9&lt;&gt;"",IFERROR(INDIRECT("'様式３b ("&amp;BW9&amp;")'！K59"),""),"")&amp;""</f>
        <v/>
      </c>
    </row>
    <row r="33" spans="2:96" ht="18" customHeight="1" x14ac:dyDescent="0.45">
      <c r="B33" s="156"/>
      <c r="C33" s="156"/>
      <c r="D33" s="156"/>
      <c r="E33" s="156"/>
      <c r="F33" s="156"/>
      <c r="G33" s="156"/>
      <c r="H33" s="156"/>
      <c r="I33" s="156"/>
      <c r="J33" s="156"/>
      <c r="K33" s="156"/>
      <c r="L33" s="156"/>
      <c r="M33" s="156"/>
      <c r="N33" s="156"/>
      <c r="O33" s="156"/>
      <c r="P33" s="156"/>
      <c r="Q33" s="152" t="str">
        <f t="shared" si="0"/>
        <v/>
      </c>
      <c r="R33" s="155" t="str">
        <f>IF(S33&lt;&gt;"",様式１【認定申請一覧】!B38&amp;"","")</f>
        <v/>
      </c>
      <c r="S33" s="153" t="str">
        <f>様式１【認定申請一覧】!C38&amp;""</f>
        <v/>
      </c>
      <c r="T33" s="153" t="str">
        <f>様式１【認定申請一覧】!E38&amp;""</f>
        <v/>
      </c>
      <c r="U33" s="153" t="str">
        <f>様式１【認定申請一覧】!G38&amp;""</f>
        <v/>
      </c>
      <c r="V33" s="155" t="str">
        <f t="array" aca="1" ref="V33" ca="1">IF(AND(様式１【認定申請一覧】!H38="○",IFERROR(INDIRECT("'様式３a ("&amp;様式１【認定申請一覧】!B38&amp;")'!C13"),0)&lt;&gt;0),"○","")</f>
        <v/>
      </c>
      <c r="W33" s="155" t="str">
        <f t="array" aca="1" ref="W33" ca="1">IF(AND(様式１【認定申請一覧】!H38="○",IFERROR(INDIRECT("'様式３ｂ ("&amp;様式１【認定申請一覧】!B38&amp;")'!C13"),0)&lt;&gt;0),"○","")</f>
        <v/>
      </c>
      <c r="X33" s="155" t="str">
        <f t="array" aca="1" ref="X33" ca="1">IF(AND(様式１【認定申請一覧】!H38="○",IFERROR(INDIRECT("'様式３ｃ【"&amp;様式１【認定申請一覧】!B38&amp;"】'!C13"),0)&lt;&gt;0),"○","")</f>
        <v/>
      </c>
      <c r="BK33" s="152" t="str">
        <f t="shared" ca="1" si="3"/>
        <v/>
      </c>
      <c r="BL33" s="155" t="str">
        <f t="array" aca="1" ref="BL33" ca="1">IF(BM33&lt;&gt;"",IFERROR(INDIRECT("'様式３ａ ("&amp;BB9&amp;")'!B60"),""),"")&amp;""</f>
        <v/>
      </c>
      <c r="BM33" s="162" t="str">
        <f t="array" aca="1" ref="BM33" ca="1">IF(BB9&lt;&gt;"",IFERROR(INDIRECT("'様式３ａ ("&amp;BB9&amp;")'!C60"),""),"")&amp;""</f>
        <v/>
      </c>
      <c r="BN33" s="162" t="str">
        <f t="array" aca="1" ref="BN33" ca="1">IF(BB9&lt;&gt;"",IFERROR(INDIRECT("'様式３ａ ("&amp;BB9&amp;")'！D60"),""),"")&amp;""</f>
        <v/>
      </c>
      <c r="BO33" s="155" t="str">
        <f t="array" aca="1" ref="BO33" ca="1">IF(BB9&lt;&gt;"",IFERROR(INDIRECT("'様式３ａ ("&amp;BB9&amp;")'！E60"),""),"")&amp;""</f>
        <v/>
      </c>
      <c r="BP33" s="155" t="str">
        <f t="array" aca="1" ref="BP33" ca="1">IF(BB9&lt;&gt;"",IFERROR(INDIRECT("'様式３ａ ("&amp;BB9&amp;")'！F60"),""),"")&amp;""</f>
        <v/>
      </c>
      <c r="BQ33" s="155" t="str">
        <f t="array" aca="1" ref="BQ33" ca="1">IF(BB9&lt;&gt;"",IFERROR(INDIRECT("'様式３ａ ("&amp;BB9&amp;")'！G60"),""),"")&amp;""</f>
        <v/>
      </c>
      <c r="BR33" s="173" t="str">
        <f t="array" aca="1" ref="BR33" ca="1">IF(BB9&lt;&gt;"",IFERROR(INDIRECT("'様式３ａ ("&amp;BB9&amp;")'！H60"),""),"")</f>
        <v/>
      </c>
      <c r="BS33" s="173" t="str">
        <f t="array" aca="1" ref="BS33" ca="1">IF(BB9&lt;&gt;"",IFERROR(INDIRECT("'様式３ａ ("&amp;BB9&amp;")'！I60"),""),"")</f>
        <v/>
      </c>
      <c r="BT33" s="155" t="str">
        <f t="array" aca="1" ref="BT33" ca="1">IF(BB9&lt;&gt;"",IFERROR(INDIRECT("'様式３ａ ("&amp;BB9&amp;")'！K60"),""),"")&amp;""</f>
        <v/>
      </c>
      <c r="CI33" s="152" t="str">
        <f t="shared" ca="1" si="5"/>
        <v/>
      </c>
      <c r="CJ33" s="155" t="str">
        <f t="array" aca="1" ref="CJ33" ca="1">IF(CK33&lt;&gt;"",IFERROR(INDIRECT("'様式３b ("&amp;BW9&amp;")'!B60"),""),"")&amp;""</f>
        <v/>
      </c>
      <c r="CK33" s="162" t="str">
        <f t="array" aca="1" ref="CK33" ca="1">IF(BW9&lt;&gt;"",IFERROR(INDIRECT("'様式３b ("&amp;BW9&amp;")'!C60"),""),"")&amp;""</f>
        <v/>
      </c>
      <c r="CL33" s="162" t="str">
        <f t="array" aca="1" ref="CL33" ca="1">IF(BW9&lt;&gt;"",IFERROR(INDIRECT("'様式３b ("&amp;BW9&amp;")'！D60"),""),"")&amp;""</f>
        <v/>
      </c>
      <c r="CM33" s="155" t="str">
        <f t="array" aca="1" ref="CM33" ca="1">IF(BW9&lt;&gt;"",IFERROR(INDIRECT("'様式３b ("&amp;BW9&amp;")'！E60"),""),"")&amp;""</f>
        <v/>
      </c>
      <c r="CN33" s="155" t="str">
        <f t="array" aca="1" ref="CN33" ca="1">IF(BW9&lt;&gt;"",IFERROR(INDIRECT("'様式３b ("&amp;BW9&amp;")'！F60"),""),"")&amp;""</f>
        <v/>
      </c>
      <c r="CO33" s="155" t="str">
        <f t="array" aca="1" ref="CO33" ca="1">IF(BW9&lt;&gt;"",IFERROR(INDIRECT("'様式３b ("&amp;BW9&amp;")'！G60"),""),"")&amp;""</f>
        <v/>
      </c>
      <c r="CP33" s="173" t="str">
        <f t="array" aca="1" ref="CP33" ca="1">IF(BW9&lt;&gt;"",IFERROR(INDIRECT("'様式３b ("&amp;BW9&amp;")'！H60"),""),"")</f>
        <v/>
      </c>
      <c r="CQ33" s="173" t="str">
        <f t="array" aca="1" ref="CQ33" ca="1">IF(BW9&lt;&gt;"",IFERROR(INDIRECT("'様式３b ("&amp;BW9&amp;")'！I60"),""),"")</f>
        <v/>
      </c>
      <c r="CR33" s="155" t="str">
        <f t="array" aca="1" ref="CR33" ca="1">IF(BW9&lt;&gt;"",IFERROR(INDIRECT("'様式３b ("&amp;BW9&amp;")'！K60"),""),"")&amp;""</f>
        <v/>
      </c>
    </row>
    <row r="34" spans="2:96" x14ac:dyDescent="0.45">
      <c r="B34" s="156"/>
      <c r="C34" s="156"/>
      <c r="D34" s="156"/>
      <c r="E34" s="156"/>
      <c r="F34" s="156"/>
      <c r="G34" s="156"/>
      <c r="H34" s="156"/>
      <c r="I34" s="156"/>
      <c r="J34" s="156"/>
      <c r="K34" s="156"/>
      <c r="L34" s="156"/>
      <c r="M34" s="156"/>
      <c r="N34" s="156"/>
      <c r="O34" s="156"/>
      <c r="P34" s="156"/>
      <c r="Q34" s="152" t="str">
        <f t="shared" si="0"/>
        <v/>
      </c>
      <c r="R34" s="155" t="str">
        <f>IF(S34&lt;&gt;"",様式１【認定申請一覧】!B39&amp;"","")</f>
        <v/>
      </c>
      <c r="S34" s="153" t="str">
        <f>様式１【認定申請一覧】!C39&amp;""</f>
        <v/>
      </c>
      <c r="T34" s="153" t="str">
        <f>様式１【認定申請一覧】!E39&amp;""</f>
        <v/>
      </c>
      <c r="U34" s="153" t="str">
        <f>様式１【認定申請一覧】!G39&amp;""</f>
        <v/>
      </c>
      <c r="V34" s="155" t="str">
        <f t="array" aca="1" ref="V34" ca="1">IF(AND(様式１【認定申請一覧】!H39="○",IFERROR(INDIRECT("'様式３a ("&amp;様式１【認定申請一覧】!B39&amp;")'!C13"),0)&lt;&gt;0),"○","")</f>
        <v/>
      </c>
      <c r="W34" s="155" t="str">
        <f t="array" aca="1" ref="W34" ca="1">IF(AND(様式１【認定申請一覧】!H39="○",IFERROR(INDIRECT("'様式３ｂ ("&amp;様式１【認定申請一覧】!B39&amp;")'!C13"),0)&lt;&gt;0),"○","")</f>
        <v/>
      </c>
      <c r="X34" s="155" t="str">
        <f t="array" aca="1" ref="X34" ca="1">IF(AND(様式１【認定申請一覧】!H39="○",IFERROR(INDIRECT("'様式３ｃ【"&amp;様式１【認定申請一覧】!B39&amp;"】'!C13"),0)&lt;&gt;0),"○","")</f>
        <v/>
      </c>
      <c r="BK34" s="152" t="str">
        <f t="shared" ca="1" si="3"/>
        <v/>
      </c>
      <c r="BL34" s="155" t="str">
        <f t="array" aca="1" ref="BL34" ca="1">IF(BM34&lt;&gt;"",IFERROR(INDIRECT("'様式３ａ ("&amp;BB9&amp;")'!B61"),""),"")&amp;""</f>
        <v/>
      </c>
      <c r="BM34" s="162" t="str">
        <f t="array" aca="1" ref="BM34" ca="1">IF(BB9&lt;&gt;"",IFERROR(INDIRECT("'様式３ａ ("&amp;BB9&amp;")'!C61"),""),"")&amp;""</f>
        <v/>
      </c>
      <c r="BN34" s="162" t="str">
        <f t="array" aca="1" ref="BN34" ca="1">IF(BB9&lt;&gt;"",IFERROR(INDIRECT("'様式３ａ ("&amp;BB9&amp;")'！D61"),""),"")&amp;""</f>
        <v/>
      </c>
      <c r="BO34" s="155" t="str">
        <f t="array" aca="1" ref="BO34" ca="1">IF(BB9&lt;&gt;"",IFERROR(INDIRECT("'様式３ａ ("&amp;BB9&amp;")'！E61"),""),"")&amp;""</f>
        <v/>
      </c>
      <c r="BP34" s="155" t="str">
        <f t="array" aca="1" ref="BP34" ca="1">IF(BB9&lt;&gt;"",IFERROR(INDIRECT("'様式３ａ ("&amp;BB9&amp;")'！F61"),""),"")&amp;""</f>
        <v/>
      </c>
      <c r="BQ34" s="155" t="str">
        <f t="array" aca="1" ref="BQ34" ca="1">IF(BB9&lt;&gt;"",IFERROR(INDIRECT("'様式３ａ ("&amp;BB9&amp;")'！G61"),""),"")&amp;""</f>
        <v/>
      </c>
      <c r="BR34" s="173" t="str">
        <f t="array" aca="1" ref="BR34" ca="1">IF(BB9&lt;&gt;"",IFERROR(INDIRECT("'様式３ａ ("&amp;BB9&amp;")'！H61"),""),"")</f>
        <v/>
      </c>
      <c r="BS34" s="173" t="str">
        <f t="array" aca="1" ref="BS34" ca="1">IF(BB9&lt;&gt;"",IFERROR(INDIRECT("'様式３ａ ("&amp;BB9&amp;")'！I61"),""),"")</f>
        <v/>
      </c>
      <c r="BT34" s="155" t="str">
        <f t="array" aca="1" ref="BT34" ca="1">IF(BB9&lt;&gt;"",IFERROR(INDIRECT("'様式３ａ ("&amp;BB9&amp;")'！K61"),""),"")&amp;""</f>
        <v/>
      </c>
      <c r="CI34" s="152" t="str">
        <f t="shared" ca="1" si="5"/>
        <v/>
      </c>
      <c r="CJ34" s="155" t="str">
        <f t="array" aca="1" ref="CJ34" ca="1">IF(CK34&lt;&gt;"",IFERROR(INDIRECT("'様式３b ("&amp;BW9&amp;")'!B61"),""),"")&amp;""</f>
        <v/>
      </c>
      <c r="CK34" s="162" t="str">
        <f t="array" aca="1" ref="CK34" ca="1">IF(BW9&lt;&gt;"",IFERROR(INDIRECT("'様式３b ("&amp;BW9&amp;")'!C61"),""),"")&amp;""</f>
        <v/>
      </c>
      <c r="CL34" s="162" t="str">
        <f t="array" aca="1" ref="CL34" ca="1">IF(BW9&lt;&gt;"",IFERROR(INDIRECT("'様式３b ("&amp;BW9&amp;")'！D61"),""),"")&amp;""</f>
        <v/>
      </c>
      <c r="CM34" s="155" t="str">
        <f t="array" aca="1" ref="CM34" ca="1">IF(BW9&lt;&gt;"",IFERROR(INDIRECT("'様式３b ("&amp;BW9&amp;")'！E61"),""),"")&amp;""</f>
        <v/>
      </c>
      <c r="CN34" s="155" t="str">
        <f t="array" aca="1" ref="CN34" ca="1">IF(BW9&lt;&gt;"",IFERROR(INDIRECT("'様式３b ("&amp;BW9&amp;")'！F61"),""),"")&amp;""</f>
        <v/>
      </c>
      <c r="CO34" s="155" t="str">
        <f t="array" aca="1" ref="CO34" ca="1">IF(BW9&lt;&gt;"",IFERROR(INDIRECT("'様式３b ("&amp;BW9&amp;")'！G61"),""),"")&amp;""</f>
        <v/>
      </c>
      <c r="CP34" s="173" t="str">
        <f t="array" aca="1" ref="CP34" ca="1">IF(BW9&lt;&gt;"",IFERROR(INDIRECT("'様式３b ("&amp;BW9&amp;")'！H61"),""),"")</f>
        <v/>
      </c>
      <c r="CQ34" s="173" t="str">
        <f t="array" aca="1" ref="CQ34" ca="1">IF(BW9&lt;&gt;"",IFERROR(INDIRECT("'様式３b ("&amp;BW9&amp;")'！I61"),""),"")</f>
        <v/>
      </c>
      <c r="CR34" s="155" t="str">
        <f t="array" aca="1" ref="CR34" ca="1">IF(BW9&lt;&gt;"",IFERROR(INDIRECT("'様式３b ("&amp;BW9&amp;")'！K61"),""),"")&amp;""</f>
        <v/>
      </c>
    </row>
    <row r="35" spans="2:96" x14ac:dyDescent="0.45">
      <c r="B35" s="156"/>
      <c r="C35" s="156"/>
      <c r="D35" s="156"/>
      <c r="E35" s="156"/>
      <c r="F35" s="156"/>
      <c r="G35" s="156"/>
      <c r="H35" s="156"/>
      <c r="I35" s="156"/>
      <c r="J35" s="156"/>
      <c r="K35" s="156"/>
      <c r="L35" s="156"/>
      <c r="M35" s="156"/>
      <c r="N35" s="156"/>
      <c r="O35" s="156"/>
      <c r="P35" s="156"/>
      <c r="Q35" s="152" t="str">
        <f t="shared" si="0"/>
        <v/>
      </c>
      <c r="R35" s="155" t="str">
        <f>IF(S35&lt;&gt;"",様式１【認定申請一覧】!B40&amp;"","")</f>
        <v/>
      </c>
      <c r="S35" s="153" t="str">
        <f>様式１【認定申請一覧】!C40&amp;""</f>
        <v/>
      </c>
      <c r="T35" s="153" t="str">
        <f>様式１【認定申請一覧】!E40&amp;""</f>
        <v/>
      </c>
      <c r="U35" s="153" t="str">
        <f>様式１【認定申請一覧】!G40&amp;""</f>
        <v/>
      </c>
      <c r="V35" s="155" t="str">
        <f t="array" aca="1" ref="V35" ca="1">IF(AND(様式１【認定申請一覧】!H40="○",IFERROR(INDIRECT("'様式３a ("&amp;様式１【認定申請一覧】!B40&amp;")'!C13"),0)&lt;&gt;0),"○","")</f>
        <v/>
      </c>
      <c r="W35" s="155" t="str">
        <f t="array" aca="1" ref="W35" ca="1">IF(AND(様式１【認定申請一覧】!H40="○",IFERROR(INDIRECT("'様式３ｂ ("&amp;様式１【認定申請一覧】!B40&amp;")'!C13"),0)&lt;&gt;0),"○","")</f>
        <v/>
      </c>
      <c r="X35" s="155" t="str">
        <f t="array" aca="1" ref="X35" ca="1">IF(AND(様式１【認定申請一覧】!H40="○",IFERROR(INDIRECT("'様式３ｃ【"&amp;様式１【認定申請一覧】!B40&amp;"】'!C13"),0)&lt;&gt;0),"○","")</f>
        <v/>
      </c>
      <c r="BK35" s="152" t="str">
        <f t="shared" ca="1" si="3"/>
        <v/>
      </c>
      <c r="BL35" s="155" t="str">
        <f t="array" aca="1" ref="BL35" ca="1">IF(BM35&lt;&gt;"",IFERROR(INDIRECT("'様式３ａ ("&amp;BB9&amp;")'!B62"),""),"")&amp;""</f>
        <v/>
      </c>
      <c r="BM35" s="162" t="str">
        <f t="array" aca="1" ref="BM35" ca="1">IF(BB9&lt;&gt;"",IFERROR(INDIRECT("'様式３ａ ("&amp;BB9&amp;")'!C62"),""),"")&amp;""</f>
        <v/>
      </c>
      <c r="BN35" s="162" t="str">
        <f t="array" aca="1" ref="BN35" ca="1">IF(BB9&lt;&gt;"",IFERROR(INDIRECT("'様式３ａ ("&amp;BB9&amp;")'！D62"),""),"")&amp;""</f>
        <v/>
      </c>
      <c r="BO35" s="155" t="str">
        <f t="array" aca="1" ref="BO35" ca="1">IF(BB9&lt;&gt;"",IFERROR(INDIRECT("'様式３ａ ("&amp;BB9&amp;")'！E62"),""),"")&amp;""</f>
        <v/>
      </c>
      <c r="BP35" s="155" t="str">
        <f t="array" aca="1" ref="BP35" ca="1">IF(BB9&lt;&gt;"",IFERROR(INDIRECT("'様式３ａ ("&amp;BB9&amp;")'！F62"),""),"")&amp;""</f>
        <v/>
      </c>
      <c r="BQ35" s="155" t="str">
        <f t="array" aca="1" ref="BQ35" ca="1">IF(BB9&lt;&gt;"",IFERROR(INDIRECT("'様式３ａ ("&amp;BB9&amp;")'！G62"),""),"")&amp;""</f>
        <v/>
      </c>
      <c r="BR35" s="173" t="str">
        <f t="array" aca="1" ref="BR35" ca="1">IF(BB9&lt;&gt;"",IFERROR(INDIRECT("'様式３ａ ("&amp;BB9&amp;")'！H62"),""),"")</f>
        <v/>
      </c>
      <c r="BS35" s="173" t="str">
        <f t="array" aca="1" ref="BS35" ca="1">IF(BB9&lt;&gt;"",IFERROR(INDIRECT("'様式３ａ ("&amp;BB9&amp;")'！I62"),""),"")</f>
        <v/>
      </c>
      <c r="BT35" s="155" t="str">
        <f t="array" aca="1" ref="BT35" ca="1">IF(BB9&lt;&gt;"",IFERROR(INDIRECT("'様式３ａ ("&amp;BB9&amp;")'！K62"),""),"")&amp;""</f>
        <v/>
      </c>
      <c r="CI35" s="152" t="str">
        <f t="shared" ca="1" si="5"/>
        <v/>
      </c>
      <c r="CJ35" s="155" t="str">
        <f t="array" aca="1" ref="CJ35" ca="1">IF(CK35&lt;&gt;"",IFERROR(INDIRECT("'様式３b ("&amp;BW9&amp;")'!B62"),""),"")&amp;""</f>
        <v/>
      </c>
      <c r="CK35" s="162" t="str">
        <f t="array" aca="1" ref="CK35" ca="1">IF(BW9&lt;&gt;"",IFERROR(INDIRECT("'様式３b ("&amp;BW9&amp;")'!C62"),""),"")&amp;""</f>
        <v/>
      </c>
      <c r="CL35" s="162" t="str">
        <f t="array" aca="1" ref="CL35" ca="1">IF(BW9&lt;&gt;"",IFERROR(INDIRECT("'様式３b ("&amp;BW9&amp;")'！D62"),""),"")&amp;""</f>
        <v/>
      </c>
      <c r="CM35" s="155" t="str">
        <f t="array" aca="1" ref="CM35" ca="1">IF(BW9&lt;&gt;"",IFERROR(INDIRECT("'様式３b ("&amp;BW9&amp;")'！E62"),""),"")&amp;""</f>
        <v/>
      </c>
      <c r="CN35" s="155" t="str">
        <f t="array" aca="1" ref="CN35" ca="1">IF(BW9&lt;&gt;"",IFERROR(INDIRECT("'様式３b ("&amp;BW9&amp;")'！F62"),""),"")&amp;""</f>
        <v/>
      </c>
      <c r="CO35" s="155" t="str">
        <f t="array" aca="1" ref="CO35" ca="1">IF(BW9&lt;&gt;"",IFERROR(INDIRECT("'様式３b ("&amp;BW9&amp;")'！G62"),""),"")&amp;""</f>
        <v/>
      </c>
      <c r="CP35" s="173" t="str">
        <f t="array" aca="1" ref="CP35" ca="1">IF(BW9&lt;&gt;"",IFERROR(INDIRECT("'様式３b ("&amp;BW9&amp;")'！H62"),""),"")</f>
        <v/>
      </c>
      <c r="CQ35" s="173" t="str">
        <f t="array" aca="1" ref="CQ35" ca="1">IF(BW9&lt;&gt;"",IFERROR(INDIRECT("'様式３b ("&amp;BW9&amp;")'！I62"),""),"")</f>
        <v/>
      </c>
      <c r="CR35" s="155" t="str">
        <f t="array" aca="1" ref="CR35" ca="1">IF(BW9&lt;&gt;"",IFERROR(INDIRECT("'様式３b ("&amp;BW9&amp;")'！K62"),""),"")&amp;""</f>
        <v/>
      </c>
    </row>
    <row r="36" spans="2:96" x14ac:dyDescent="0.45">
      <c r="B36" s="156"/>
      <c r="C36" s="156"/>
      <c r="D36" s="156"/>
      <c r="E36" s="156"/>
      <c r="F36" s="156"/>
      <c r="G36" s="156"/>
      <c r="H36" s="156"/>
      <c r="I36" s="156"/>
      <c r="J36" s="156"/>
      <c r="K36" s="156"/>
      <c r="L36" s="156"/>
      <c r="M36" s="156"/>
      <c r="N36" s="156"/>
      <c r="O36" s="156"/>
      <c r="P36" s="156"/>
      <c r="Q36" s="152" t="str">
        <f t="shared" si="0"/>
        <v/>
      </c>
      <c r="R36" s="155" t="str">
        <f>IF(S36&lt;&gt;"",様式１【認定申請一覧】!B41&amp;"","")</f>
        <v/>
      </c>
      <c r="S36" s="153" t="str">
        <f>様式１【認定申請一覧】!C41&amp;""</f>
        <v/>
      </c>
      <c r="T36" s="153" t="str">
        <f>様式１【認定申請一覧】!E41&amp;""</f>
        <v/>
      </c>
      <c r="U36" s="153" t="str">
        <f>様式１【認定申請一覧】!G41&amp;""</f>
        <v/>
      </c>
      <c r="V36" s="155" t="str">
        <f t="array" aca="1" ref="V36" ca="1">IF(AND(様式１【認定申請一覧】!H41="○",IFERROR(INDIRECT("'様式３a ("&amp;様式１【認定申請一覧】!B41&amp;")'!C13"),0)&lt;&gt;0),"○","")</f>
        <v/>
      </c>
      <c r="W36" s="155" t="str">
        <f t="array" aca="1" ref="W36" ca="1">IF(AND(様式１【認定申請一覧】!H41="○",IFERROR(INDIRECT("'様式３ｂ ("&amp;様式１【認定申請一覧】!B41&amp;")'!C13"),0)&lt;&gt;0),"○","")</f>
        <v/>
      </c>
      <c r="X36" s="155" t="str">
        <f t="array" aca="1" ref="X36" ca="1">IF(AND(様式１【認定申請一覧】!H41="○",IFERROR(INDIRECT("'様式３ｃ【"&amp;様式１【認定申請一覧】!B41&amp;"】'!C13"),0)&lt;&gt;0),"○","")</f>
        <v/>
      </c>
      <c r="BK36" s="152" t="str">
        <f t="shared" ca="1" si="3"/>
        <v/>
      </c>
      <c r="BL36" s="155" t="str">
        <f t="array" aca="1" ref="BL36" ca="1">IF(BM36&lt;&gt;"",IFERROR(INDIRECT("'様式３ａ ("&amp;BB9&amp;")'!B63"),""),"")&amp;""</f>
        <v/>
      </c>
      <c r="BM36" s="162" t="str">
        <f t="array" aca="1" ref="BM36" ca="1">IF(BB9&lt;&gt;"",IFERROR(INDIRECT("'様式３ａ ("&amp;BB9&amp;")'!C63"),""),"")&amp;""</f>
        <v/>
      </c>
      <c r="BN36" s="162" t="str">
        <f t="array" aca="1" ref="BN36" ca="1">IF(BB9&lt;&gt;"",IFERROR(INDIRECT("'様式３ａ ("&amp;BB9&amp;")'！D63"),""),"")&amp;""</f>
        <v/>
      </c>
      <c r="BO36" s="155" t="str">
        <f t="array" aca="1" ref="BO36" ca="1">IF(BB9&lt;&gt;"",IFERROR(INDIRECT("'様式３ａ ("&amp;BB9&amp;")'！E63"),""),"")&amp;""</f>
        <v/>
      </c>
      <c r="BP36" s="155" t="str">
        <f t="array" aca="1" ref="BP36" ca="1">IF(BB9&lt;&gt;"",IFERROR(INDIRECT("'様式３ａ ("&amp;BB9&amp;")'！F63"),""),"")&amp;""</f>
        <v/>
      </c>
      <c r="BQ36" s="155" t="str">
        <f t="array" aca="1" ref="BQ36" ca="1">IF(BB9&lt;&gt;"",IFERROR(INDIRECT("'様式３ａ ("&amp;BB9&amp;")'！G63"),""),"")&amp;""</f>
        <v/>
      </c>
      <c r="BR36" s="173" t="str">
        <f t="array" aca="1" ref="BR36" ca="1">IF(BB9&lt;&gt;"",IFERROR(INDIRECT("'様式３ａ ("&amp;BB9&amp;")'！H63"),""),"")</f>
        <v/>
      </c>
      <c r="BS36" s="173" t="str">
        <f t="array" aca="1" ref="BS36" ca="1">IF(BB9&lt;&gt;"",IFERROR(INDIRECT("'様式３ａ ("&amp;BB9&amp;")'！I63"),""),"")</f>
        <v/>
      </c>
      <c r="BT36" s="155" t="str">
        <f t="array" aca="1" ref="BT36" ca="1">IF(BB9&lt;&gt;"",IFERROR(INDIRECT("'様式３ａ ("&amp;BB9&amp;")'！K63"),""),"")&amp;""</f>
        <v/>
      </c>
      <c r="CI36" s="152" t="str">
        <f t="shared" ca="1" si="5"/>
        <v/>
      </c>
      <c r="CJ36" s="155" t="str">
        <f t="array" aca="1" ref="CJ36" ca="1">IF(CK36&lt;&gt;"",IFERROR(INDIRECT("'様式３b ("&amp;BW9&amp;")'!B63"),""),"")&amp;""</f>
        <v/>
      </c>
      <c r="CK36" s="162" t="str">
        <f t="array" aca="1" ref="CK36" ca="1">IF(BW9&lt;&gt;"",IFERROR(INDIRECT("'様式３b ("&amp;BW9&amp;")'!C63"),""),"")&amp;""</f>
        <v/>
      </c>
      <c r="CL36" s="162" t="str">
        <f t="array" aca="1" ref="CL36" ca="1">IF(BW9&lt;&gt;"",IFERROR(INDIRECT("'様式３b ("&amp;BW9&amp;")'！D63"),""),"")&amp;""</f>
        <v/>
      </c>
      <c r="CM36" s="155" t="str">
        <f t="array" aca="1" ref="CM36" ca="1">IF(BW9&lt;&gt;"",IFERROR(INDIRECT("'様式３b ("&amp;BW9&amp;")'！E63"),""),"")&amp;""</f>
        <v/>
      </c>
      <c r="CN36" s="155" t="str">
        <f t="array" aca="1" ref="CN36" ca="1">IF(BW9&lt;&gt;"",IFERROR(INDIRECT("'様式３b ("&amp;BW9&amp;")'！F63"),""),"")&amp;""</f>
        <v/>
      </c>
      <c r="CO36" s="155" t="str">
        <f t="array" aca="1" ref="CO36" ca="1">IF(BW9&lt;&gt;"",IFERROR(INDIRECT("'様式３b ("&amp;BW9&amp;")'！G63"),""),"")&amp;""</f>
        <v/>
      </c>
      <c r="CP36" s="173" t="str">
        <f t="array" aca="1" ref="CP36" ca="1">IF(BW9&lt;&gt;"",IFERROR(INDIRECT("'様式３b ("&amp;BW9&amp;")'！H63"),""),"")</f>
        <v/>
      </c>
      <c r="CQ36" s="173" t="str">
        <f t="array" aca="1" ref="CQ36" ca="1">IF(BW9&lt;&gt;"",IFERROR(INDIRECT("'様式３b ("&amp;BW9&amp;")'！I63"),""),"")</f>
        <v/>
      </c>
      <c r="CR36" s="155" t="str">
        <f t="array" aca="1" ref="CR36" ca="1">IF(BW9&lt;&gt;"",IFERROR(INDIRECT("'様式３b ("&amp;BW9&amp;")'！K63"),""),"")&amp;""</f>
        <v/>
      </c>
    </row>
    <row r="37" spans="2:96" x14ac:dyDescent="0.45">
      <c r="B37" s="156"/>
      <c r="C37" s="156"/>
      <c r="D37" s="156"/>
      <c r="E37" s="156"/>
      <c r="F37" s="156"/>
      <c r="G37" s="156"/>
      <c r="H37" s="156"/>
      <c r="I37" s="158"/>
      <c r="J37" s="156"/>
      <c r="K37" s="156"/>
      <c r="L37" s="156"/>
      <c r="M37" s="156"/>
      <c r="N37" s="156"/>
      <c r="O37" s="156"/>
      <c r="P37" s="156"/>
      <c r="Q37" s="152" t="str">
        <f t="shared" si="0"/>
        <v/>
      </c>
      <c r="R37" s="155" t="str">
        <f>IF(S37&lt;&gt;"",様式１【認定申請一覧】!B42&amp;"","")</f>
        <v/>
      </c>
      <c r="S37" s="153" t="str">
        <f>様式１【認定申請一覧】!C42&amp;""</f>
        <v/>
      </c>
      <c r="T37" s="153" t="str">
        <f>様式１【認定申請一覧】!E42&amp;""</f>
        <v/>
      </c>
      <c r="U37" s="153" t="str">
        <f>様式１【認定申請一覧】!G42&amp;""</f>
        <v/>
      </c>
      <c r="V37" s="155" t="str">
        <f t="array" aca="1" ref="V37" ca="1">IF(AND(様式１【認定申請一覧】!H42="○",IFERROR(INDIRECT("'様式３a ("&amp;様式１【認定申請一覧】!B42&amp;")'!C13"),0)&lt;&gt;0),"○","")</f>
        <v/>
      </c>
      <c r="W37" s="155" t="str">
        <f t="array" aca="1" ref="W37" ca="1">IF(AND(様式１【認定申請一覧】!H42="○",IFERROR(INDIRECT("'様式３ｂ ("&amp;様式１【認定申請一覧】!B42&amp;")'!C13"),0)&lt;&gt;0),"○","")</f>
        <v/>
      </c>
      <c r="X37" s="155" t="str">
        <f t="array" aca="1" ref="X37" ca="1">IF(AND(様式１【認定申請一覧】!H42="○",IFERROR(INDIRECT("'様式３ｃ【"&amp;様式１【認定申請一覧】!B42&amp;"】'!C13"),0)&lt;&gt;0),"○","")</f>
        <v/>
      </c>
      <c r="BK37" s="152" t="str">
        <f t="shared" ca="1" si="3"/>
        <v/>
      </c>
      <c r="BL37" s="155" t="str">
        <f t="array" aca="1" ref="BL37" ca="1">IF(BM37&lt;&gt;"",IFERROR(INDIRECT("'様式３ａ ("&amp;BB9&amp;")'!B64"),""),"")&amp;""</f>
        <v/>
      </c>
      <c r="BM37" s="162" t="str">
        <f t="array" aca="1" ref="BM37" ca="1">IF(BB9&lt;&gt;"",IFERROR(INDIRECT("'様式３ａ ("&amp;BB9&amp;")'!C64"),""),"")&amp;""</f>
        <v/>
      </c>
      <c r="BN37" s="162" t="str">
        <f t="array" aca="1" ref="BN37" ca="1">IF(BB9&lt;&gt;"",IFERROR(INDIRECT("'様式３ａ ("&amp;BB9&amp;")'！D64"),""),"")&amp;""</f>
        <v/>
      </c>
      <c r="BO37" s="155" t="str">
        <f t="array" aca="1" ref="BO37" ca="1">IF(BB9&lt;&gt;"",IFERROR(INDIRECT("'様式３ａ ("&amp;BB9&amp;")'！E64"),""),"")&amp;""</f>
        <v/>
      </c>
      <c r="BP37" s="155" t="str">
        <f t="array" aca="1" ref="BP37" ca="1">IF(BB9&lt;&gt;"",IFERROR(INDIRECT("'様式３ａ ("&amp;BB9&amp;")'！F64"),""),"")&amp;""</f>
        <v/>
      </c>
      <c r="BQ37" s="155" t="str">
        <f t="array" aca="1" ref="BQ37" ca="1">IF(BB9&lt;&gt;"",IFERROR(INDIRECT("'様式３ａ ("&amp;BB9&amp;")'！G64"),""),"")&amp;""</f>
        <v/>
      </c>
      <c r="BR37" s="173" t="str">
        <f t="array" aca="1" ref="BR37" ca="1">IF(BB9&lt;&gt;"",IFERROR(INDIRECT("'様式３ａ ("&amp;BB9&amp;")'！H64"),""),"")</f>
        <v/>
      </c>
      <c r="BS37" s="173" t="str">
        <f t="array" aca="1" ref="BS37" ca="1">IF(BB9&lt;&gt;"",IFERROR(INDIRECT("'様式３ａ ("&amp;BB9&amp;")'！I64"),""),"")</f>
        <v/>
      </c>
      <c r="BT37" s="155" t="str">
        <f t="array" aca="1" ref="BT37" ca="1">IF(BB9&lt;&gt;"",IFERROR(INDIRECT("'様式３ａ ("&amp;BB9&amp;")'！K64"),""),"")&amp;""</f>
        <v/>
      </c>
      <c r="CI37" s="152" t="str">
        <f t="shared" ca="1" si="5"/>
        <v/>
      </c>
      <c r="CJ37" s="155" t="str">
        <f t="array" aca="1" ref="CJ37" ca="1">IF(CK37&lt;&gt;"",IFERROR(INDIRECT("'様式３b ("&amp;BW9&amp;")'!B64"),""),"")&amp;""</f>
        <v/>
      </c>
      <c r="CK37" s="162" t="str">
        <f t="array" aca="1" ref="CK37" ca="1">IF(BW9&lt;&gt;"",IFERROR(INDIRECT("'様式３b ("&amp;BW9&amp;")'!C64"),""),"")&amp;""</f>
        <v/>
      </c>
      <c r="CL37" s="162" t="str">
        <f t="array" aca="1" ref="CL37" ca="1">IF(BW9&lt;&gt;"",IFERROR(INDIRECT("'様式３b ("&amp;BW9&amp;")'！D64"),""),"")&amp;""</f>
        <v/>
      </c>
      <c r="CM37" s="155" t="str">
        <f t="array" aca="1" ref="CM37" ca="1">IF(BW9&lt;&gt;"",IFERROR(INDIRECT("'様式３b ("&amp;BW9&amp;")'！E64"),""),"")&amp;""</f>
        <v/>
      </c>
      <c r="CN37" s="155" t="str">
        <f t="array" aca="1" ref="CN37" ca="1">IF(BW9&lt;&gt;"",IFERROR(INDIRECT("'様式３b ("&amp;BW9&amp;")'！F64"),""),"")&amp;""</f>
        <v/>
      </c>
      <c r="CO37" s="155" t="str">
        <f t="array" aca="1" ref="CO37" ca="1">IF(BW9&lt;&gt;"",IFERROR(INDIRECT("'様式３b ("&amp;BW9&amp;")'！G64"),""),"")&amp;""</f>
        <v/>
      </c>
      <c r="CP37" s="173" t="str">
        <f t="array" aca="1" ref="CP37" ca="1">IF(BW9&lt;&gt;"",IFERROR(INDIRECT("'様式３b ("&amp;BW9&amp;")'！H64"),""),"")</f>
        <v/>
      </c>
      <c r="CQ37" s="173" t="str">
        <f t="array" aca="1" ref="CQ37" ca="1">IF(BW9&lt;&gt;"",IFERROR(INDIRECT("'様式３b ("&amp;BW9&amp;")'！I64"),""),"")</f>
        <v/>
      </c>
      <c r="CR37" s="155" t="str">
        <f t="array" aca="1" ref="CR37" ca="1">IF(BW9&lt;&gt;"",IFERROR(INDIRECT("'様式３b ("&amp;BW9&amp;")'！K64"),""),"")&amp;""</f>
        <v/>
      </c>
    </row>
    <row r="38" spans="2:96" x14ac:dyDescent="0.45">
      <c r="B38" s="156"/>
      <c r="C38" s="156"/>
      <c r="D38" s="156"/>
      <c r="E38" s="156"/>
      <c r="F38" s="156"/>
      <c r="G38" s="156"/>
      <c r="H38" s="156"/>
      <c r="I38" s="156"/>
      <c r="J38" s="156"/>
      <c r="K38" s="156"/>
      <c r="L38" s="156"/>
      <c r="M38" s="156"/>
      <c r="N38" s="156"/>
      <c r="O38" s="156"/>
      <c r="P38" s="156"/>
      <c r="Q38" s="152" t="str">
        <f t="shared" si="0"/>
        <v/>
      </c>
      <c r="R38" s="155" t="str">
        <f>IF(S38&lt;&gt;"",様式１【認定申請一覧】!B43&amp;"","")</f>
        <v/>
      </c>
      <c r="S38" s="153" t="str">
        <f>様式１【認定申請一覧】!C43&amp;""</f>
        <v/>
      </c>
      <c r="T38" s="153" t="str">
        <f>様式１【認定申請一覧】!E43&amp;""</f>
        <v/>
      </c>
      <c r="U38" s="153" t="str">
        <f>様式１【認定申請一覧】!G43&amp;""</f>
        <v/>
      </c>
      <c r="V38" s="155" t="str">
        <f t="array" aca="1" ref="V38" ca="1">IF(AND(様式１【認定申請一覧】!H43="○",IFERROR(INDIRECT("'様式３a ("&amp;様式１【認定申請一覧】!B43&amp;")'!C13"),0)&lt;&gt;0),"○","")</f>
        <v/>
      </c>
      <c r="W38" s="155" t="str">
        <f t="array" aca="1" ref="W38" ca="1">IF(AND(様式１【認定申請一覧】!H43="○",IFERROR(INDIRECT("'様式３ｂ ("&amp;様式１【認定申請一覧】!B43&amp;")'!C13"),0)&lt;&gt;0),"○","")</f>
        <v/>
      </c>
      <c r="X38" s="155" t="str">
        <f t="array" aca="1" ref="X38" ca="1">IF(AND(様式１【認定申請一覧】!H43="○",IFERROR(INDIRECT("'様式３ｃ【"&amp;様式１【認定申請一覧】!B43&amp;"】'!C13"),0)&lt;&gt;0),"○","")</f>
        <v/>
      </c>
      <c r="BK38" s="152" t="str">
        <f t="shared" ca="1" si="3"/>
        <v/>
      </c>
      <c r="BL38" s="155" t="str">
        <f t="array" aca="1" ref="BL38" ca="1">IF(BM38&lt;&gt;"",IFERROR(INDIRECT("'様式３ａ ("&amp;BB9&amp;")'!B65"),""),"")&amp;""</f>
        <v/>
      </c>
      <c r="BM38" s="162" t="str">
        <f t="array" aca="1" ref="BM38" ca="1">IF(BB9&lt;&gt;"",IFERROR(INDIRECT("'様式３ａ ("&amp;BB9&amp;")'!C65"),""),"")&amp;""</f>
        <v/>
      </c>
      <c r="BN38" s="162" t="str">
        <f t="array" aca="1" ref="BN38" ca="1">IF(BB9&lt;&gt;"",IFERROR(INDIRECT("'様式３ａ ("&amp;BB9&amp;")'！D65"),""),"")&amp;""</f>
        <v/>
      </c>
      <c r="BO38" s="155" t="str">
        <f t="array" aca="1" ref="BO38" ca="1">IF(BB9&lt;&gt;"",IFERROR(INDIRECT("'様式３ａ ("&amp;BB9&amp;")'！E65"),""),"")&amp;""</f>
        <v/>
      </c>
      <c r="BP38" s="155" t="str">
        <f t="array" aca="1" ref="BP38" ca="1">IF(BB9&lt;&gt;"",IFERROR(INDIRECT("'様式３ａ ("&amp;BB9&amp;")'！F65"),""),"")&amp;""</f>
        <v/>
      </c>
      <c r="BQ38" s="155" t="str">
        <f t="array" aca="1" ref="BQ38" ca="1">IF(BB9&lt;&gt;"",IFERROR(INDIRECT("'様式３ａ ("&amp;BB9&amp;")'！G65"),""),"")&amp;""</f>
        <v/>
      </c>
      <c r="BR38" s="173" t="str">
        <f t="array" aca="1" ref="BR38" ca="1">IF(BB9&lt;&gt;"",IFERROR(INDIRECT("'様式３ａ ("&amp;BB9&amp;")'！H65"),""),"")</f>
        <v/>
      </c>
      <c r="BS38" s="173" t="str">
        <f t="array" aca="1" ref="BS38" ca="1">IF(BB9&lt;&gt;"",IFERROR(INDIRECT("'様式３ａ ("&amp;BB9&amp;")'！I65"),""),"")</f>
        <v/>
      </c>
      <c r="BT38" s="155" t="str">
        <f t="array" aca="1" ref="BT38" ca="1">IF(BB9&lt;&gt;"",IFERROR(INDIRECT("'様式３ａ ("&amp;BB9&amp;")'！K65"),""),"")&amp;""</f>
        <v/>
      </c>
      <c r="CI38" s="152" t="str">
        <f t="shared" ca="1" si="5"/>
        <v/>
      </c>
      <c r="CJ38" s="155" t="str">
        <f t="array" aca="1" ref="CJ38" ca="1">IF(CK38&lt;&gt;"",IFERROR(INDIRECT("'様式３b ("&amp;BW9&amp;")'!B65"),""),"")&amp;""</f>
        <v/>
      </c>
      <c r="CK38" s="162" t="str">
        <f t="array" aca="1" ref="CK38" ca="1">IF(BW9&lt;&gt;"",IFERROR(INDIRECT("'様式３b ("&amp;BW9&amp;")'!C65"),""),"")&amp;""</f>
        <v/>
      </c>
      <c r="CL38" s="162" t="str">
        <f t="array" aca="1" ref="CL38" ca="1">IF(BW9&lt;&gt;"",IFERROR(INDIRECT("'様式３b ("&amp;BW9&amp;")'！D65"),""),"")&amp;""</f>
        <v/>
      </c>
      <c r="CM38" s="155" t="str">
        <f t="array" aca="1" ref="CM38" ca="1">IF(BW9&lt;&gt;"",IFERROR(INDIRECT("'様式３b ("&amp;BW9&amp;")'！E65"),""),"")&amp;""</f>
        <v/>
      </c>
      <c r="CN38" s="155" t="str">
        <f t="array" aca="1" ref="CN38" ca="1">IF(BW9&lt;&gt;"",IFERROR(INDIRECT("'様式３b ("&amp;BW9&amp;")'！F65"),""),"")&amp;""</f>
        <v/>
      </c>
      <c r="CO38" s="155" t="str">
        <f t="array" aca="1" ref="CO38" ca="1">IF(BW9&lt;&gt;"",IFERROR(INDIRECT("'様式３b ("&amp;BW9&amp;")'！G65"),""),"")&amp;""</f>
        <v/>
      </c>
      <c r="CP38" s="173" t="str">
        <f t="array" aca="1" ref="CP38" ca="1">IF(BW9&lt;&gt;"",IFERROR(INDIRECT("'様式３b ("&amp;BW9&amp;")'！H65"),""),"")</f>
        <v/>
      </c>
      <c r="CQ38" s="173" t="str">
        <f t="array" aca="1" ref="CQ38" ca="1">IF(BW9&lt;&gt;"",IFERROR(INDIRECT("'様式３b ("&amp;BW9&amp;")'！I65"),""),"")</f>
        <v/>
      </c>
      <c r="CR38" s="155" t="str">
        <f t="array" aca="1" ref="CR38" ca="1">IF(BW9&lt;&gt;"",IFERROR(INDIRECT("'様式３b ("&amp;BW9&amp;")'！K65"),""),"")&amp;""</f>
        <v/>
      </c>
    </row>
    <row r="39" spans="2:96" x14ac:dyDescent="0.45">
      <c r="B39" s="156"/>
      <c r="C39" s="156"/>
      <c r="D39" s="156"/>
      <c r="E39" s="156"/>
      <c r="F39" s="156"/>
      <c r="G39" s="156"/>
      <c r="H39" s="156"/>
      <c r="I39" s="156"/>
      <c r="J39" s="156"/>
      <c r="K39" s="156"/>
      <c r="L39" s="156"/>
      <c r="M39" s="156"/>
      <c r="N39" s="156"/>
      <c r="O39" s="156"/>
      <c r="P39" s="156"/>
      <c r="Q39" s="152" t="str">
        <f t="shared" si="0"/>
        <v/>
      </c>
      <c r="R39" s="155" t="str">
        <f>IF(S39&lt;&gt;"",様式１【認定申請一覧】!B44&amp;"","")</f>
        <v/>
      </c>
      <c r="S39" s="153" t="str">
        <f>様式１【認定申請一覧】!C44&amp;""</f>
        <v/>
      </c>
      <c r="T39" s="153" t="str">
        <f>様式１【認定申請一覧】!E44&amp;""</f>
        <v/>
      </c>
      <c r="U39" s="153" t="str">
        <f>様式１【認定申請一覧】!G44&amp;""</f>
        <v/>
      </c>
      <c r="V39" s="155" t="str">
        <f t="array" aca="1" ref="V39" ca="1">IF(AND(様式１【認定申請一覧】!H44="○",IFERROR(INDIRECT("'様式３a ("&amp;様式１【認定申請一覧】!B44&amp;")'!C13"),0)&lt;&gt;0),"○","")</f>
        <v/>
      </c>
      <c r="W39" s="155" t="str">
        <f t="array" aca="1" ref="W39" ca="1">IF(AND(様式１【認定申請一覧】!H44="○",IFERROR(INDIRECT("'様式３ｂ ("&amp;様式１【認定申請一覧】!B44&amp;")'!C13"),0)&lt;&gt;0),"○","")</f>
        <v/>
      </c>
      <c r="X39" s="155" t="str">
        <f t="array" aca="1" ref="X39" ca="1">IF(AND(様式１【認定申請一覧】!H44="○",IFERROR(INDIRECT("'様式３ｃ【"&amp;様式１【認定申請一覧】!B44&amp;"】'!C13"),0)&lt;&gt;0),"○","")</f>
        <v/>
      </c>
      <c r="BK39" s="152" t="str">
        <f t="shared" ca="1" si="3"/>
        <v/>
      </c>
      <c r="BL39" s="155" t="str">
        <f t="array" aca="1" ref="BL39" ca="1">IF(BM39&lt;&gt;"",IFERROR(INDIRECT("'様式３ａ ("&amp;BB9&amp;")'!B66"),""),"")&amp;""</f>
        <v/>
      </c>
      <c r="BM39" s="162" t="str">
        <f t="array" aca="1" ref="BM39" ca="1">IF(BB9&lt;&gt;"",IFERROR(INDIRECT("'様式３ａ ("&amp;BB9&amp;")'!C66"),""),"")&amp;""</f>
        <v/>
      </c>
      <c r="BN39" s="162" t="str">
        <f t="array" aca="1" ref="BN39" ca="1">IF(BB9&lt;&gt;"",IFERROR(INDIRECT("'様式３ａ ("&amp;BB9&amp;")'！D66"),""),"")&amp;""</f>
        <v/>
      </c>
      <c r="BO39" s="155" t="str">
        <f t="array" aca="1" ref="BO39" ca="1">IF(BB9&lt;&gt;"",IFERROR(INDIRECT("'様式３ａ ("&amp;BB9&amp;")'！E66"),""),"")&amp;""</f>
        <v/>
      </c>
      <c r="BP39" s="155" t="str">
        <f t="array" aca="1" ref="BP39" ca="1">IF(BB9&lt;&gt;"",IFERROR(INDIRECT("'様式３ａ ("&amp;BB9&amp;")'！F66"),""),"")&amp;""</f>
        <v/>
      </c>
      <c r="BQ39" s="155" t="str">
        <f t="array" aca="1" ref="BQ39" ca="1">IF(BB9&lt;&gt;"",IFERROR(INDIRECT("'様式３ａ ("&amp;BB9&amp;")'！G66"),""),"")&amp;""</f>
        <v/>
      </c>
      <c r="BR39" s="173" t="str">
        <f t="array" aca="1" ref="BR39" ca="1">IF(BB9&lt;&gt;"",IFERROR(INDIRECT("'様式３ａ ("&amp;BB9&amp;")'！H66"),""),"")</f>
        <v/>
      </c>
      <c r="BS39" s="173" t="str">
        <f t="array" aca="1" ref="BS39" ca="1">IF(BB9&lt;&gt;"",IFERROR(INDIRECT("'様式３ａ ("&amp;BB9&amp;")'！I66"),""),"")</f>
        <v/>
      </c>
      <c r="BT39" s="155" t="str">
        <f t="array" aca="1" ref="BT39" ca="1">IF(BB9&lt;&gt;"",IFERROR(INDIRECT("'様式３ａ ("&amp;BB9&amp;")'！K66"),""),"")&amp;""</f>
        <v/>
      </c>
      <c r="CI39" s="152" t="str">
        <f t="shared" ca="1" si="5"/>
        <v/>
      </c>
      <c r="CJ39" s="155" t="str">
        <f t="array" aca="1" ref="CJ39" ca="1">IF(CK39&lt;&gt;"",IFERROR(INDIRECT("'様式３b ("&amp;BW9&amp;")'!B66"),""),"")&amp;""</f>
        <v/>
      </c>
      <c r="CK39" s="162" t="str">
        <f t="array" aca="1" ref="CK39" ca="1">IF(BW9&lt;&gt;"",IFERROR(INDIRECT("'様式３b ("&amp;BW9&amp;")'!C66"),""),"")&amp;""</f>
        <v/>
      </c>
      <c r="CL39" s="162" t="str">
        <f t="array" aca="1" ref="CL39" ca="1">IF(BW9&lt;&gt;"",IFERROR(INDIRECT("'様式３b ("&amp;BW9&amp;")'！D66"),""),"")&amp;""</f>
        <v/>
      </c>
      <c r="CM39" s="155" t="str">
        <f t="array" aca="1" ref="CM39" ca="1">IF(BW9&lt;&gt;"",IFERROR(INDIRECT("'様式３b ("&amp;BW9&amp;")'！E66"),""),"")&amp;""</f>
        <v/>
      </c>
      <c r="CN39" s="155" t="str">
        <f t="array" aca="1" ref="CN39" ca="1">IF(BW9&lt;&gt;"",IFERROR(INDIRECT("'様式３b ("&amp;BW9&amp;")'！F66"),""),"")&amp;""</f>
        <v/>
      </c>
      <c r="CO39" s="155" t="str">
        <f t="array" aca="1" ref="CO39" ca="1">IF(BW9&lt;&gt;"",IFERROR(INDIRECT("'様式３b ("&amp;BW9&amp;")'！G66"),""),"")&amp;""</f>
        <v/>
      </c>
      <c r="CP39" s="173" t="str">
        <f t="array" aca="1" ref="CP39" ca="1">IF(BW9&lt;&gt;"",IFERROR(INDIRECT("'様式３b ("&amp;BW9&amp;")'！H66"),""),"")</f>
        <v/>
      </c>
      <c r="CQ39" s="173" t="str">
        <f t="array" aca="1" ref="CQ39" ca="1">IF(BW9&lt;&gt;"",IFERROR(INDIRECT("'様式３b ("&amp;BW9&amp;")'！I66"),""),"")</f>
        <v/>
      </c>
      <c r="CR39" s="155" t="str">
        <f t="array" aca="1" ref="CR39" ca="1">IF(BW9&lt;&gt;"",IFERROR(INDIRECT("'様式３b ("&amp;BW9&amp;")'！K66"),""),"")&amp;""</f>
        <v/>
      </c>
    </row>
    <row r="40" spans="2:96" x14ac:dyDescent="0.45">
      <c r="B40" s="156"/>
      <c r="C40" s="156"/>
      <c r="D40" s="156"/>
      <c r="E40" s="156"/>
      <c r="F40" s="156"/>
      <c r="G40" s="156"/>
      <c r="H40" s="156"/>
      <c r="I40" s="156"/>
      <c r="J40" s="156"/>
      <c r="K40" s="156"/>
      <c r="L40" s="156"/>
      <c r="M40" s="156"/>
      <c r="N40" s="156"/>
      <c r="O40" s="156"/>
      <c r="P40" s="156"/>
      <c r="Q40" s="152" t="str">
        <f t="shared" si="0"/>
        <v/>
      </c>
      <c r="R40" s="155" t="str">
        <f>IF(S40&lt;&gt;"",様式１【認定申請一覧】!B45&amp;"","")</f>
        <v/>
      </c>
      <c r="S40" s="153" t="str">
        <f>様式１【認定申請一覧】!C45&amp;""</f>
        <v/>
      </c>
      <c r="T40" s="153" t="str">
        <f>様式１【認定申請一覧】!E45&amp;""</f>
        <v/>
      </c>
      <c r="U40" s="153" t="str">
        <f>様式１【認定申請一覧】!G45&amp;""</f>
        <v/>
      </c>
      <c r="V40" s="155" t="str">
        <f t="array" aca="1" ref="V40" ca="1">IF(AND(様式１【認定申請一覧】!H45="○",IFERROR(INDIRECT("'様式３a ("&amp;様式１【認定申請一覧】!B45&amp;")'!C13"),0)&lt;&gt;0),"○","")</f>
        <v/>
      </c>
      <c r="W40" s="155" t="str">
        <f t="array" aca="1" ref="W40" ca="1">IF(AND(様式１【認定申請一覧】!H45="○",IFERROR(INDIRECT("'様式３ｂ ("&amp;様式１【認定申請一覧】!B45&amp;")'!C13"),0)&lt;&gt;0),"○","")</f>
        <v/>
      </c>
      <c r="X40" s="155" t="str">
        <f t="array" aca="1" ref="X40" ca="1">IF(AND(様式１【認定申請一覧】!H45="○",IFERROR(INDIRECT("'様式３ｃ【"&amp;様式１【認定申請一覧】!B45&amp;"】'!C13"),0)&lt;&gt;0),"○","")</f>
        <v/>
      </c>
      <c r="BK40" s="152" t="str">
        <f t="shared" ca="1" si="3"/>
        <v/>
      </c>
      <c r="BL40" s="155" t="str">
        <f t="array" aca="1" ref="BL40" ca="1">IF(BM40&lt;&gt;"",IFERROR(INDIRECT("'様式３ａ ("&amp;BB9&amp;")'!B67"),""),"")&amp;""</f>
        <v/>
      </c>
      <c r="BM40" s="162" t="str">
        <f t="array" aca="1" ref="BM40" ca="1">IF(BB9&lt;&gt;"",IFERROR(INDIRECT("'様式３ａ ("&amp;BB9&amp;")'!C67"),""),"")&amp;""</f>
        <v/>
      </c>
      <c r="BN40" s="162" t="str">
        <f t="array" aca="1" ref="BN40" ca="1">IF(BB9&lt;&gt;"",IFERROR(INDIRECT("'様式３ａ ("&amp;BB9&amp;")'！D67"),""),"")&amp;""</f>
        <v/>
      </c>
      <c r="BO40" s="155" t="str">
        <f t="array" aca="1" ref="BO40" ca="1">IF(BB9&lt;&gt;"",IFERROR(INDIRECT("'様式３ａ ("&amp;BB9&amp;")'！E67"),""),"")&amp;""</f>
        <v/>
      </c>
      <c r="BP40" s="155" t="str">
        <f t="array" aca="1" ref="BP40" ca="1">IF(BB9&lt;&gt;"",IFERROR(INDIRECT("'様式３ａ ("&amp;BB9&amp;")'！F67"),""),"")&amp;""</f>
        <v/>
      </c>
      <c r="BQ40" s="155" t="str">
        <f t="array" aca="1" ref="BQ40" ca="1">IF(BB9&lt;&gt;"",IFERROR(INDIRECT("'様式３ａ ("&amp;BB9&amp;")'！G67"),""),"")&amp;""</f>
        <v/>
      </c>
      <c r="BR40" s="173" t="str">
        <f t="array" aca="1" ref="BR40" ca="1">IF(BB9&lt;&gt;"",IFERROR(INDIRECT("'様式３ａ ("&amp;BB9&amp;")'！H67"),""),"")</f>
        <v/>
      </c>
      <c r="BS40" s="173" t="str">
        <f t="array" aca="1" ref="BS40" ca="1">IF(BB9&lt;&gt;"",IFERROR(INDIRECT("'様式３ａ ("&amp;BB9&amp;")'！I67"),""),"")</f>
        <v/>
      </c>
      <c r="BT40" s="155" t="str">
        <f t="array" aca="1" ref="BT40" ca="1">IF(BB9&lt;&gt;"",IFERROR(INDIRECT("'様式３ａ ("&amp;BB9&amp;")'！K67"),""),"")&amp;""</f>
        <v/>
      </c>
      <c r="CI40" s="152" t="str">
        <f t="shared" ca="1" si="5"/>
        <v/>
      </c>
      <c r="CJ40" s="155" t="str">
        <f t="array" aca="1" ref="CJ40" ca="1">IF(CK40&lt;&gt;"",IFERROR(INDIRECT("'様式３b ("&amp;BW9&amp;")'!B67"),""),"")&amp;""</f>
        <v/>
      </c>
      <c r="CK40" s="162" t="str">
        <f t="array" aca="1" ref="CK40" ca="1">IF(BW9&lt;&gt;"",IFERROR(INDIRECT("'様式３b ("&amp;BW9&amp;")'!C67"),""),"")&amp;""</f>
        <v/>
      </c>
      <c r="CL40" s="162" t="str">
        <f t="array" aca="1" ref="CL40" ca="1">IF(BW9&lt;&gt;"",IFERROR(INDIRECT("'様式３b ("&amp;BW9&amp;")'！D67"),""),"")&amp;""</f>
        <v/>
      </c>
      <c r="CM40" s="155" t="str">
        <f t="array" aca="1" ref="CM40" ca="1">IF(BW9&lt;&gt;"",IFERROR(INDIRECT("'様式３b ("&amp;BW9&amp;")'！E67"),""),"")&amp;""</f>
        <v/>
      </c>
      <c r="CN40" s="155" t="str">
        <f t="array" aca="1" ref="CN40" ca="1">IF(BW9&lt;&gt;"",IFERROR(INDIRECT("'様式３b ("&amp;BW9&amp;")'！F67"),""),"")&amp;""</f>
        <v/>
      </c>
      <c r="CO40" s="155" t="str">
        <f t="array" aca="1" ref="CO40" ca="1">IF(BW9&lt;&gt;"",IFERROR(INDIRECT("'様式３b ("&amp;BW9&amp;")'！G67"),""),"")&amp;""</f>
        <v/>
      </c>
      <c r="CP40" s="173" t="str">
        <f t="array" aca="1" ref="CP40" ca="1">IF(BW9&lt;&gt;"",IFERROR(INDIRECT("'様式３b ("&amp;BW9&amp;")'！H67"),""),"")</f>
        <v/>
      </c>
      <c r="CQ40" s="173" t="str">
        <f t="array" aca="1" ref="CQ40" ca="1">IF(BW9&lt;&gt;"",IFERROR(INDIRECT("'様式３b ("&amp;BW9&amp;")'！I67"),""),"")</f>
        <v/>
      </c>
      <c r="CR40" s="155" t="str">
        <f t="array" aca="1" ref="CR40" ca="1">IF(BW9&lt;&gt;"",IFERROR(INDIRECT("'様式３b ("&amp;BW9&amp;")'！K67"),""),"")&amp;""</f>
        <v/>
      </c>
    </row>
    <row r="41" spans="2:96" x14ac:dyDescent="0.45">
      <c r="B41" s="156"/>
      <c r="C41" s="156"/>
      <c r="D41" s="156"/>
      <c r="E41" s="156"/>
      <c r="F41" s="156"/>
      <c r="G41" s="156"/>
      <c r="H41" s="156"/>
      <c r="I41" s="156"/>
      <c r="J41" s="156"/>
      <c r="K41" s="156"/>
      <c r="L41" s="156"/>
      <c r="M41" s="156"/>
      <c r="N41" s="156"/>
      <c r="O41" s="156"/>
      <c r="P41" s="156"/>
      <c r="Q41" s="152" t="str">
        <f t="shared" si="0"/>
        <v/>
      </c>
      <c r="R41" s="155" t="str">
        <f>IF(S41&lt;&gt;"",様式１【認定申請一覧】!B46&amp;"","")</f>
        <v/>
      </c>
      <c r="S41" s="153" t="str">
        <f>様式１【認定申請一覧】!C46&amp;""</f>
        <v/>
      </c>
      <c r="T41" s="153" t="str">
        <f>様式１【認定申請一覧】!E46&amp;""</f>
        <v/>
      </c>
      <c r="U41" s="153" t="str">
        <f>様式１【認定申請一覧】!G46&amp;""</f>
        <v/>
      </c>
      <c r="V41" s="155" t="str">
        <f t="array" aca="1" ref="V41" ca="1">IF(AND(様式１【認定申請一覧】!H46="○",IFERROR(INDIRECT("'様式３a ("&amp;様式１【認定申請一覧】!B46&amp;")'!C13"),0)&lt;&gt;0),"○","")</f>
        <v/>
      </c>
      <c r="W41" s="155" t="str">
        <f t="array" aca="1" ref="W41" ca="1">IF(AND(様式１【認定申請一覧】!H46="○",IFERROR(INDIRECT("'様式３ｂ ("&amp;様式１【認定申請一覧】!B46&amp;")'!C13"),0)&lt;&gt;0),"○","")</f>
        <v/>
      </c>
      <c r="X41" s="155" t="str">
        <f t="array" aca="1" ref="X41" ca="1">IF(AND(様式１【認定申請一覧】!H46="○",IFERROR(INDIRECT("'様式３ｃ【"&amp;様式１【認定申請一覧】!B46&amp;"】'!C13"),0)&lt;&gt;0),"○","")</f>
        <v/>
      </c>
      <c r="BK41" s="152" t="str">
        <f t="shared" ca="1" si="3"/>
        <v/>
      </c>
      <c r="BL41" s="155" t="str">
        <f t="array" aca="1" ref="BL41" ca="1">IF(BM41&lt;&gt;"",IFERROR(INDIRECT("'様式３ａ ("&amp;BB9&amp;")'!B68"),""),"")&amp;""</f>
        <v/>
      </c>
      <c r="BM41" s="162" t="str">
        <f t="array" aca="1" ref="BM41" ca="1">IF(BB9&lt;&gt;"",IFERROR(INDIRECT("'様式３ａ ("&amp;BB9&amp;")'!C68"),""),"")&amp;""</f>
        <v/>
      </c>
      <c r="BN41" s="162" t="str">
        <f t="array" aca="1" ref="BN41" ca="1">IF(BB9&lt;&gt;"",IFERROR(INDIRECT("'様式３ａ ("&amp;BB9&amp;")'！D68"),""),"")&amp;""</f>
        <v/>
      </c>
      <c r="BO41" s="155" t="str">
        <f t="array" aca="1" ref="BO41" ca="1">IF(BB9&lt;&gt;"",IFERROR(INDIRECT("'様式３ａ ("&amp;BB9&amp;")'！E68"),""),"")&amp;""</f>
        <v/>
      </c>
      <c r="BP41" s="155" t="str">
        <f t="array" aca="1" ref="BP41" ca="1">IF(BB9&lt;&gt;"",IFERROR(INDIRECT("'様式３ａ ("&amp;BB9&amp;")'！F68"),""),"")&amp;""</f>
        <v/>
      </c>
      <c r="BQ41" s="155" t="str">
        <f t="array" aca="1" ref="BQ41" ca="1">IF(BB9&lt;&gt;"",IFERROR(INDIRECT("'様式３ａ ("&amp;BB9&amp;")'！G68"),""),"")&amp;""</f>
        <v/>
      </c>
      <c r="BR41" s="173" t="str">
        <f t="array" aca="1" ref="BR41" ca="1">IF(BB9&lt;&gt;"",IFERROR(INDIRECT("'様式３ａ ("&amp;BB9&amp;")'！H68"),""),"")</f>
        <v/>
      </c>
      <c r="BS41" s="173" t="str">
        <f t="array" aca="1" ref="BS41" ca="1">IF(BB9&lt;&gt;"",IFERROR(INDIRECT("'様式３ａ ("&amp;BB9&amp;")'！I68"),""),"")</f>
        <v/>
      </c>
      <c r="BT41" s="155" t="str">
        <f t="array" aca="1" ref="BT41" ca="1">IF(BB9&lt;&gt;"",IFERROR(INDIRECT("'様式３ａ ("&amp;BB9&amp;")'！K68"),""),"")&amp;""</f>
        <v/>
      </c>
      <c r="CI41" s="152" t="str">
        <f t="shared" ca="1" si="5"/>
        <v/>
      </c>
      <c r="CJ41" s="155" t="str">
        <f t="array" aca="1" ref="CJ41" ca="1">IF(CK41&lt;&gt;"",IFERROR(INDIRECT("'様式３b ("&amp;BW9&amp;")'!B68"),""),"")&amp;""</f>
        <v/>
      </c>
      <c r="CK41" s="162" t="str">
        <f t="array" aca="1" ref="CK41" ca="1">IF(BW9&lt;&gt;"",IFERROR(INDIRECT("'様式３b ("&amp;BW9&amp;")'!C68"),""),"")&amp;""</f>
        <v/>
      </c>
      <c r="CL41" s="162" t="str">
        <f t="array" aca="1" ref="CL41" ca="1">IF(BW9&lt;&gt;"",IFERROR(INDIRECT("'様式３b ("&amp;BW9&amp;")'！D68"),""),"")&amp;""</f>
        <v/>
      </c>
      <c r="CM41" s="155" t="str">
        <f t="array" aca="1" ref="CM41" ca="1">IF(BW9&lt;&gt;"",IFERROR(INDIRECT("'様式３b ("&amp;BW9&amp;")'！E68"),""),"")&amp;""</f>
        <v/>
      </c>
      <c r="CN41" s="155" t="str">
        <f t="array" aca="1" ref="CN41" ca="1">IF(BW9&lt;&gt;"",IFERROR(INDIRECT("'様式３b ("&amp;BW9&amp;")'！F68"),""),"")&amp;""</f>
        <v/>
      </c>
      <c r="CO41" s="155" t="str">
        <f t="array" aca="1" ref="CO41" ca="1">IF(BW9&lt;&gt;"",IFERROR(INDIRECT("'様式３b ("&amp;BW9&amp;")'！G68"),""),"")&amp;""</f>
        <v/>
      </c>
      <c r="CP41" s="173" t="str">
        <f t="array" aca="1" ref="CP41" ca="1">IF(BW9&lt;&gt;"",IFERROR(INDIRECT("'様式３b ("&amp;BW9&amp;")'！H68"),""),"")</f>
        <v/>
      </c>
      <c r="CQ41" s="173" t="str">
        <f t="array" aca="1" ref="CQ41" ca="1">IF(BW9&lt;&gt;"",IFERROR(INDIRECT("'様式３b ("&amp;BW9&amp;")'！I68"),""),"")</f>
        <v/>
      </c>
      <c r="CR41" s="155" t="str">
        <f t="array" aca="1" ref="CR41" ca="1">IF(BW9&lt;&gt;"",IFERROR(INDIRECT("'様式３b ("&amp;BW9&amp;")'！K68"),""),"")&amp;""</f>
        <v/>
      </c>
    </row>
    <row r="42" spans="2:96" x14ac:dyDescent="0.45">
      <c r="B42" s="156"/>
      <c r="C42" s="156"/>
      <c r="D42" s="156"/>
      <c r="E42" s="156"/>
      <c r="F42" s="156"/>
      <c r="G42" s="156"/>
      <c r="H42" s="156"/>
      <c r="I42" s="156"/>
      <c r="J42" s="156"/>
      <c r="K42" s="156"/>
      <c r="L42" s="156"/>
      <c r="M42" s="156"/>
      <c r="N42" s="156"/>
      <c r="O42" s="156"/>
      <c r="P42" s="156"/>
      <c r="Q42" s="152" t="str">
        <f t="shared" si="0"/>
        <v/>
      </c>
      <c r="R42" s="155" t="str">
        <f>IF(S42&lt;&gt;"",様式１【認定申請一覧】!B47&amp;"","")</f>
        <v/>
      </c>
      <c r="S42" s="153" t="str">
        <f>様式１【認定申請一覧】!C47&amp;""</f>
        <v/>
      </c>
      <c r="T42" s="153" t="str">
        <f>様式１【認定申請一覧】!E47&amp;""</f>
        <v/>
      </c>
      <c r="U42" s="153" t="str">
        <f>様式１【認定申請一覧】!G47&amp;""</f>
        <v/>
      </c>
      <c r="V42" s="155" t="str">
        <f t="array" aca="1" ref="V42" ca="1">IF(AND(様式１【認定申請一覧】!H47="○",IFERROR(INDIRECT("'様式３a ("&amp;様式１【認定申請一覧】!B47&amp;")'!C13"),0)&lt;&gt;0),"○","")</f>
        <v/>
      </c>
      <c r="W42" s="155" t="str">
        <f t="array" aca="1" ref="W42" ca="1">IF(AND(様式１【認定申請一覧】!H47="○",IFERROR(INDIRECT("'様式３ｂ ("&amp;様式１【認定申請一覧】!B47&amp;")'!C13"),0)&lt;&gt;0),"○","")</f>
        <v/>
      </c>
      <c r="X42" s="155" t="str">
        <f t="array" aca="1" ref="X42" ca="1">IF(AND(様式１【認定申請一覧】!H47="○",IFERROR(INDIRECT("'様式３ｃ【"&amp;様式１【認定申請一覧】!B47&amp;"】'!C13"),0)&lt;&gt;0),"○","")</f>
        <v/>
      </c>
      <c r="BK42" s="152" t="str">
        <f t="shared" ca="1" si="3"/>
        <v/>
      </c>
      <c r="BL42" s="155" t="str">
        <f t="array" aca="1" ref="BL42" ca="1">IF(BM42&lt;&gt;"",IFERROR(INDIRECT("'様式３ａ ("&amp;BB9&amp;")'!B69"),""),"")&amp;""</f>
        <v/>
      </c>
      <c r="BM42" s="162" t="str">
        <f t="array" aca="1" ref="BM42" ca="1">IF(BB9&lt;&gt;"",IFERROR(INDIRECT("'様式３ａ ("&amp;BB9&amp;")'!C69"),""),"")&amp;""</f>
        <v/>
      </c>
      <c r="BN42" s="162" t="str">
        <f t="array" aca="1" ref="BN42" ca="1">IF(BB9&lt;&gt;"",IFERROR(INDIRECT("'様式３ａ ("&amp;BB9&amp;")'！D69"),""),"")&amp;""</f>
        <v/>
      </c>
      <c r="BO42" s="155" t="str">
        <f t="array" aca="1" ref="BO42" ca="1">IF(BB9&lt;&gt;"",IFERROR(INDIRECT("'様式３ａ ("&amp;BB9&amp;")'！E69"),""),"")&amp;""</f>
        <v/>
      </c>
      <c r="BP42" s="155" t="str">
        <f t="array" aca="1" ref="BP42" ca="1">IF(BB9&lt;&gt;"",IFERROR(INDIRECT("'様式３ａ ("&amp;BB9&amp;")'！F69"),""),"")&amp;""</f>
        <v/>
      </c>
      <c r="BQ42" s="155" t="str">
        <f t="array" aca="1" ref="BQ42" ca="1">IF(BB9&lt;&gt;"",IFERROR(INDIRECT("'様式３ａ ("&amp;BB9&amp;")'！G69"),""),"")&amp;""</f>
        <v/>
      </c>
      <c r="BR42" s="173" t="str">
        <f t="array" aca="1" ref="BR42" ca="1">IF(BB9&lt;&gt;"",IFERROR(INDIRECT("'様式３ａ ("&amp;BB9&amp;")'！H69"),""),"")</f>
        <v/>
      </c>
      <c r="BS42" s="173" t="str">
        <f t="array" aca="1" ref="BS42" ca="1">IF(BB9&lt;&gt;"",IFERROR(INDIRECT("'様式３ａ ("&amp;BB9&amp;")'！I69"),""),"")</f>
        <v/>
      </c>
      <c r="BT42" s="155" t="str">
        <f t="array" aca="1" ref="BT42" ca="1">IF(BB9&lt;&gt;"",IFERROR(INDIRECT("'様式３ａ ("&amp;BB9&amp;")'！K69"),""),"")&amp;""</f>
        <v/>
      </c>
      <c r="CI42" s="152" t="str">
        <f t="shared" ca="1" si="5"/>
        <v/>
      </c>
      <c r="CJ42" s="155" t="str">
        <f t="array" aca="1" ref="CJ42" ca="1">IF(CK42&lt;&gt;"",IFERROR(INDIRECT("'様式３b ("&amp;BW9&amp;")'!B69"),""),"")&amp;""</f>
        <v/>
      </c>
      <c r="CK42" s="162" t="str">
        <f t="array" aca="1" ref="CK42" ca="1">IF(BW9&lt;&gt;"",IFERROR(INDIRECT("'様式３b ("&amp;BW9&amp;")'!C69"),""),"")&amp;""</f>
        <v/>
      </c>
      <c r="CL42" s="162" t="str">
        <f t="array" aca="1" ref="CL42" ca="1">IF(BW9&lt;&gt;"",IFERROR(INDIRECT("'様式３b ("&amp;BW9&amp;")'！D69"),""),"")&amp;""</f>
        <v/>
      </c>
      <c r="CM42" s="155" t="str">
        <f t="array" aca="1" ref="CM42" ca="1">IF(BW9&lt;&gt;"",IFERROR(INDIRECT("'様式３b ("&amp;BW9&amp;")'！E69"),""),"")&amp;""</f>
        <v/>
      </c>
      <c r="CN42" s="155" t="str">
        <f t="array" aca="1" ref="CN42" ca="1">IF(BW9&lt;&gt;"",IFERROR(INDIRECT("'様式３b ("&amp;BW9&amp;")'！F69"),""),"")&amp;""</f>
        <v/>
      </c>
      <c r="CO42" s="155" t="str">
        <f t="array" aca="1" ref="CO42" ca="1">IF(BW9&lt;&gt;"",IFERROR(INDIRECT("'様式３b ("&amp;BW9&amp;")'！G69"),""),"")&amp;""</f>
        <v/>
      </c>
      <c r="CP42" s="173" t="str">
        <f t="array" aca="1" ref="CP42" ca="1">IF(BW9&lt;&gt;"",IFERROR(INDIRECT("'様式３b ("&amp;BW9&amp;")'！H69"),""),"")</f>
        <v/>
      </c>
      <c r="CQ42" s="173" t="str">
        <f t="array" aca="1" ref="CQ42" ca="1">IF(BW9&lt;&gt;"",IFERROR(INDIRECT("'様式３b ("&amp;BW9&amp;")'！I69"),""),"")</f>
        <v/>
      </c>
      <c r="CR42" s="155" t="str">
        <f t="array" aca="1" ref="CR42" ca="1">IF(BW9&lt;&gt;"",IFERROR(INDIRECT("'様式３b ("&amp;BW9&amp;")'！K69"),""),"")&amp;""</f>
        <v/>
      </c>
    </row>
    <row r="43" spans="2:96" x14ac:dyDescent="0.45">
      <c r="B43" s="156"/>
      <c r="C43" s="156"/>
      <c r="D43" s="156"/>
      <c r="E43" s="156"/>
      <c r="F43" s="156"/>
      <c r="G43" s="156"/>
      <c r="H43" s="156"/>
      <c r="I43" s="156"/>
      <c r="J43" s="156"/>
      <c r="K43" s="156"/>
      <c r="L43" s="156"/>
      <c r="M43" s="156"/>
      <c r="N43" s="156"/>
      <c r="O43" s="156"/>
      <c r="P43" s="156"/>
      <c r="Q43" s="152" t="str">
        <f t="shared" si="0"/>
        <v/>
      </c>
      <c r="R43" s="155" t="str">
        <f>IF(S43&lt;&gt;"",様式１【認定申請一覧】!B48&amp;"","")</f>
        <v/>
      </c>
      <c r="S43" s="153" t="str">
        <f>様式１【認定申請一覧】!C48&amp;""</f>
        <v/>
      </c>
      <c r="T43" s="153" t="str">
        <f>様式１【認定申請一覧】!E48&amp;""</f>
        <v/>
      </c>
      <c r="U43" s="153" t="str">
        <f>様式１【認定申請一覧】!G48&amp;""</f>
        <v/>
      </c>
      <c r="V43" s="155" t="str">
        <f t="array" aca="1" ref="V43" ca="1">IF(AND(様式１【認定申請一覧】!H48="○",IFERROR(INDIRECT("'様式３a ("&amp;様式１【認定申請一覧】!B48&amp;")'!C13"),0)&lt;&gt;0),"○","")</f>
        <v/>
      </c>
      <c r="W43" s="155" t="str">
        <f t="array" aca="1" ref="W43" ca="1">IF(AND(様式１【認定申請一覧】!H48="○",IFERROR(INDIRECT("'様式３ｂ ("&amp;様式１【認定申請一覧】!B48&amp;")'!C13"),0)&lt;&gt;0),"○","")</f>
        <v/>
      </c>
      <c r="X43" s="155" t="str">
        <f t="array" aca="1" ref="X43" ca="1">IF(AND(様式１【認定申請一覧】!H48="○",IFERROR(INDIRECT("'様式３ｃ【"&amp;様式１【認定申請一覧】!B48&amp;"】'!C13"),0)&lt;&gt;0),"○","")</f>
        <v/>
      </c>
      <c r="BK43" s="152" t="str">
        <f t="shared" ca="1" si="3"/>
        <v/>
      </c>
      <c r="BL43" s="155" t="str">
        <f t="array" aca="1" ref="BL43" ca="1">IF(BM43&lt;&gt;"",IFERROR(INDIRECT("'様式３ａ ("&amp;BB9&amp;")'!B70"),""),"")&amp;""</f>
        <v/>
      </c>
      <c r="BM43" s="162" t="str">
        <f t="array" aca="1" ref="BM43" ca="1">IF(BB9&lt;&gt;"",IFERROR(INDIRECT("'様式３ａ ("&amp;BB9&amp;")'!C70"),""),"")&amp;""</f>
        <v/>
      </c>
      <c r="BN43" s="162" t="str">
        <f t="array" aca="1" ref="BN43" ca="1">IF(BB9&lt;&gt;"",IFERROR(INDIRECT("'様式３ａ ("&amp;BB9&amp;")'！D70"),""),"")&amp;""</f>
        <v/>
      </c>
      <c r="BO43" s="155" t="str">
        <f t="array" aca="1" ref="BO43" ca="1">IF(BB9&lt;&gt;"",IFERROR(INDIRECT("'様式３ａ ("&amp;BB9&amp;")'！E70"),""),"")&amp;""</f>
        <v/>
      </c>
      <c r="BP43" s="155" t="str">
        <f t="array" aca="1" ref="BP43" ca="1">IF(BB9&lt;&gt;"",IFERROR(INDIRECT("'様式３ａ ("&amp;BB9&amp;")'！F70"),""),"")&amp;""</f>
        <v/>
      </c>
      <c r="BQ43" s="155" t="str">
        <f t="array" aca="1" ref="BQ43" ca="1">IF(BB9&lt;&gt;"",IFERROR(INDIRECT("'様式３ａ ("&amp;BB9&amp;")'！G70"),""),"")&amp;""</f>
        <v/>
      </c>
      <c r="BR43" s="173" t="str">
        <f t="array" aca="1" ref="BR43" ca="1">IF(BB9&lt;&gt;"",IFERROR(INDIRECT("'様式３ａ ("&amp;BB9&amp;")'！H70"),""),"")</f>
        <v/>
      </c>
      <c r="BS43" s="173" t="str">
        <f t="array" aca="1" ref="BS43" ca="1">IF(BB9&lt;&gt;"",IFERROR(INDIRECT("'様式３ａ ("&amp;BB9&amp;")'！I70"),""),"")</f>
        <v/>
      </c>
      <c r="BT43" s="155" t="str">
        <f t="array" aca="1" ref="BT43" ca="1">IF(BB9&lt;&gt;"",IFERROR(INDIRECT("'様式３ａ ("&amp;BB9&amp;")'！K70"),""),"")&amp;""</f>
        <v/>
      </c>
      <c r="CI43" s="152" t="str">
        <f t="shared" ca="1" si="5"/>
        <v/>
      </c>
      <c r="CJ43" s="155" t="str">
        <f t="array" aca="1" ref="CJ43" ca="1">IF(CK43&lt;&gt;"",IFERROR(INDIRECT("'様式３b ("&amp;BW9&amp;")'!B70"),""),"")&amp;""</f>
        <v/>
      </c>
      <c r="CK43" s="162" t="str">
        <f t="array" aca="1" ref="CK43" ca="1">IF(BW9&lt;&gt;"",IFERROR(INDIRECT("'様式３b ("&amp;BW9&amp;")'!C70"),""),"")&amp;""</f>
        <v/>
      </c>
      <c r="CL43" s="162" t="str">
        <f t="array" aca="1" ref="CL43" ca="1">IF(BW9&lt;&gt;"",IFERROR(INDIRECT("'様式３b ("&amp;BW9&amp;")'！D70"),""),"")&amp;""</f>
        <v/>
      </c>
      <c r="CM43" s="155" t="str">
        <f t="array" aca="1" ref="CM43" ca="1">IF(BW9&lt;&gt;"",IFERROR(INDIRECT("'様式３b ("&amp;BW9&amp;")'！E70"),""),"")&amp;""</f>
        <v/>
      </c>
      <c r="CN43" s="155" t="str">
        <f t="array" aca="1" ref="CN43" ca="1">IF(BW9&lt;&gt;"",IFERROR(INDIRECT("'様式３b ("&amp;BW9&amp;")'！F70"),""),"")&amp;""</f>
        <v/>
      </c>
      <c r="CO43" s="155" t="str">
        <f t="array" aca="1" ref="CO43" ca="1">IF(BW9&lt;&gt;"",IFERROR(INDIRECT("'様式３b ("&amp;BW9&amp;")'！G70"),""),"")&amp;""</f>
        <v/>
      </c>
      <c r="CP43" s="173" t="str">
        <f t="array" aca="1" ref="CP43" ca="1">IF(BW9&lt;&gt;"",IFERROR(INDIRECT("'様式３b ("&amp;BW9&amp;")'！H70"),""),"")</f>
        <v/>
      </c>
      <c r="CQ43" s="173" t="str">
        <f t="array" aca="1" ref="CQ43" ca="1">IF(BW9&lt;&gt;"",IFERROR(INDIRECT("'様式３b ("&amp;BW9&amp;")'！I70"),""),"")</f>
        <v/>
      </c>
      <c r="CR43" s="155" t="str">
        <f t="array" aca="1" ref="CR43" ca="1">IF(BW9&lt;&gt;"",IFERROR(INDIRECT("'様式３b ("&amp;BW9&amp;")'！K70"),""),"")&amp;""</f>
        <v/>
      </c>
    </row>
    <row r="44" spans="2:96" x14ac:dyDescent="0.45">
      <c r="B44" s="156"/>
      <c r="C44" s="156"/>
      <c r="D44" s="156"/>
      <c r="E44" s="156"/>
      <c r="F44" s="156"/>
      <c r="G44" s="156"/>
      <c r="H44" s="156"/>
      <c r="I44" s="156"/>
      <c r="J44" s="156"/>
      <c r="K44" s="156"/>
      <c r="L44" s="156"/>
      <c r="M44" s="156"/>
      <c r="N44" s="156"/>
      <c r="O44" s="156"/>
      <c r="P44" s="156"/>
      <c r="Q44" s="152" t="str">
        <f t="shared" si="0"/>
        <v/>
      </c>
      <c r="R44" s="155" t="str">
        <f>IF(S44&lt;&gt;"",様式１【認定申請一覧】!B49&amp;"","")</f>
        <v/>
      </c>
      <c r="S44" s="153" t="str">
        <f>様式１【認定申請一覧】!C49&amp;""</f>
        <v/>
      </c>
      <c r="T44" s="153" t="str">
        <f>様式１【認定申請一覧】!E49&amp;""</f>
        <v/>
      </c>
      <c r="U44" s="153" t="str">
        <f>様式１【認定申請一覧】!G49&amp;""</f>
        <v/>
      </c>
      <c r="V44" s="155" t="str">
        <f t="array" aca="1" ref="V44" ca="1">IF(AND(様式１【認定申請一覧】!H49="○",IFERROR(INDIRECT("'様式３a ("&amp;様式１【認定申請一覧】!B49&amp;")'!C13"),0)&lt;&gt;0),"○","")</f>
        <v/>
      </c>
      <c r="W44" s="155" t="str">
        <f t="array" aca="1" ref="W44" ca="1">IF(AND(様式１【認定申請一覧】!H49="○",IFERROR(INDIRECT("'様式３ｂ ("&amp;様式１【認定申請一覧】!B49&amp;")'!C13"),0)&lt;&gt;0),"○","")</f>
        <v/>
      </c>
      <c r="X44" s="155" t="str">
        <f t="array" aca="1" ref="X44" ca="1">IF(AND(様式１【認定申請一覧】!H49="○",IFERROR(INDIRECT("'様式３ｃ【"&amp;様式１【認定申請一覧】!B49&amp;"】'!C13"),0)&lt;&gt;0),"○","")</f>
        <v/>
      </c>
      <c r="BK44" s="152" t="str">
        <f t="shared" ca="1" si="3"/>
        <v/>
      </c>
      <c r="BL44" s="155" t="str">
        <f t="array" aca="1" ref="BL44" ca="1">IF(BM44&lt;&gt;"",IFERROR(INDIRECT("'様式３ａ ("&amp;BB9&amp;")'!B71"),""),"")&amp;""</f>
        <v/>
      </c>
      <c r="BM44" s="162" t="str">
        <f t="array" aca="1" ref="BM44" ca="1">IF(BB9&lt;&gt;"",IFERROR(INDIRECT("'様式３ａ ("&amp;BB9&amp;")'!C71"),""),"")&amp;""</f>
        <v/>
      </c>
      <c r="BN44" s="162" t="str">
        <f t="array" aca="1" ref="BN44" ca="1">IF(BB9&lt;&gt;"",IFERROR(INDIRECT("'様式３ａ ("&amp;BB9&amp;")'！D71"),""),"")&amp;""</f>
        <v/>
      </c>
      <c r="BO44" s="155" t="str">
        <f t="array" aca="1" ref="BO44" ca="1">IF(BB9&lt;&gt;"",IFERROR(INDIRECT("'様式３ａ ("&amp;BB9&amp;")'！E71"),""),"")&amp;""</f>
        <v/>
      </c>
      <c r="BP44" s="155" t="str">
        <f t="array" aca="1" ref="BP44" ca="1">IF(BB9&lt;&gt;"",IFERROR(INDIRECT("'様式３ａ ("&amp;BB9&amp;")'！F71"),""),"")&amp;""</f>
        <v/>
      </c>
      <c r="BQ44" s="155" t="str">
        <f t="array" aca="1" ref="BQ44" ca="1">IF(BB9&lt;&gt;"",IFERROR(INDIRECT("'様式３ａ ("&amp;BB9&amp;")'！G71"),""),"")&amp;""</f>
        <v/>
      </c>
      <c r="BR44" s="173" t="str">
        <f t="array" aca="1" ref="BR44" ca="1">IF(BB9&lt;&gt;"",IFERROR(INDIRECT("'様式３ａ ("&amp;BB9&amp;")'！H71"),""),"")</f>
        <v/>
      </c>
      <c r="BS44" s="173" t="str">
        <f t="array" aca="1" ref="BS44" ca="1">IF(BB9&lt;&gt;"",IFERROR(INDIRECT("'様式３ａ ("&amp;BB9&amp;")'！I71"),""),"")</f>
        <v/>
      </c>
      <c r="BT44" s="155" t="str">
        <f t="array" aca="1" ref="BT44" ca="1">IF(BB9&lt;&gt;"",IFERROR(INDIRECT("'様式３ａ ("&amp;BB9&amp;")'！K71"),""),"")&amp;""</f>
        <v/>
      </c>
      <c r="CI44" s="152" t="str">
        <f t="shared" ca="1" si="5"/>
        <v/>
      </c>
      <c r="CJ44" s="155" t="str">
        <f t="array" aca="1" ref="CJ44" ca="1">IF(CK44&lt;&gt;"",IFERROR(INDIRECT("'様式３b ("&amp;BW9&amp;")'!B71"),""),"")&amp;""</f>
        <v/>
      </c>
      <c r="CK44" s="162" t="str">
        <f t="array" aca="1" ref="CK44" ca="1">IF(BW9&lt;&gt;"",IFERROR(INDIRECT("'様式３b ("&amp;BW9&amp;")'!C71"),""),"")&amp;""</f>
        <v/>
      </c>
      <c r="CL44" s="162" t="str">
        <f t="array" aca="1" ref="CL44" ca="1">IF(BW9&lt;&gt;"",IFERROR(INDIRECT("'様式３b ("&amp;BW9&amp;")'！D71"),""),"")&amp;""</f>
        <v/>
      </c>
      <c r="CM44" s="155" t="str">
        <f t="array" aca="1" ref="CM44" ca="1">IF(BW9&lt;&gt;"",IFERROR(INDIRECT("'様式３b ("&amp;BW9&amp;")'！E71"),""),"")&amp;""</f>
        <v/>
      </c>
      <c r="CN44" s="155" t="str">
        <f t="array" aca="1" ref="CN44" ca="1">IF(BW9&lt;&gt;"",IFERROR(INDIRECT("'様式３b ("&amp;BW9&amp;")'！F71"),""),"")&amp;""</f>
        <v/>
      </c>
      <c r="CO44" s="155" t="str">
        <f t="array" aca="1" ref="CO44" ca="1">IF(BW9&lt;&gt;"",IFERROR(INDIRECT("'様式３b ("&amp;BW9&amp;")'！G71"),""),"")&amp;""</f>
        <v/>
      </c>
      <c r="CP44" s="173" t="str">
        <f t="array" aca="1" ref="CP44" ca="1">IF(BW9&lt;&gt;"",IFERROR(INDIRECT("'様式３b ("&amp;BW9&amp;")'！H71"),""),"")</f>
        <v/>
      </c>
      <c r="CQ44" s="173" t="str">
        <f t="array" aca="1" ref="CQ44" ca="1">IF(BW9&lt;&gt;"",IFERROR(INDIRECT("'様式３b ("&amp;BW9&amp;")'！I71"),""),"")</f>
        <v/>
      </c>
      <c r="CR44" s="155" t="str">
        <f t="array" aca="1" ref="CR44" ca="1">IF(BW9&lt;&gt;"",IFERROR(INDIRECT("'様式３b ("&amp;BW9&amp;")'！K71"),""),"")&amp;""</f>
        <v/>
      </c>
    </row>
    <row r="45" spans="2:96" x14ac:dyDescent="0.45">
      <c r="B45" s="156"/>
      <c r="C45" s="156"/>
      <c r="D45" s="156"/>
      <c r="E45" s="156"/>
      <c r="F45" s="156"/>
      <c r="G45" s="156"/>
      <c r="H45" s="156"/>
      <c r="I45" s="156"/>
      <c r="J45" s="156"/>
      <c r="K45" s="156"/>
      <c r="L45" s="156"/>
      <c r="M45" s="156"/>
      <c r="N45" s="156"/>
      <c r="O45" s="156"/>
      <c r="P45" s="156"/>
      <c r="Q45" s="152" t="str">
        <f t="shared" si="0"/>
        <v/>
      </c>
      <c r="R45" s="155" t="str">
        <f>IF(S45&lt;&gt;"",様式１【認定申請一覧】!B50&amp;"","")</f>
        <v/>
      </c>
      <c r="S45" s="153" t="str">
        <f>様式１【認定申請一覧】!C50&amp;""</f>
        <v/>
      </c>
      <c r="T45" s="153" t="str">
        <f>様式１【認定申請一覧】!E50&amp;""</f>
        <v/>
      </c>
      <c r="U45" s="153" t="str">
        <f>様式１【認定申請一覧】!G50&amp;""</f>
        <v/>
      </c>
      <c r="V45" s="155" t="str">
        <f t="array" aca="1" ref="V45" ca="1">IF(AND(様式１【認定申請一覧】!H50="○",IFERROR(INDIRECT("'様式３a ("&amp;様式１【認定申請一覧】!B50&amp;")'!C13"),0)&lt;&gt;0),"○","")</f>
        <v/>
      </c>
      <c r="W45" s="155" t="str">
        <f t="array" aca="1" ref="W45" ca="1">IF(AND(様式１【認定申請一覧】!H50="○",IFERROR(INDIRECT("'様式３ｂ ("&amp;様式１【認定申請一覧】!B50&amp;")'!C13"),0)&lt;&gt;0),"○","")</f>
        <v/>
      </c>
      <c r="X45" s="155" t="str">
        <f t="array" aca="1" ref="X45" ca="1">IF(AND(様式１【認定申請一覧】!H50="○",IFERROR(INDIRECT("'様式３ｃ【"&amp;様式１【認定申請一覧】!B50&amp;"】'!C13"),0)&lt;&gt;0),"○","")</f>
        <v/>
      </c>
      <c r="BK45" s="152" t="str">
        <f t="shared" ca="1" si="3"/>
        <v/>
      </c>
      <c r="BL45" s="155" t="str">
        <f t="array" aca="1" ref="BL45" ca="1">IF(BM45&lt;&gt;"",IFERROR(INDIRECT("'様式３ａ ("&amp;BB9&amp;")'!B72"),""),"")&amp;""</f>
        <v/>
      </c>
      <c r="BM45" s="162" t="str">
        <f t="array" aca="1" ref="BM45" ca="1">IF(BB9&lt;&gt;"",IFERROR(INDIRECT("'様式３ａ ("&amp;BB9&amp;")'!C72"),""),"")&amp;""</f>
        <v/>
      </c>
      <c r="BN45" s="162" t="str">
        <f t="array" aca="1" ref="BN45" ca="1">IF(BB9&lt;&gt;"",IFERROR(INDIRECT("'様式３ａ ("&amp;BB9&amp;")'！D72"),""),"")&amp;""</f>
        <v/>
      </c>
      <c r="BO45" s="155" t="str">
        <f t="array" aca="1" ref="BO45" ca="1">IF(BB9&lt;&gt;"",IFERROR(INDIRECT("'様式３ａ ("&amp;BB9&amp;")'！E72"),""),"")&amp;""</f>
        <v/>
      </c>
      <c r="BP45" s="155" t="str">
        <f t="array" aca="1" ref="BP45" ca="1">IF(BB9&lt;&gt;"",IFERROR(INDIRECT("'様式３ａ ("&amp;BB9&amp;")'！F72"),""),"")&amp;""</f>
        <v/>
      </c>
      <c r="BQ45" s="155" t="str">
        <f t="array" aca="1" ref="BQ45" ca="1">IF(BB9&lt;&gt;"",IFERROR(INDIRECT("'様式３ａ ("&amp;BB9&amp;")'！G72"),""),"")&amp;""</f>
        <v/>
      </c>
      <c r="BR45" s="173" t="str">
        <f t="array" aca="1" ref="BR45" ca="1">IF(BB9&lt;&gt;"",IFERROR(INDIRECT("'様式３ａ ("&amp;BB9&amp;")'！H72"),""),"")</f>
        <v/>
      </c>
      <c r="BS45" s="173" t="str">
        <f t="array" aca="1" ref="BS45" ca="1">IF(BB9&lt;&gt;"",IFERROR(INDIRECT("'様式３ａ ("&amp;BB9&amp;")'！I72"),""),"")</f>
        <v/>
      </c>
      <c r="BT45" s="155" t="str">
        <f t="array" aca="1" ref="BT45" ca="1">IF(BB9&lt;&gt;"",IFERROR(INDIRECT("'様式３ａ ("&amp;BB9&amp;")'！K72"),""),"")&amp;""</f>
        <v/>
      </c>
      <c r="CI45" s="152" t="str">
        <f t="shared" ca="1" si="5"/>
        <v/>
      </c>
      <c r="CJ45" s="155" t="str">
        <f t="array" aca="1" ref="CJ45" ca="1">IF(CK45&lt;&gt;"",IFERROR(INDIRECT("'様式３b ("&amp;BW9&amp;")'!B72"),""),"")&amp;""</f>
        <v/>
      </c>
      <c r="CK45" s="162" t="str">
        <f t="array" aca="1" ref="CK45" ca="1">IF(BW9&lt;&gt;"",IFERROR(INDIRECT("'様式３b ("&amp;BW9&amp;")'!C72"),""),"")&amp;""</f>
        <v/>
      </c>
      <c r="CL45" s="162" t="str">
        <f t="array" aca="1" ref="CL45" ca="1">IF(BW9&lt;&gt;"",IFERROR(INDIRECT("'様式３b ("&amp;BW9&amp;")'！D72"),""),"")&amp;""</f>
        <v/>
      </c>
      <c r="CM45" s="155" t="str">
        <f t="array" aca="1" ref="CM45" ca="1">IF(BW9&lt;&gt;"",IFERROR(INDIRECT("'様式３b ("&amp;BW9&amp;")'！E72"),""),"")&amp;""</f>
        <v/>
      </c>
      <c r="CN45" s="155" t="str">
        <f t="array" aca="1" ref="CN45" ca="1">IF(BW9&lt;&gt;"",IFERROR(INDIRECT("'様式３b ("&amp;BW9&amp;")'！F72"),""),"")&amp;""</f>
        <v/>
      </c>
      <c r="CO45" s="155" t="str">
        <f t="array" aca="1" ref="CO45" ca="1">IF(BW9&lt;&gt;"",IFERROR(INDIRECT("'様式３b ("&amp;BW9&amp;")'！G72"),""),"")&amp;""</f>
        <v/>
      </c>
      <c r="CP45" s="173" t="str">
        <f t="array" aca="1" ref="CP45" ca="1">IF(BW9&lt;&gt;"",IFERROR(INDIRECT("'様式３b ("&amp;BW9&amp;")'！H72"),""),"")</f>
        <v/>
      </c>
      <c r="CQ45" s="173" t="str">
        <f t="array" aca="1" ref="CQ45" ca="1">IF(BW9&lt;&gt;"",IFERROR(INDIRECT("'様式３b ("&amp;BW9&amp;")'！I72"),""),"")</f>
        <v/>
      </c>
      <c r="CR45" s="155" t="str">
        <f t="array" aca="1" ref="CR45" ca="1">IF(BW9&lt;&gt;"",IFERROR(INDIRECT("'様式３b ("&amp;BW9&amp;")'！K72"),""),"")&amp;""</f>
        <v/>
      </c>
    </row>
    <row r="46" spans="2:96" x14ac:dyDescent="0.45">
      <c r="B46" s="156"/>
      <c r="C46" s="156"/>
      <c r="D46" s="156"/>
      <c r="E46" s="156"/>
      <c r="F46" s="156"/>
      <c r="G46" s="156"/>
      <c r="H46" s="156"/>
      <c r="I46" s="156"/>
      <c r="J46" s="156"/>
      <c r="K46" s="156"/>
      <c r="L46" s="156"/>
      <c r="M46" s="156"/>
      <c r="N46" s="156"/>
      <c r="O46" s="156"/>
      <c r="P46" s="156"/>
      <c r="Q46" s="152" t="str">
        <f t="shared" si="0"/>
        <v/>
      </c>
      <c r="R46" s="155" t="str">
        <f>IF(S46&lt;&gt;"",様式１【認定申請一覧】!B51&amp;"","")</f>
        <v/>
      </c>
      <c r="S46" s="153" t="str">
        <f>様式１【認定申請一覧】!C51&amp;""</f>
        <v/>
      </c>
      <c r="T46" s="153" t="str">
        <f>様式１【認定申請一覧】!E51&amp;""</f>
        <v/>
      </c>
      <c r="U46" s="153" t="str">
        <f>様式１【認定申請一覧】!G51&amp;""</f>
        <v/>
      </c>
      <c r="V46" s="155" t="str">
        <f t="array" aca="1" ref="V46" ca="1">IF(AND(様式１【認定申請一覧】!H51="○",IFERROR(INDIRECT("'様式３a ("&amp;様式１【認定申請一覧】!B51&amp;")'!C13"),0)&lt;&gt;0),"○","")</f>
        <v/>
      </c>
      <c r="W46" s="155" t="str">
        <f t="array" aca="1" ref="W46" ca="1">IF(AND(様式１【認定申請一覧】!H51="○",IFERROR(INDIRECT("'様式３ｂ ("&amp;様式１【認定申請一覧】!B51&amp;")'!C13"),0)&lt;&gt;0),"○","")</f>
        <v/>
      </c>
      <c r="X46" s="155" t="str">
        <f t="array" aca="1" ref="X46" ca="1">IF(AND(様式１【認定申請一覧】!H51="○",IFERROR(INDIRECT("'様式３ｃ【"&amp;様式１【認定申請一覧】!B51&amp;"】'!C13"),0)&lt;&gt;0),"○","")</f>
        <v/>
      </c>
      <c r="BK46" s="152" t="str">
        <f t="shared" ca="1" si="3"/>
        <v/>
      </c>
      <c r="BL46" s="155" t="str">
        <f t="array" aca="1" ref="BL46" ca="1">IF(BM46&lt;&gt;"",IFERROR(INDIRECT("'様式３ａ ("&amp;BB9&amp;")'!B73"),""),"")&amp;""</f>
        <v/>
      </c>
      <c r="BM46" s="162" t="str">
        <f t="array" aca="1" ref="BM46" ca="1">IF(BB9&lt;&gt;"",IFERROR(INDIRECT("'様式３ａ ("&amp;BB9&amp;")'!C73"),""),"")&amp;""</f>
        <v/>
      </c>
      <c r="BN46" s="162" t="str">
        <f t="array" aca="1" ref="BN46" ca="1">IF(BB9&lt;&gt;"",IFERROR(INDIRECT("'様式３ａ ("&amp;BB9&amp;")'！D73"),""),"")&amp;""</f>
        <v/>
      </c>
      <c r="BO46" s="155" t="str">
        <f t="array" aca="1" ref="BO46" ca="1">IF(BB9&lt;&gt;"",IFERROR(INDIRECT("'様式３ａ ("&amp;BB9&amp;")'！E73"),""),"")&amp;""</f>
        <v/>
      </c>
      <c r="BP46" s="155" t="str">
        <f t="array" aca="1" ref="BP46" ca="1">IF(BB9&lt;&gt;"",IFERROR(INDIRECT("'様式３ａ ("&amp;BB9&amp;")'！F73"),""),"")&amp;""</f>
        <v/>
      </c>
      <c r="BQ46" s="155" t="str">
        <f t="array" aca="1" ref="BQ46" ca="1">IF(BB9&lt;&gt;"",IFERROR(INDIRECT("'様式３ａ ("&amp;BB9&amp;")'！G73"),""),"")&amp;""</f>
        <v/>
      </c>
      <c r="BR46" s="173" t="str">
        <f t="array" aca="1" ref="BR46" ca="1">IF(BB9&lt;&gt;"",IFERROR(INDIRECT("'様式３ａ ("&amp;BB9&amp;")'！H73"),""),"")</f>
        <v/>
      </c>
      <c r="BS46" s="173" t="str">
        <f t="array" aca="1" ref="BS46" ca="1">IF(BB9&lt;&gt;"",IFERROR(INDIRECT("'様式３ａ ("&amp;BB9&amp;")'！I73"),""),"")</f>
        <v/>
      </c>
      <c r="BT46" s="155" t="str">
        <f t="array" aca="1" ref="BT46" ca="1">IF(BB9&lt;&gt;"",IFERROR(INDIRECT("'様式３ａ ("&amp;BB9&amp;")'！K73"),""),"")&amp;""</f>
        <v/>
      </c>
      <c r="CI46" s="152" t="str">
        <f t="shared" ca="1" si="5"/>
        <v/>
      </c>
      <c r="CJ46" s="155" t="str">
        <f t="array" aca="1" ref="CJ46" ca="1">IF(CK46&lt;&gt;"",IFERROR(INDIRECT("'様式３b ("&amp;BW9&amp;")'!B73"),""),"")&amp;""</f>
        <v/>
      </c>
      <c r="CK46" s="162" t="str">
        <f t="array" aca="1" ref="CK46" ca="1">IF(BW9&lt;&gt;"",IFERROR(INDIRECT("'様式３b ("&amp;BW9&amp;")'!C73"),""),"")&amp;""</f>
        <v/>
      </c>
      <c r="CL46" s="162" t="str">
        <f t="array" aca="1" ref="CL46" ca="1">IF(BW9&lt;&gt;"",IFERROR(INDIRECT("'様式３b ("&amp;BW9&amp;")'！D73"),""),"")&amp;""</f>
        <v/>
      </c>
      <c r="CM46" s="155" t="str">
        <f t="array" aca="1" ref="CM46" ca="1">IF(BW9&lt;&gt;"",IFERROR(INDIRECT("'様式３b ("&amp;BW9&amp;")'！E73"),""),"")&amp;""</f>
        <v/>
      </c>
      <c r="CN46" s="155" t="str">
        <f t="array" aca="1" ref="CN46" ca="1">IF(BW9&lt;&gt;"",IFERROR(INDIRECT("'様式３b ("&amp;BW9&amp;")'！F73"),""),"")&amp;""</f>
        <v/>
      </c>
      <c r="CO46" s="155" t="str">
        <f t="array" aca="1" ref="CO46" ca="1">IF(BW9&lt;&gt;"",IFERROR(INDIRECT("'様式３b ("&amp;BW9&amp;")'！G73"),""),"")&amp;""</f>
        <v/>
      </c>
      <c r="CP46" s="173" t="str">
        <f t="array" aca="1" ref="CP46" ca="1">IF(BW9&lt;&gt;"",IFERROR(INDIRECT("'様式３b ("&amp;BW9&amp;")'！H73"),""),"")</f>
        <v/>
      </c>
      <c r="CQ46" s="173" t="str">
        <f t="array" aca="1" ref="CQ46" ca="1">IF(BW9&lt;&gt;"",IFERROR(INDIRECT("'様式３b ("&amp;BW9&amp;")'！I73"),""),"")</f>
        <v/>
      </c>
      <c r="CR46" s="155" t="str">
        <f t="array" aca="1" ref="CR46" ca="1">IF(BW9&lt;&gt;"",IFERROR(INDIRECT("'様式３b ("&amp;BW9&amp;")'！K73"),""),"")&amp;""</f>
        <v/>
      </c>
    </row>
    <row r="47" spans="2:96" x14ac:dyDescent="0.45">
      <c r="B47" s="156"/>
      <c r="C47" s="156"/>
      <c r="D47" s="156"/>
      <c r="E47" s="156"/>
      <c r="F47" s="156"/>
      <c r="G47" s="156"/>
      <c r="H47" s="156"/>
      <c r="I47" s="156"/>
      <c r="J47" s="156"/>
      <c r="K47" s="156"/>
      <c r="L47" s="156"/>
      <c r="M47" s="156"/>
      <c r="N47" s="156"/>
      <c r="O47" s="156"/>
      <c r="P47" s="156"/>
      <c r="Q47" s="152" t="str">
        <f t="shared" si="0"/>
        <v/>
      </c>
      <c r="R47" s="155" t="str">
        <f>IF(S47&lt;&gt;"",様式１【認定申請一覧】!B52&amp;"","")</f>
        <v/>
      </c>
      <c r="S47" s="153" t="str">
        <f>様式１【認定申請一覧】!C52&amp;""</f>
        <v/>
      </c>
      <c r="T47" s="153" t="str">
        <f>様式１【認定申請一覧】!E52&amp;""</f>
        <v/>
      </c>
      <c r="U47" s="153" t="str">
        <f>様式１【認定申請一覧】!G52&amp;""</f>
        <v/>
      </c>
      <c r="V47" s="155" t="str">
        <f t="array" aca="1" ref="V47" ca="1">IF(AND(様式１【認定申請一覧】!H52="○",IFERROR(INDIRECT("'様式３a ("&amp;様式１【認定申請一覧】!B52&amp;")'!C13"),0)&lt;&gt;0),"○","")</f>
        <v/>
      </c>
      <c r="W47" s="155" t="str">
        <f t="array" aca="1" ref="W47" ca="1">IF(AND(様式１【認定申請一覧】!H52="○",IFERROR(INDIRECT("'様式３ｂ ("&amp;様式１【認定申請一覧】!B52&amp;")'!C13"),0)&lt;&gt;0),"○","")</f>
        <v/>
      </c>
      <c r="X47" s="155" t="str">
        <f t="array" aca="1" ref="X47" ca="1">IF(AND(様式１【認定申請一覧】!H52="○",IFERROR(INDIRECT("'様式３ｃ【"&amp;様式１【認定申請一覧】!B52&amp;"】'!C13"),0)&lt;&gt;0),"○","")</f>
        <v/>
      </c>
      <c r="BK47" s="152" t="str">
        <f t="shared" ca="1" si="3"/>
        <v/>
      </c>
      <c r="BL47" s="155" t="str">
        <f t="array" aca="1" ref="BL47" ca="1">IF(BM47&lt;&gt;"",IFERROR(INDIRECT("'様式３ａ ("&amp;BB9&amp;")'!B74"),""),"")&amp;""</f>
        <v/>
      </c>
      <c r="BM47" s="162" t="str">
        <f t="array" aca="1" ref="BM47" ca="1">IF(BB9&lt;&gt;"",IFERROR(INDIRECT("'様式３ａ ("&amp;BB9&amp;")'!C74"),""),"")&amp;""</f>
        <v/>
      </c>
      <c r="BN47" s="162" t="str">
        <f t="array" aca="1" ref="BN47" ca="1">IF(BB9&lt;&gt;"",IFERROR(INDIRECT("'様式３ａ ("&amp;BB9&amp;")'！D74"),""),"")&amp;""</f>
        <v/>
      </c>
      <c r="BO47" s="155" t="str">
        <f t="array" aca="1" ref="BO47" ca="1">IF(BB9&lt;&gt;"",IFERROR(INDIRECT("'様式３ａ ("&amp;BB9&amp;")'！E74"),""),"")&amp;""</f>
        <v/>
      </c>
      <c r="BP47" s="155" t="str">
        <f t="array" aca="1" ref="BP47" ca="1">IF(BB9&lt;&gt;"",IFERROR(INDIRECT("'様式３ａ ("&amp;BB9&amp;")'！F74"),""),"")&amp;""</f>
        <v/>
      </c>
      <c r="BQ47" s="155" t="str">
        <f t="array" aca="1" ref="BQ47" ca="1">IF(BB9&lt;&gt;"",IFERROR(INDIRECT("'様式３ａ ("&amp;BB9&amp;")'！G74"),""),"")&amp;""</f>
        <v/>
      </c>
      <c r="BR47" s="173" t="str">
        <f t="array" aca="1" ref="BR47" ca="1">IF(BB9&lt;&gt;"",IFERROR(INDIRECT("'様式３ａ ("&amp;BB9&amp;")'！H74"),""),"")</f>
        <v/>
      </c>
      <c r="BS47" s="173" t="str">
        <f t="array" aca="1" ref="BS47" ca="1">IF(BB9&lt;&gt;"",IFERROR(INDIRECT("'様式３ａ ("&amp;BB9&amp;")'！I74"),""),"")</f>
        <v/>
      </c>
      <c r="BT47" s="155" t="str">
        <f t="array" aca="1" ref="BT47" ca="1">IF(BB9&lt;&gt;"",IFERROR(INDIRECT("'様式３ａ ("&amp;BB9&amp;")'！K74"),""),"")&amp;""</f>
        <v/>
      </c>
      <c r="CI47" s="152" t="str">
        <f t="shared" ca="1" si="5"/>
        <v/>
      </c>
      <c r="CJ47" s="155" t="str">
        <f t="array" aca="1" ref="CJ47" ca="1">IF(CK47&lt;&gt;"",IFERROR(INDIRECT("'様式３b ("&amp;BW9&amp;")'!B74"),""),"")&amp;""</f>
        <v/>
      </c>
      <c r="CK47" s="162" t="str">
        <f t="array" aca="1" ref="CK47" ca="1">IF(BW9&lt;&gt;"",IFERROR(INDIRECT("'様式３b ("&amp;BW9&amp;")'!C74"),""),"")&amp;""</f>
        <v/>
      </c>
      <c r="CL47" s="162" t="str">
        <f t="array" aca="1" ref="CL47" ca="1">IF(BW9&lt;&gt;"",IFERROR(INDIRECT("'様式３b ("&amp;BW9&amp;")'！D74"),""),"")&amp;""</f>
        <v/>
      </c>
      <c r="CM47" s="155" t="str">
        <f t="array" aca="1" ref="CM47" ca="1">IF(BW9&lt;&gt;"",IFERROR(INDIRECT("'様式３b ("&amp;BW9&amp;")'！E74"),""),"")&amp;""</f>
        <v/>
      </c>
      <c r="CN47" s="155" t="str">
        <f t="array" aca="1" ref="CN47" ca="1">IF(BW9&lt;&gt;"",IFERROR(INDIRECT("'様式３b ("&amp;BW9&amp;")'！F74"),""),"")&amp;""</f>
        <v/>
      </c>
      <c r="CO47" s="155" t="str">
        <f t="array" aca="1" ref="CO47" ca="1">IF(BW9&lt;&gt;"",IFERROR(INDIRECT("'様式３b ("&amp;BW9&amp;")'！G74"),""),"")&amp;""</f>
        <v/>
      </c>
      <c r="CP47" s="173" t="str">
        <f t="array" aca="1" ref="CP47" ca="1">IF(BW9&lt;&gt;"",IFERROR(INDIRECT("'様式３b ("&amp;BW9&amp;")'！H74"),""),"")</f>
        <v/>
      </c>
      <c r="CQ47" s="173" t="str">
        <f t="array" aca="1" ref="CQ47" ca="1">IF(BW9&lt;&gt;"",IFERROR(INDIRECT("'様式３b ("&amp;BW9&amp;")'！I74"),""),"")</f>
        <v/>
      </c>
      <c r="CR47" s="155" t="str">
        <f t="array" aca="1" ref="CR47" ca="1">IF(BW9&lt;&gt;"",IFERROR(INDIRECT("'様式３b ("&amp;BW9&amp;")'！K74"),""),"")&amp;""</f>
        <v/>
      </c>
    </row>
    <row r="48" spans="2:96" x14ac:dyDescent="0.45">
      <c r="B48" s="156"/>
      <c r="C48" s="156"/>
      <c r="D48" s="156"/>
      <c r="E48" s="156"/>
      <c r="F48" s="156"/>
      <c r="G48" s="156"/>
      <c r="H48" s="156"/>
      <c r="I48" s="156"/>
      <c r="J48" s="156"/>
      <c r="K48" s="156"/>
      <c r="L48" s="156"/>
      <c r="M48" s="156"/>
      <c r="N48" s="156"/>
      <c r="O48" s="156"/>
      <c r="P48" s="156"/>
      <c r="Q48" s="152" t="str">
        <f t="shared" si="0"/>
        <v/>
      </c>
      <c r="R48" s="155" t="str">
        <f>IF(S48&lt;&gt;"",様式１【認定申請一覧】!B53&amp;"","")</f>
        <v/>
      </c>
      <c r="S48" s="153" t="str">
        <f>様式１【認定申請一覧】!C53&amp;""</f>
        <v/>
      </c>
      <c r="T48" s="153" t="str">
        <f>様式１【認定申請一覧】!E53&amp;""</f>
        <v/>
      </c>
      <c r="U48" s="153" t="str">
        <f>様式１【認定申請一覧】!G53&amp;""</f>
        <v/>
      </c>
      <c r="V48" s="155" t="str">
        <f t="array" aca="1" ref="V48" ca="1">IF(AND(様式１【認定申請一覧】!H53="○",IFERROR(INDIRECT("'様式３a ("&amp;様式１【認定申請一覧】!B53&amp;")'!C13"),0)&lt;&gt;0),"○","")</f>
        <v/>
      </c>
      <c r="W48" s="155" t="str">
        <f t="array" aca="1" ref="W48" ca="1">IF(AND(様式１【認定申請一覧】!H53="○",IFERROR(INDIRECT("'様式３ｂ ("&amp;様式１【認定申請一覧】!B53&amp;")'!C13"),0)&lt;&gt;0),"○","")</f>
        <v/>
      </c>
      <c r="X48" s="155" t="str">
        <f t="array" aca="1" ref="X48" ca="1">IF(AND(様式１【認定申請一覧】!H53="○",IFERROR(INDIRECT("'様式３ｃ【"&amp;様式１【認定申請一覧】!B53&amp;"】'!C13"),0)&lt;&gt;0),"○","")</f>
        <v/>
      </c>
      <c r="BK48" s="152" t="str">
        <f t="shared" ca="1" si="3"/>
        <v/>
      </c>
      <c r="BL48" s="155" t="str">
        <f t="array" aca="1" ref="BL48" ca="1">IF(BM48&lt;&gt;"",IFERROR(INDIRECT("'様式３ａ ("&amp;BB9&amp;")'!B75"),""),"")&amp;""</f>
        <v/>
      </c>
      <c r="BM48" s="162" t="str">
        <f t="array" aca="1" ref="BM48" ca="1">IF(BB9&lt;&gt;"",IFERROR(INDIRECT("'様式３ａ ("&amp;BB9&amp;")'!C75"),""),"")&amp;""</f>
        <v/>
      </c>
      <c r="BN48" s="162" t="str">
        <f t="array" aca="1" ref="BN48" ca="1">IF(BB9&lt;&gt;"",IFERROR(INDIRECT("'様式３ａ ("&amp;BB9&amp;")'！D75"),""),"")&amp;""</f>
        <v/>
      </c>
      <c r="BO48" s="155" t="str">
        <f t="array" aca="1" ref="BO48" ca="1">IF(BB9&lt;&gt;"",IFERROR(INDIRECT("'様式３ａ ("&amp;BB9&amp;")'！E75"),""),"")&amp;""</f>
        <v/>
      </c>
      <c r="BP48" s="155" t="str">
        <f t="array" aca="1" ref="BP48" ca="1">IF(BB9&lt;&gt;"",IFERROR(INDIRECT("'様式３ａ ("&amp;BB9&amp;")'！F75"),""),"")&amp;""</f>
        <v/>
      </c>
      <c r="BQ48" s="155" t="str">
        <f t="array" aca="1" ref="BQ48" ca="1">IF(BB9&lt;&gt;"",IFERROR(INDIRECT("'様式３ａ ("&amp;BB9&amp;")'！G75"),""),"")&amp;""</f>
        <v/>
      </c>
      <c r="BR48" s="173" t="str">
        <f t="array" aca="1" ref="BR48" ca="1">IF(BB9&lt;&gt;"",IFERROR(INDIRECT("'様式３ａ ("&amp;BB9&amp;")'！H75"),""),"")</f>
        <v/>
      </c>
      <c r="BS48" s="173" t="str">
        <f t="array" aca="1" ref="BS48" ca="1">IF(BB9&lt;&gt;"",IFERROR(INDIRECT("'様式３ａ ("&amp;BB9&amp;")'！I75"),""),"")</f>
        <v/>
      </c>
      <c r="BT48" s="155" t="str">
        <f t="array" aca="1" ref="BT48" ca="1">IF(BB9&lt;&gt;"",IFERROR(INDIRECT("'様式３ａ ("&amp;BB9&amp;")'！K75"),""),"")&amp;""</f>
        <v/>
      </c>
      <c r="CI48" s="152" t="str">
        <f t="shared" ca="1" si="5"/>
        <v/>
      </c>
      <c r="CJ48" s="155" t="str">
        <f t="array" aca="1" ref="CJ48" ca="1">IF(CK48&lt;&gt;"",IFERROR(INDIRECT("'様式３b ("&amp;BW9&amp;")'!B75"),""),"")&amp;""</f>
        <v/>
      </c>
      <c r="CK48" s="162" t="str">
        <f t="array" aca="1" ref="CK48" ca="1">IF(BW9&lt;&gt;"",IFERROR(INDIRECT("'様式３b ("&amp;BW9&amp;")'!C75"),""),"")&amp;""</f>
        <v/>
      </c>
      <c r="CL48" s="162" t="str">
        <f t="array" aca="1" ref="CL48" ca="1">IF(BW9&lt;&gt;"",IFERROR(INDIRECT("'様式３b ("&amp;BW9&amp;")'！D75"),""),"")&amp;""</f>
        <v/>
      </c>
      <c r="CM48" s="155" t="str">
        <f t="array" aca="1" ref="CM48" ca="1">IF(BW9&lt;&gt;"",IFERROR(INDIRECT("'様式３b ("&amp;BW9&amp;")'！E75"),""),"")&amp;""</f>
        <v/>
      </c>
      <c r="CN48" s="155" t="str">
        <f t="array" aca="1" ref="CN48" ca="1">IF(BW9&lt;&gt;"",IFERROR(INDIRECT("'様式３b ("&amp;BW9&amp;")'！F75"),""),"")&amp;""</f>
        <v/>
      </c>
      <c r="CO48" s="155" t="str">
        <f t="array" aca="1" ref="CO48" ca="1">IF(BW9&lt;&gt;"",IFERROR(INDIRECT("'様式３b ("&amp;BW9&amp;")'！G75"),""),"")&amp;""</f>
        <v/>
      </c>
      <c r="CP48" s="173" t="str">
        <f t="array" aca="1" ref="CP48" ca="1">IF(BW9&lt;&gt;"",IFERROR(INDIRECT("'様式３b ("&amp;BW9&amp;")'！H75"),""),"")</f>
        <v/>
      </c>
      <c r="CQ48" s="173" t="str">
        <f t="array" aca="1" ref="CQ48" ca="1">IF(BW9&lt;&gt;"",IFERROR(INDIRECT("'様式３b ("&amp;BW9&amp;")'！I75"),""),"")</f>
        <v/>
      </c>
      <c r="CR48" s="155" t="str">
        <f t="array" aca="1" ref="CR48" ca="1">IF(BW9&lt;&gt;"",IFERROR(INDIRECT("'様式３b ("&amp;BW9&amp;")'！K75"),""),"")&amp;""</f>
        <v/>
      </c>
    </row>
    <row r="49" spans="2:24" x14ac:dyDescent="0.45">
      <c r="B49" s="156"/>
      <c r="C49" s="156"/>
      <c r="D49" s="156"/>
      <c r="E49" s="156"/>
      <c r="F49" s="156"/>
      <c r="G49" s="156"/>
      <c r="H49" s="156"/>
      <c r="I49" s="156"/>
      <c r="J49" s="156"/>
      <c r="K49" s="156"/>
      <c r="L49" s="156"/>
      <c r="M49" s="156"/>
      <c r="N49" s="156"/>
      <c r="O49" s="156"/>
      <c r="P49" s="156"/>
      <c r="Q49" s="152" t="str">
        <f t="shared" si="0"/>
        <v/>
      </c>
      <c r="R49" s="155" t="str">
        <f>IF(S49&lt;&gt;"",様式１【認定申請一覧】!B54&amp;"","")</f>
        <v/>
      </c>
      <c r="S49" s="153" t="str">
        <f>様式１【認定申請一覧】!C54&amp;""</f>
        <v/>
      </c>
      <c r="T49" s="153" t="str">
        <f>様式１【認定申請一覧】!E54&amp;""</f>
        <v/>
      </c>
      <c r="U49" s="153" t="str">
        <f>様式１【認定申請一覧】!G54&amp;""</f>
        <v/>
      </c>
      <c r="V49" s="155" t="str">
        <f t="array" aca="1" ref="V49" ca="1">IF(AND(様式１【認定申請一覧】!H54="○",IFERROR(INDIRECT("'様式３a ("&amp;様式１【認定申請一覧】!B54&amp;")'!C13"),0)&lt;&gt;0),"○","")</f>
        <v/>
      </c>
      <c r="W49" s="155" t="str">
        <f t="array" aca="1" ref="W49" ca="1">IF(AND(様式１【認定申請一覧】!H54="○",IFERROR(INDIRECT("'様式３ｂ ("&amp;様式１【認定申請一覧】!B54&amp;")'!C13"),0)&lt;&gt;0),"○","")</f>
        <v/>
      </c>
      <c r="X49" s="155" t="str">
        <f t="array" aca="1" ref="X49" ca="1">IF(AND(様式１【認定申請一覧】!H54="○",IFERROR(INDIRECT("'様式３ｃ【"&amp;様式１【認定申請一覧】!B54&amp;"】'!C13"),0)&lt;&gt;0),"○","")</f>
        <v/>
      </c>
    </row>
    <row r="50" spans="2:24" x14ac:dyDescent="0.45">
      <c r="B50" s="156"/>
      <c r="C50" s="156"/>
      <c r="D50" s="156"/>
      <c r="E50" s="156"/>
      <c r="F50" s="156"/>
      <c r="G50" s="156"/>
      <c r="H50" s="156"/>
      <c r="I50" s="156"/>
      <c r="J50" s="156"/>
      <c r="K50" s="156"/>
      <c r="L50" s="156"/>
      <c r="M50" s="156"/>
      <c r="N50" s="156"/>
      <c r="O50" s="156"/>
      <c r="P50" s="156"/>
      <c r="Q50" s="152" t="str">
        <f t="shared" si="0"/>
        <v/>
      </c>
      <c r="R50" s="155" t="str">
        <f>IF(S50&lt;&gt;"",様式１【認定申請一覧】!B55&amp;"","")</f>
        <v/>
      </c>
      <c r="S50" s="153" t="str">
        <f>様式１【認定申請一覧】!C55&amp;""</f>
        <v/>
      </c>
      <c r="T50" s="153" t="str">
        <f>様式１【認定申請一覧】!E55&amp;""</f>
        <v/>
      </c>
      <c r="U50" s="153" t="str">
        <f>様式１【認定申請一覧】!G55&amp;""</f>
        <v/>
      </c>
      <c r="V50" s="155" t="str">
        <f t="array" aca="1" ref="V50" ca="1">IF(AND(様式１【認定申請一覧】!H55="○",IFERROR(INDIRECT("'様式３a ("&amp;様式１【認定申請一覧】!B55&amp;")'!C13"),0)&lt;&gt;0),"○","")</f>
        <v/>
      </c>
      <c r="W50" s="155" t="str">
        <f t="array" aca="1" ref="W50" ca="1">IF(AND(様式１【認定申請一覧】!H55="○",IFERROR(INDIRECT("'様式３ｂ ("&amp;様式１【認定申請一覧】!B55&amp;")'!C13"),0)&lt;&gt;0),"○","")</f>
        <v/>
      </c>
      <c r="X50" s="155" t="str">
        <f t="array" aca="1" ref="X50" ca="1">IF(AND(様式１【認定申請一覧】!H55="○",IFERROR(INDIRECT("'様式３ｃ【"&amp;様式１【認定申請一覧】!B55&amp;"】'!C13"),0)&lt;&gt;0),"○","")</f>
        <v/>
      </c>
    </row>
    <row r="51" spans="2:24" x14ac:dyDescent="0.45">
      <c r="B51" s="156"/>
      <c r="C51" s="156"/>
      <c r="D51" s="156"/>
      <c r="E51" s="156"/>
      <c r="F51" s="156"/>
      <c r="G51" s="156"/>
      <c r="H51" s="156"/>
      <c r="I51" s="156"/>
      <c r="J51" s="156"/>
      <c r="K51" s="156"/>
      <c r="L51" s="156"/>
      <c r="M51" s="156"/>
      <c r="N51" s="156"/>
      <c r="O51" s="156"/>
      <c r="P51" s="156"/>
      <c r="Q51" s="152" t="str">
        <f t="shared" si="0"/>
        <v/>
      </c>
      <c r="R51" s="155" t="str">
        <f>IF(S51&lt;&gt;"",様式１【認定申請一覧】!B56&amp;"","")</f>
        <v/>
      </c>
      <c r="S51" s="153" t="str">
        <f>様式１【認定申請一覧】!C56&amp;""</f>
        <v/>
      </c>
      <c r="T51" s="153" t="str">
        <f>様式１【認定申請一覧】!E56&amp;""</f>
        <v/>
      </c>
      <c r="U51" s="153" t="str">
        <f>様式１【認定申請一覧】!G56&amp;""</f>
        <v/>
      </c>
      <c r="V51" s="155" t="str">
        <f t="array" aca="1" ref="V51" ca="1">IF(AND(様式１【認定申請一覧】!H56="○",IFERROR(INDIRECT("'様式３a ("&amp;様式１【認定申請一覧】!B56&amp;")'!C13"),0)&lt;&gt;0),"○","")</f>
        <v/>
      </c>
      <c r="W51" s="155" t="str">
        <f t="array" aca="1" ref="W51" ca="1">IF(AND(様式１【認定申請一覧】!H56="○",IFERROR(INDIRECT("'様式３ｂ ("&amp;様式１【認定申請一覧】!B56&amp;")'!C13"),0)&lt;&gt;0),"○","")</f>
        <v/>
      </c>
      <c r="X51" s="155" t="str">
        <f t="array" aca="1" ref="X51" ca="1">IF(AND(様式１【認定申請一覧】!H56="○",IFERROR(INDIRECT("'様式３ｃ【"&amp;様式１【認定申請一覧】!B56&amp;"】'!C13"),0)&lt;&gt;0),"○","")</f>
        <v/>
      </c>
    </row>
    <row r="52" spans="2:24" x14ac:dyDescent="0.45">
      <c r="B52" s="156"/>
      <c r="C52" s="156"/>
      <c r="D52" s="156"/>
      <c r="E52" s="156"/>
      <c r="F52" s="156"/>
      <c r="G52" s="156"/>
      <c r="H52" s="156"/>
      <c r="I52" s="156"/>
      <c r="J52" s="156"/>
      <c r="K52" s="156"/>
      <c r="L52" s="156"/>
      <c r="M52" s="156"/>
      <c r="N52" s="156"/>
      <c r="O52" s="156"/>
      <c r="P52" s="156"/>
      <c r="Q52" s="152" t="str">
        <f t="shared" si="0"/>
        <v/>
      </c>
      <c r="R52" s="155" t="str">
        <f>IF(S52&lt;&gt;"",様式１【認定申請一覧】!B57&amp;"","")</f>
        <v/>
      </c>
      <c r="S52" s="153" t="str">
        <f>様式１【認定申請一覧】!C57&amp;""</f>
        <v/>
      </c>
      <c r="T52" s="153" t="str">
        <f>様式１【認定申請一覧】!E57&amp;""</f>
        <v/>
      </c>
      <c r="U52" s="153" t="str">
        <f>様式１【認定申請一覧】!G57&amp;""</f>
        <v/>
      </c>
      <c r="V52" s="155" t="str">
        <f t="array" aca="1" ref="V52" ca="1">IF(AND(様式１【認定申請一覧】!H57="○",IFERROR(INDIRECT("'様式３a ("&amp;様式１【認定申請一覧】!B57&amp;")'!C13"),0)&lt;&gt;0),"○","")</f>
        <v/>
      </c>
      <c r="W52" s="155" t="str">
        <f t="array" aca="1" ref="W52" ca="1">IF(AND(様式１【認定申請一覧】!H57="○",IFERROR(INDIRECT("'様式３ｂ ("&amp;様式１【認定申請一覧】!B57&amp;")'!C13"),0)&lt;&gt;0),"○","")</f>
        <v/>
      </c>
      <c r="X52" s="155" t="str">
        <f t="array" aca="1" ref="X52" ca="1">IF(AND(様式１【認定申請一覧】!H57="○",IFERROR(INDIRECT("'様式３ｃ【"&amp;様式１【認定申請一覧】!B57&amp;"】'!C13"),0)&lt;&gt;0),"○","")</f>
        <v/>
      </c>
    </row>
    <row r="53" spans="2:24" x14ac:dyDescent="0.45">
      <c r="B53" s="156"/>
      <c r="C53" s="156"/>
      <c r="D53" s="156"/>
      <c r="E53" s="156"/>
      <c r="F53" s="156"/>
      <c r="G53" s="156"/>
      <c r="H53" s="156"/>
      <c r="I53" s="156"/>
      <c r="J53" s="156"/>
      <c r="K53" s="156"/>
      <c r="L53" s="156"/>
      <c r="M53" s="156"/>
      <c r="N53" s="156"/>
      <c r="O53" s="156"/>
      <c r="P53" s="156"/>
      <c r="Q53" s="152" t="str">
        <f t="shared" si="0"/>
        <v/>
      </c>
      <c r="R53" s="155" t="str">
        <f>IF(S53&lt;&gt;"",様式１【認定申請一覧】!B58&amp;"","")</f>
        <v/>
      </c>
      <c r="S53" s="153" t="str">
        <f>様式１【認定申請一覧】!C58&amp;""</f>
        <v/>
      </c>
      <c r="T53" s="153" t="str">
        <f>様式１【認定申請一覧】!E58&amp;""</f>
        <v/>
      </c>
      <c r="U53" s="153" t="str">
        <f>様式１【認定申請一覧】!G58&amp;""</f>
        <v/>
      </c>
      <c r="V53" s="155" t="str">
        <f t="array" aca="1" ref="V53" ca="1">IF(AND(様式１【認定申請一覧】!H58="○",IFERROR(INDIRECT("'様式３a ("&amp;様式１【認定申請一覧】!B58&amp;")'!C13"),0)&lt;&gt;0),"○","")</f>
        <v/>
      </c>
      <c r="W53" s="155" t="str">
        <f t="array" aca="1" ref="W53" ca="1">IF(AND(様式１【認定申請一覧】!H58="○",IFERROR(INDIRECT("'様式３ｂ ("&amp;様式１【認定申請一覧】!B58&amp;")'!C13"),0)&lt;&gt;0),"○","")</f>
        <v/>
      </c>
      <c r="X53" s="155" t="str">
        <f t="array" aca="1" ref="X53" ca="1">IF(AND(様式１【認定申請一覧】!H58="○",IFERROR(INDIRECT("'様式３ｃ【"&amp;様式１【認定申請一覧】!B58&amp;"】'!C13"),0)&lt;&gt;0),"○","")</f>
        <v/>
      </c>
    </row>
    <row r="54" spans="2:24" x14ac:dyDescent="0.45">
      <c r="B54" s="156"/>
      <c r="C54" s="156"/>
      <c r="D54" s="156"/>
      <c r="E54" s="156"/>
      <c r="F54" s="156"/>
      <c r="G54" s="156"/>
      <c r="H54" s="156"/>
      <c r="I54" s="156"/>
      <c r="J54" s="156"/>
      <c r="K54" s="156"/>
      <c r="L54" s="156"/>
      <c r="M54" s="156"/>
      <c r="N54" s="156"/>
      <c r="O54" s="156"/>
      <c r="P54" s="156"/>
      <c r="Q54" s="152" t="str">
        <f t="shared" si="0"/>
        <v/>
      </c>
      <c r="R54" s="155" t="str">
        <f>IF(S54&lt;&gt;"",様式１【認定申請一覧】!B59&amp;"","")</f>
        <v/>
      </c>
      <c r="S54" s="153" t="str">
        <f>様式１【認定申請一覧】!C59&amp;""</f>
        <v/>
      </c>
      <c r="T54" s="153" t="str">
        <f>様式１【認定申請一覧】!E59&amp;""</f>
        <v/>
      </c>
      <c r="U54" s="153" t="str">
        <f>様式１【認定申請一覧】!G59&amp;""</f>
        <v/>
      </c>
      <c r="V54" s="155" t="str">
        <f t="array" aca="1" ref="V54" ca="1">IF(AND(様式１【認定申請一覧】!H59="○",IFERROR(INDIRECT("'様式３a ("&amp;様式１【認定申請一覧】!B59&amp;")'!C13"),0)&lt;&gt;0),"○","")</f>
        <v/>
      </c>
      <c r="W54" s="155" t="str">
        <f t="array" aca="1" ref="W54" ca="1">IF(AND(様式１【認定申請一覧】!H59="○",IFERROR(INDIRECT("'様式３ｂ ("&amp;様式１【認定申請一覧】!B59&amp;")'!C13"),0)&lt;&gt;0),"○","")</f>
        <v/>
      </c>
      <c r="X54" s="155" t="str">
        <f t="array" aca="1" ref="X54" ca="1">IF(AND(様式１【認定申請一覧】!H59="○",IFERROR(INDIRECT("'様式３ｃ【"&amp;様式１【認定申請一覧】!B59&amp;"】'!C13"),0)&lt;&gt;0),"○","")</f>
        <v/>
      </c>
    </row>
    <row r="55" spans="2:24" x14ac:dyDescent="0.45">
      <c r="B55" s="156"/>
      <c r="C55" s="156"/>
      <c r="D55" s="156"/>
      <c r="E55" s="156"/>
      <c r="F55" s="156"/>
      <c r="G55" s="156"/>
      <c r="H55" s="156"/>
      <c r="I55" s="156"/>
      <c r="J55" s="156"/>
      <c r="K55" s="156"/>
      <c r="L55" s="156"/>
      <c r="M55" s="156"/>
      <c r="N55" s="156"/>
      <c r="O55" s="156"/>
      <c r="P55" s="156"/>
      <c r="Q55" s="152" t="str">
        <f t="shared" si="0"/>
        <v/>
      </c>
      <c r="R55" s="155" t="str">
        <f>IF(S55&lt;&gt;"",様式１【認定申請一覧】!B60&amp;"","")</f>
        <v/>
      </c>
      <c r="S55" s="153" t="str">
        <f>様式１【認定申請一覧】!C60&amp;""</f>
        <v/>
      </c>
      <c r="T55" s="153" t="str">
        <f>様式１【認定申請一覧】!E60&amp;""</f>
        <v/>
      </c>
      <c r="U55" s="153" t="str">
        <f>様式１【認定申請一覧】!G60&amp;""</f>
        <v/>
      </c>
      <c r="V55" s="155" t="str">
        <f t="array" aca="1" ref="V55" ca="1">IF(AND(様式１【認定申請一覧】!H60="○",IFERROR(INDIRECT("'様式３a ("&amp;様式１【認定申請一覧】!B60&amp;")'!C13"),0)&lt;&gt;0),"○","")</f>
        <v/>
      </c>
      <c r="W55" s="155" t="str">
        <f t="array" aca="1" ref="W55" ca="1">IF(AND(様式１【認定申請一覧】!H60="○",IFERROR(INDIRECT("'様式３ｂ ("&amp;様式１【認定申請一覧】!B60&amp;")'!C13"),0)&lt;&gt;0),"○","")</f>
        <v/>
      </c>
      <c r="X55" s="155" t="str">
        <f t="array" aca="1" ref="X55" ca="1">IF(AND(様式１【認定申請一覧】!H60="○",IFERROR(INDIRECT("'様式３ｃ【"&amp;様式１【認定申請一覧】!B60&amp;"】'!C13"),0)&lt;&gt;0),"○","")</f>
        <v/>
      </c>
    </row>
    <row r="56" spans="2:24" x14ac:dyDescent="0.45">
      <c r="B56" s="156"/>
      <c r="C56" s="156"/>
      <c r="D56" s="156"/>
      <c r="E56" s="156"/>
      <c r="F56" s="156"/>
      <c r="G56" s="156"/>
      <c r="H56" s="156"/>
      <c r="I56" s="156"/>
      <c r="J56" s="156"/>
      <c r="K56" s="156"/>
      <c r="L56" s="156"/>
      <c r="M56" s="156"/>
      <c r="N56" s="156"/>
      <c r="O56" s="156"/>
      <c r="P56" s="156"/>
      <c r="Q56" s="152" t="str">
        <f t="shared" si="0"/>
        <v/>
      </c>
      <c r="R56" s="155" t="str">
        <f>IF(S56&lt;&gt;"",様式１【認定申請一覧】!B61&amp;"","")</f>
        <v/>
      </c>
      <c r="S56" s="153" t="str">
        <f>様式１【認定申請一覧】!C61&amp;""</f>
        <v/>
      </c>
      <c r="T56" s="153" t="str">
        <f>様式１【認定申請一覧】!E61&amp;""</f>
        <v/>
      </c>
      <c r="U56" s="153" t="str">
        <f>様式１【認定申請一覧】!G61&amp;""</f>
        <v/>
      </c>
      <c r="V56" s="155" t="str">
        <f t="array" aca="1" ref="V56" ca="1">IF(AND(様式１【認定申請一覧】!H61="○",IFERROR(INDIRECT("'様式３a ("&amp;様式１【認定申請一覧】!B61&amp;")'!C13"),0)&lt;&gt;0),"○","")</f>
        <v/>
      </c>
      <c r="W56" s="155" t="str">
        <f t="array" aca="1" ref="W56" ca="1">IF(AND(様式１【認定申請一覧】!H61="○",IFERROR(INDIRECT("'様式３ｂ ("&amp;様式１【認定申請一覧】!B61&amp;")'!C13"),0)&lt;&gt;0),"○","")</f>
        <v/>
      </c>
      <c r="X56" s="155" t="str">
        <f t="array" aca="1" ref="X56" ca="1">IF(AND(様式１【認定申請一覧】!H61="○",IFERROR(INDIRECT("'様式３ｃ【"&amp;様式１【認定申請一覧】!B61&amp;"】'!C13"),0)&lt;&gt;0),"○","")</f>
        <v/>
      </c>
    </row>
    <row r="57" spans="2:24" x14ac:dyDescent="0.45">
      <c r="B57" s="156"/>
      <c r="C57" s="156"/>
      <c r="D57" s="156"/>
      <c r="E57" s="156"/>
      <c r="F57" s="156"/>
      <c r="G57" s="156"/>
      <c r="H57" s="156"/>
      <c r="I57" s="156"/>
      <c r="J57" s="156"/>
      <c r="K57" s="156"/>
      <c r="L57" s="156"/>
      <c r="M57" s="156"/>
      <c r="N57" s="156"/>
      <c r="O57" s="156"/>
      <c r="P57" s="156"/>
      <c r="Q57" s="152" t="str">
        <f t="shared" si="0"/>
        <v/>
      </c>
      <c r="R57" s="155" t="str">
        <f>IF(S57&lt;&gt;"",様式１【認定申請一覧】!B62&amp;"","")</f>
        <v/>
      </c>
      <c r="S57" s="153" t="str">
        <f>様式１【認定申請一覧】!C62&amp;""</f>
        <v/>
      </c>
      <c r="T57" s="153" t="str">
        <f>様式１【認定申請一覧】!E62&amp;""</f>
        <v/>
      </c>
      <c r="U57" s="153" t="str">
        <f>様式１【認定申請一覧】!G62&amp;""</f>
        <v/>
      </c>
      <c r="V57" s="155" t="str">
        <f t="array" aca="1" ref="V57" ca="1">IF(AND(様式１【認定申請一覧】!H62="○",IFERROR(INDIRECT("'様式３a ("&amp;様式１【認定申請一覧】!B62&amp;")'!C13"),0)&lt;&gt;0),"○","")</f>
        <v/>
      </c>
      <c r="W57" s="155" t="str">
        <f t="array" aca="1" ref="W57" ca="1">IF(AND(様式１【認定申請一覧】!H62="○",IFERROR(INDIRECT("'様式３ｂ ("&amp;様式１【認定申請一覧】!B62&amp;")'!C13"),0)&lt;&gt;0),"○","")</f>
        <v/>
      </c>
      <c r="X57" s="155" t="str">
        <f t="array" aca="1" ref="X57" ca="1">IF(AND(様式１【認定申請一覧】!H62="○",IFERROR(INDIRECT("'様式３ｃ【"&amp;様式１【認定申請一覧】!B62&amp;"】'!C13"),0)&lt;&gt;0),"○","")</f>
        <v/>
      </c>
    </row>
    <row r="58" spans="2:24" x14ac:dyDescent="0.45">
      <c r="B58" s="156"/>
      <c r="C58" s="156"/>
      <c r="D58" s="156"/>
      <c r="E58" s="156"/>
      <c r="F58" s="156"/>
      <c r="G58" s="156"/>
      <c r="H58" s="156"/>
      <c r="I58" s="156"/>
      <c r="J58" s="156"/>
      <c r="K58" s="156"/>
      <c r="L58" s="156"/>
      <c r="M58" s="156"/>
      <c r="N58" s="156"/>
      <c r="O58" s="156"/>
      <c r="P58" s="156"/>
      <c r="Q58" s="152" t="str">
        <f t="shared" si="0"/>
        <v/>
      </c>
      <c r="R58" s="155" t="str">
        <f>IF(S58&lt;&gt;"",様式１【認定申請一覧】!B63&amp;"","")</f>
        <v/>
      </c>
      <c r="S58" s="153" t="str">
        <f>様式１【認定申請一覧】!C63&amp;""</f>
        <v/>
      </c>
      <c r="T58" s="153" t="str">
        <f>様式１【認定申請一覧】!E63&amp;""</f>
        <v/>
      </c>
      <c r="U58" s="153" t="str">
        <f>様式１【認定申請一覧】!G63&amp;""</f>
        <v/>
      </c>
      <c r="V58" s="155" t="str">
        <f t="array" aca="1" ref="V58" ca="1">IF(AND(様式１【認定申請一覧】!H63="○",IFERROR(INDIRECT("'様式３a ("&amp;様式１【認定申請一覧】!B63&amp;")'!C13"),0)&lt;&gt;0),"○","")</f>
        <v/>
      </c>
      <c r="W58" s="155" t="str">
        <f t="array" aca="1" ref="W58" ca="1">IF(AND(様式１【認定申請一覧】!H63="○",IFERROR(INDIRECT("'様式３ｂ ("&amp;様式１【認定申請一覧】!B63&amp;")'!C13"),0)&lt;&gt;0),"○","")</f>
        <v/>
      </c>
      <c r="X58" s="155" t="str">
        <f t="array" aca="1" ref="X58" ca="1">IF(AND(様式１【認定申請一覧】!H63="○",IFERROR(INDIRECT("'様式３ｃ【"&amp;様式１【認定申請一覧】!B63&amp;"】'!C13"),0)&lt;&gt;0),"○","")</f>
        <v/>
      </c>
    </row>
    <row r="59" spans="2:24" x14ac:dyDescent="0.45">
      <c r="B59" s="156"/>
      <c r="C59" s="156"/>
      <c r="D59" s="156"/>
      <c r="E59" s="156"/>
      <c r="F59" s="156"/>
      <c r="G59" s="156"/>
      <c r="H59" s="156"/>
      <c r="I59" s="156"/>
      <c r="J59" s="156"/>
      <c r="K59" s="156"/>
      <c r="L59" s="156"/>
      <c r="M59" s="156"/>
      <c r="N59" s="156"/>
      <c r="O59" s="156"/>
      <c r="P59" s="156"/>
      <c r="Q59" s="152" t="str">
        <f t="shared" si="0"/>
        <v/>
      </c>
      <c r="R59" s="155" t="str">
        <f>IF(S59&lt;&gt;"",様式１【認定申請一覧】!B64&amp;"","")</f>
        <v/>
      </c>
      <c r="S59" s="153" t="str">
        <f>様式１【認定申請一覧】!C64&amp;""</f>
        <v/>
      </c>
      <c r="T59" s="153" t="str">
        <f>様式１【認定申請一覧】!E64&amp;""</f>
        <v/>
      </c>
      <c r="U59" s="153" t="str">
        <f>様式１【認定申請一覧】!G64&amp;""</f>
        <v/>
      </c>
      <c r="V59" s="155" t="str">
        <f t="array" aca="1" ref="V59" ca="1">IF(AND(様式１【認定申請一覧】!H64="○",IFERROR(INDIRECT("'様式３a ("&amp;様式１【認定申請一覧】!B64&amp;")'!C13"),0)&lt;&gt;0),"○","")</f>
        <v/>
      </c>
      <c r="W59" s="155" t="str">
        <f t="array" aca="1" ref="W59" ca="1">IF(AND(様式１【認定申請一覧】!H64="○",IFERROR(INDIRECT("'様式３ｂ ("&amp;様式１【認定申請一覧】!B64&amp;")'!C13"),0)&lt;&gt;0),"○","")</f>
        <v/>
      </c>
      <c r="X59" s="155" t="str">
        <f t="array" aca="1" ref="X59" ca="1">IF(AND(様式１【認定申請一覧】!H64="○",IFERROR(INDIRECT("'様式３ｃ【"&amp;様式１【認定申請一覧】!B64&amp;"】'!C13"),0)&lt;&gt;0),"○","")</f>
        <v/>
      </c>
    </row>
    <row r="60" spans="2:24" x14ac:dyDescent="0.45">
      <c r="B60" s="156"/>
      <c r="C60" s="156"/>
      <c r="D60" s="156"/>
      <c r="E60" s="156"/>
      <c r="F60" s="156"/>
      <c r="G60" s="156"/>
      <c r="H60" s="156"/>
      <c r="I60" s="156"/>
      <c r="J60" s="156"/>
      <c r="K60" s="156"/>
      <c r="L60" s="156"/>
      <c r="M60" s="156"/>
      <c r="N60" s="156"/>
      <c r="O60" s="156"/>
      <c r="P60" s="156"/>
      <c r="Q60" s="152" t="str">
        <f t="shared" si="0"/>
        <v/>
      </c>
      <c r="R60" s="155" t="str">
        <f>IF(S60&lt;&gt;"",様式１【認定申請一覧】!B65&amp;"","")</f>
        <v/>
      </c>
      <c r="S60" s="153" t="str">
        <f>様式１【認定申請一覧】!C65&amp;""</f>
        <v/>
      </c>
      <c r="T60" s="153" t="str">
        <f>様式１【認定申請一覧】!E65&amp;""</f>
        <v/>
      </c>
      <c r="U60" s="153" t="str">
        <f>様式１【認定申請一覧】!G65&amp;""</f>
        <v/>
      </c>
      <c r="V60" s="155" t="str">
        <f t="array" aca="1" ref="V60" ca="1">IF(AND(様式１【認定申請一覧】!H65="○",IFERROR(INDIRECT("'様式３a ("&amp;様式１【認定申請一覧】!B65&amp;")'!C13"),0)&lt;&gt;0),"○","")</f>
        <v/>
      </c>
      <c r="W60" s="155" t="str">
        <f t="array" aca="1" ref="W60" ca="1">IF(AND(様式１【認定申請一覧】!H65="○",IFERROR(INDIRECT("'様式３ｂ ("&amp;様式１【認定申請一覧】!B65&amp;")'!C13"),0)&lt;&gt;0),"○","")</f>
        <v/>
      </c>
      <c r="X60" s="155" t="str">
        <f t="array" aca="1" ref="X60" ca="1">IF(AND(様式１【認定申請一覧】!H65="○",IFERROR(INDIRECT("'様式３ｃ【"&amp;様式１【認定申請一覧】!B65&amp;"】'!C13"),0)&lt;&gt;0),"○","")</f>
        <v/>
      </c>
    </row>
    <row r="61" spans="2:24" x14ac:dyDescent="0.45">
      <c r="B61" s="156"/>
      <c r="C61" s="156"/>
      <c r="D61" s="156"/>
      <c r="E61" s="156"/>
      <c r="F61" s="156"/>
      <c r="G61" s="156"/>
      <c r="H61" s="156"/>
      <c r="I61" s="156"/>
      <c r="J61" s="156"/>
      <c r="K61" s="156"/>
      <c r="L61" s="156"/>
      <c r="M61" s="156"/>
      <c r="N61" s="156"/>
      <c r="O61" s="156"/>
      <c r="P61" s="156"/>
      <c r="Q61" s="152" t="str">
        <f t="shared" si="0"/>
        <v/>
      </c>
      <c r="R61" s="155" t="str">
        <f>IF(S61&lt;&gt;"",様式１【認定申請一覧】!B66&amp;"","")</f>
        <v/>
      </c>
      <c r="S61" s="153" t="str">
        <f>様式１【認定申請一覧】!C66&amp;""</f>
        <v/>
      </c>
      <c r="T61" s="153" t="str">
        <f>様式１【認定申請一覧】!E66&amp;""</f>
        <v/>
      </c>
      <c r="U61" s="153" t="str">
        <f>様式１【認定申請一覧】!G66&amp;""</f>
        <v/>
      </c>
      <c r="V61" s="155" t="str">
        <f t="array" aca="1" ref="V61" ca="1">IF(AND(様式１【認定申請一覧】!H66="○",IFERROR(INDIRECT("'様式３a ("&amp;様式１【認定申請一覧】!B66&amp;")'!C13"),0)&lt;&gt;0),"○","")</f>
        <v/>
      </c>
      <c r="W61" s="155" t="str">
        <f t="array" aca="1" ref="W61" ca="1">IF(AND(様式１【認定申請一覧】!H66="○",IFERROR(INDIRECT("'様式３ｂ ("&amp;様式１【認定申請一覧】!B66&amp;")'!C13"),0)&lt;&gt;0),"○","")</f>
        <v/>
      </c>
      <c r="X61" s="155" t="str">
        <f t="array" aca="1" ref="X61" ca="1">IF(AND(様式１【認定申請一覧】!H66="○",IFERROR(INDIRECT("'様式３ｃ【"&amp;様式１【認定申請一覧】!B66&amp;"】'!C13"),0)&lt;&gt;0),"○","")</f>
        <v/>
      </c>
    </row>
    <row r="62" spans="2:24" x14ac:dyDescent="0.45">
      <c r="B62" s="156"/>
      <c r="C62" s="156"/>
      <c r="D62" s="156"/>
      <c r="E62" s="156"/>
      <c r="F62" s="156"/>
      <c r="G62" s="156"/>
      <c r="H62" s="156"/>
      <c r="I62" s="156"/>
      <c r="J62" s="156"/>
      <c r="K62" s="156"/>
      <c r="L62" s="156"/>
      <c r="M62" s="156"/>
      <c r="N62" s="156"/>
      <c r="O62" s="156"/>
      <c r="P62" s="156"/>
      <c r="Q62" s="152" t="str">
        <f t="shared" si="0"/>
        <v/>
      </c>
      <c r="R62" s="155" t="str">
        <f>IF(S62&lt;&gt;"",様式１【認定申請一覧】!B67&amp;"","")</f>
        <v/>
      </c>
      <c r="S62" s="153" t="str">
        <f>様式１【認定申請一覧】!C67&amp;""</f>
        <v/>
      </c>
      <c r="T62" s="153" t="str">
        <f>様式１【認定申請一覧】!E67&amp;""</f>
        <v/>
      </c>
      <c r="U62" s="153" t="str">
        <f>様式１【認定申請一覧】!G67&amp;""</f>
        <v/>
      </c>
      <c r="V62" s="155" t="str">
        <f t="array" aca="1" ref="V62" ca="1">IF(AND(様式１【認定申請一覧】!H67="○",IFERROR(INDIRECT("'様式３a ("&amp;様式１【認定申請一覧】!B67&amp;")'!C13"),0)&lt;&gt;0),"○","")</f>
        <v/>
      </c>
      <c r="W62" s="155" t="str">
        <f t="array" aca="1" ref="W62" ca="1">IF(AND(様式１【認定申請一覧】!H67="○",IFERROR(INDIRECT("'様式３ｂ ("&amp;様式１【認定申請一覧】!B67&amp;")'!C13"),0)&lt;&gt;0),"○","")</f>
        <v/>
      </c>
      <c r="X62" s="155" t="str">
        <f t="array" aca="1" ref="X62" ca="1">IF(AND(様式１【認定申請一覧】!H67="○",IFERROR(INDIRECT("'様式３ｃ【"&amp;様式１【認定申請一覧】!B67&amp;"】'!C13"),0)&lt;&gt;0),"○","")</f>
        <v/>
      </c>
    </row>
    <row r="63" spans="2:24" x14ac:dyDescent="0.45">
      <c r="B63" s="156"/>
      <c r="C63" s="156"/>
      <c r="D63" s="156"/>
      <c r="E63" s="156"/>
      <c r="F63" s="156"/>
      <c r="G63" s="156"/>
      <c r="H63" s="156"/>
      <c r="I63" s="156"/>
      <c r="J63" s="156"/>
      <c r="K63" s="156"/>
      <c r="L63" s="156"/>
      <c r="M63" s="156"/>
      <c r="N63" s="156"/>
      <c r="O63" s="156"/>
      <c r="P63" s="156"/>
      <c r="Q63" s="152" t="str">
        <f t="shared" si="0"/>
        <v/>
      </c>
      <c r="R63" s="155" t="str">
        <f>IF(S63&lt;&gt;"",様式１【認定申請一覧】!B68&amp;"","")</f>
        <v/>
      </c>
      <c r="S63" s="153" t="str">
        <f>様式１【認定申請一覧】!C68&amp;""</f>
        <v/>
      </c>
      <c r="T63" s="153" t="str">
        <f>様式１【認定申請一覧】!E68&amp;""</f>
        <v/>
      </c>
      <c r="U63" s="153" t="str">
        <f>様式１【認定申請一覧】!G68&amp;""</f>
        <v/>
      </c>
      <c r="V63" s="155" t="str">
        <f t="array" aca="1" ref="V63" ca="1">IF(AND(様式１【認定申請一覧】!H68="○",IFERROR(INDIRECT("'様式３a ("&amp;様式１【認定申請一覧】!B68&amp;")'!C13"),0)&lt;&gt;0),"○","")</f>
        <v/>
      </c>
      <c r="W63" s="155" t="str">
        <f t="array" aca="1" ref="W63" ca="1">IF(AND(様式１【認定申請一覧】!H68="○",IFERROR(INDIRECT("'様式３ｂ ("&amp;様式１【認定申請一覧】!B68&amp;")'!C13"),0)&lt;&gt;0),"○","")</f>
        <v/>
      </c>
      <c r="X63" s="155" t="str">
        <f t="array" aca="1" ref="X63" ca="1">IF(AND(様式１【認定申請一覧】!H68="○",IFERROR(INDIRECT("'様式３ｃ【"&amp;様式１【認定申請一覧】!B68&amp;"】'!C13"),0)&lt;&gt;0),"○","")</f>
        <v/>
      </c>
    </row>
    <row r="64" spans="2:24" x14ac:dyDescent="0.45">
      <c r="B64" s="156"/>
      <c r="C64" s="156"/>
      <c r="D64" s="156"/>
      <c r="E64" s="156"/>
      <c r="F64" s="156"/>
      <c r="G64" s="156"/>
      <c r="H64" s="156"/>
      <c r="I64" s="156"/>
      <c r="J64" s="156"/>
      <c r="K64" s="156"/>
      <c r="L64" s="156"/>
      <c r="M64" s="156"/>
      <c r="N64" s="156"/>
      <c r="O64" s="156"/>
      <c r="P64" s="156"/>
      <c r="Q64" s="152" t="str">
        <f t="shared" si="0"/>
        <v/>
      </c>
      <c r="R64" s="155" t="str">
        <f>IF(S64&lt;&gt;"",様式１【認定申請一覧】!B69&amp;"","")</f>
        <v/>
      </c>
      <c r="S64" s="153" t="str">
        <f>様式１【認定申請一覧】!C69&amp;""</f>
        <v/>
      </c>
      <c r="T64" s="153" t="str">
        <f>様式１【認定申請一覧】!E69&amp;""</f>
        <v/>
      </c>
      <c r="U64" s="153" t="str">
        <f>様式１【認定申請一覧】!G69&amp;""</f>
        <v/>
      </c>
      <c r="V64" s="155" t="str">
        <f t="array" aca="1" ref="V64" ca="1">IF(AND(様式１【認定申請一覧】!H69="○",IFERROR(INDIRECT("'様式３a ("&amp;様式１【認定申請一覧】!B69&amp;")'!C13"),0)&lt;&gt;0),"○","")</f>
        <v/>
      </c>
      <c r="W64" s="155" t="str">
        <f t="array" aca="1" ref="W64" ca="1">IF(AND(様式１【認定申請一覧】!H69="○",IFERROR(INDIRECT("'様式３ｂ ("&amp;様式１【認定申請一覧】!B69&amp;")'!C13"),0)&lt;&gt;0),"○","")</f>
        <v/>
      </c>
      <c r="X64" s="155" t="str">
        <f t="array" aca="1" ref="X64" ca="1">IF(AND(様式１【認定申請一覧】!H69="○",IFERROR(INDIRECT("'様式３ｃ【"&amp;様式１【認定申請一覧】!B69&amp;"】'!C13"),0)&lt;&gt;0),"○","")</f>
        <v/>
      </c>
    </row>
    <row r="65" spans="2:24" x14ac:dyDescent="0.45">
      <c r="B65" s="156"/>
      <c r="C65" s="156"/>
      <c r="D65" s="156"/>
      <c r="E65" s="156"/>
      <c r="F65" s="156"/>
      <c r="G65" s="156"/>
      <c r="H65" s="156"/>
      <c r="I65" s="156"/>
      <c r="J65" s="156"/>
      <c r="K65" s="156"/>
      <c r="L65" s="156"/>
      <c r="M65" s="156"/>
      <c r="N65" s="156"/>
      <c r="O65" s="156"/>
      <c r="P65" s="156"/>
      <c r="Q65" s="152" t="str">
        <f t="shared" si="0"/>
        <v/>
      </c>
      <c r="R65" s="155" t="str">
        <f>IF(S65&lt;&gt;"",様式１【認定申請一覧】!B70&amp;"","")</f>
        <v/>
      </c>
      <c r="S65" s="153" t="str">
        <f>様式１【認定申請一覧】!C70&amp;""</f>
        <v/>
      </c>
      <c r="T65" s="153" t="str">
        <f>様式１【認定申請一覧】!E70&amp;""</f>
        <v/>
      </c>
      <c r="U65" s="153" t="str">
        <f>様式１【認定申請一覧】!G70&amp;""</f>
        <v/>
      </c>
      <c r="V65" s="155" t="str">
        <f t="array" aca="1" ref="V65" ca="1">IF(AND(様式１【認定申請一覧】!H70="○",IFERROR(INDIRECT("'様式３a ("&amp;様式１【認定申請一覧】!B70&amp;")'!C13"),0)&lt;&gt;0),"○","")</f>
        <v/>
      </c>
      <c r="W65" s="155" t="str">
        <f t="array" aca="1" ref="W65" ca="1">IF(AND(様式１【認定申請一覧】!H70="○",IFERROR(INDIRECT("'様式３ｂ ("&amp;様式１【認定申請一覧】!B70&amp;")'!C13"),0)&lt;&gt;0),"○","")</f>
        <v/>
      </c>
      <c r="X65" s="155" t="str">
        <f t="array" aca="1" ref="X65" ca="1">IF(AND(様式１【認定申請一覧】!H70="○",IFERROR(INDIRECT("'様式３ｃ【"&amp;様式１【認定申請一覧】!B70&amp;"】'!C13"),0)&lt;&gt;0),"○","")</f>
        <v/>
      </c>
    </row>
    <row r="66" spans="2:24" x14ac:dyDescent="0.45">
      <c r="B66" s="156"/>
      <c r="C66" s="156"/>
      <c r="D66" s="156"/>
      <c r="E66" s="156"/>
      <c r="F66" s="156"/>
      <c r="G66" s="156"/>
      <c r="H66" s="156"/>
      <c r="I66" s="156"/>
      <c r="J66" s="156"/>
      <c r="K66" s="156"/>
      <c r="L66" s="156"/>
      <c r="M66" s="156"/>
      <c r="N66" s="156"/>
      <c r="O66" s="156"/>
      <c r="P66" s="156"/>
      <c r="Q66" s="152" t="str">
        <f t="shared" si="0"/>
        <v/>
      </c>
      <c r="R66" s="155" t="str">
        <f>IF(S66&lt;&gt;"",様式１【認定申請一覧】!B71&amp;"","")</f>
        <v/>
      </c>
      <c r="S66" s="153" t="str">
        <f>様式１【認定申請一覧】!C71&amp;""</f>
        <v/>
      </c>
      <c r="T66" s="153" t="str">
        <f>様式１【認定申請一覧】!E71&amp;""</f>
        <v/>
      </c>
      <c r="U66" s="153" t="str">
        <f>様式１【認定申請一覧】!G71&amp;""</f>
        <v/>
      </c>
      <c r="V66" s="155" t="str">
        <f t="array" aca="1" ref="V66" ca="1">IF(AND(様式１【認定申請一覧】!H71="○",IFERROR(INDIRECT("'様式３a ("&amp;様式１【認定申請一覧】!B71&amp;")'!C13"),0)&lt;&gt;0),"○","")</f>
        <v/>
      </c>
      <c r="W66" s="155" t="str">
        <f t="array" aca="1" ref="W66" ca="1">IF(AND(様式１【認定申請一覧】!H71="○",IFERROR(INDIRECT("'様式３ｂ ("&amp;様式１【認定申請一覧】!B71&amp;")'!C13"),0)&lt;&gt;0),"○","")</f>
        <v/>
      </c>
      <c r="X66" s="155" t="str">
        <f t="array" aca="1" ref="X66" ca="1">IF(AND(様式１【認定申請一覧】!H71="○",IFERROR(INDIRECT("'様式３ｃ【"&amp;様式１【認定申請一覧】!B71&amp;"】'!C13"),0)&lt;&gt;0),"○","")</f>
        <v/>
      </c>
    </row>
    <row r="67" spans="2:24" x14ac:dyDescent="0.45">
      <c r="B67" s="156"/>
      <c r="C67" s="156"/>
      <c r="D67" s="156"/>
      <c r="E67" s="156"/>
      <c r="F67" s="156"/>
      <c r="G67" s="156"/>
      <c r="H67" s="156"/>
      <c r="I67" s="156"/>
      <c r="J67" s="156"/>
      <c r="K67" s="156"/>
      <c r="L67" s="156"/>
      <c r="M67" s="156"/>
      <c r="N67" s="156"/>
      <c r="O67" s="156"/>
      <c r="P67" s="156"/>
      <c r="Q67" s="152" t="str">
        <f t="shared" si="0"/>
        <v/>
      </c>
      <c r="R67" s="155" t="str">
        <f>IF(S67&lt;&gt;"",様式１【認定申請一覧】!B72&amp;"","")</f>
        <v/>
      </c>
      <c r="S67" s="153" t="str">
        <f>様式１【認定申請一覧】!C72&amp;""</f>
        <v/>
      </c>
      <c r="T67" s="153" t="str">
        <f>様式１【認定申請一覧】!E72&amp;""</f>
        <v/>
      </c>
      <c r="U67" s="153" t="str">
        <f>様式１【認定申請一覧】!G72&amp;""</f>
        <v/>
      </c>
      <c r="V67" s="155" t="str">
        <f t="array" aca="1" ref="V67" ca="1">IF(AND(様式１【認定申請一覧】!H72="○",IFERROR(INDIRECT("'様式３a ("&amp;様式１【認定申請一覧】!B72&amp;")'!C13"),0)&lt;&gt;0),"○","")</f>
        <v/>
      </c>
      <c r="W67" s="155" t="str">
        <f t="array" aca="1" ref="W67" ca="1">IF(AND(様式１【認定申請一覧】!H72="○",IFERROR(INDIRECT("'様式３ｂ ("&amp;様式１【認定申請一覧】!B72&amp;")'!C13"),0)&lt;&gt;0),"○","")</f>
        <v/>
      </c>
      <c r="X67" s="155" t="str">
        <f t="array" aca="1" ref="X67" ca="1">IF(AND(様式１【認定申請一覧】!H72="○",IFERROR(INDIRECT("'様式３ｃ【"&amp;様式１【認定申請一覧】!B72&amp;"】'!C13"),0)&lt;&gt;0),"○","")</f>
        <v/>
      </c>
    </row>
    <row r="68" spans="2:24" x14ac:dyDescent="0.45">
      <c r="B68" s="156"/>
      <c r="C68" s="156"/>
      <c r="D68" s="156"/>
      <c r="E68" s="156"/>
      <c r="F68" s="156"/>
      <c r="G68" s="156"/>
      <c r="H68" s="156"/>
      <c r="I68" s="156"/>
      <c r="J68" s="156"/>
      <c r="K68" s="156"/>
      <c r="L68" s="156"/>
      <c r="M68" s="156"/>
      <c r="N68" s="156"/>
      <c r="O68" s="156"/>
      <c r="P68" s="156"/>
      <c r="Q68" s="152" t="str">
        <f t="shared" si="0"/>
        <v/>
      </c>
      <c r="R68" s="155" t="str">
        <f>IF(S68&lt;&gt;"",様式１【認定申請一覧】!B73&amp;"","")</f>
        <v/>
      </c>
      <c r="S68" s="153" t="str">
        <f>様式１【認定申請一覧】!C73&amp;""</f>
        <v/>
      </c>
      <c r="T68" s="153" t="str">
        <f>様式１【認定申請一覧】!E73&amp;""</f>
        <v/>
      </c>
      <c r="U68" s="153" t="str">
        <f>様式１【認定申請一覧】!G73&amp;""</f>
        <v/>
      </c>
      <c r="V68" s="155" t="str">
        <f t="array" aca="1" ref="V68" ca="1">IF(AND(様式１【認定申請一覧】!H73="○",IFERROR(INDIRECT("'様式３a ("&amp;様式１【認定申請一覧】!B73&amp;")'!C13"),0)&lt;&gt;0),"○","")</f>
        <v/>
      </c>
      <c r="W68" s="155" t="str">
        <f t="array" aca="1" ref="W68" ca="1">IF(AND(様式１【認定申請一覧】!H73="○",IFERROR(INDIRECT("'様式３ｂ ("&amp;様式１【認定申請一覧】!B73&amp;")'!C13"),0)&lt;&gt;0),"○","")</f>
        <v/>
      </c>
      <c r="X68" s="155" t="str">
        <f t="array" aca="1" ref="X68" ca="1">IF(AND(様式１【認定申請一覧】!H73="○",IFERROR(INDIRECT("'様式３ｃ【"&amp;様式１【認定申請一覧】!B73&amp;"】'!C13"),0)&lt;&gt;0),"○","")</f>
        <v/>
      </c>
    </row>
    <row r="69" spans="2:24" x14ac:dyDescent="0.45">
      <c r="B69" s="156"/>
      <c r="C69" s="156"/>
      <c r="D69" s="156"/>
      <c r="E69" s="156"/>
      <c r="F69" s="156"/>
      <c r="G69" s="156"/>
      <c r="H69" s="156"/>
      <c r="I69" s="156"/>
      <c r="J69" s="156"/>
      <c r="K69" s="156"/>
      <c r="L69" s="156"/>
      <c r="M69" s="156"/>
      <c r="N69" s="156"/>
      <c r="O69" s="156"/>
      <c r="P69" s="156"/>
      <c r="Q69" s="152" t="str">
        <f t="shared" si="0"/>
        <v/>
      </c>
      <c r="R69" s="155" t="str">
        <f>IF(S69&lt;&gt;"",様式１【認定申請一覧】!B74&amp;"","")</f>
        <v/>
      </c>
      <c r="S69" s="153" t="str">
        <f>様式１【認定申請一覧】!C74&amp;""</f>
        <v/>
      </c>
      <c r="T69" s="153" t="str">
        <f>様式１【認定申請一覧】!E74&amp;""</f>
        <v/>
      </c>
      <c r="U69" s="153" t="str">
        <f>様式１【認定申請一覧】!G74&amp;""</f>
        <v/>
      </c>
      <c r="V69" s="155" t="str">
        <f t="array" aca="1" ref="V69" ca="1">IF(AND(様式１【認定申請一覧】!H74="○",IFERROR(INDIRECT("'様式３a ("&amp;様式１【認定申請一覧】!B74&amp;")'!C13"),0)&lt;&gt;0),"○","")</f>
        <v/>
      </c>
      <c r="W69" s="155" t="str">
        <f t="array" aca="1" ref="W69" ca="1">IF(AND(様式１【認定申請一覧】!H74="○",IFERROR(INDIRECT("'様式３ｂ ("&amp;様式１【認定申請一覧】!B74&amp;")'!C13"),0)&lt;&gt;0),"○","")</f>
        <v/>
      </c>
      <c r="X69" s="155" t="str">
        <f t="array" aca="1" ref="X69" ca="1">IF(AND(様式１【認定申請一覧】!H74="○",IFERROR(INDIRECT("'様式３ｃ【"&amp;様式１【認定申請一覧】!B74&amp;"】'!C13"),0)&lt;&gt;0),"○","")</f>
        <v/>
      </c>
    </row>
    <row r="70" spans="2:24" x14ac:dyDescent="0.45">
      <c r="B70" s="156"/>
      <c r="C70" s="156"/>
      <c r="D70" s="156"/>
      <c r="E70" s="156"/>
      <c r="F70" s="156"/>
      <c r="G70" s="156"/>
      <c r="H70" s="156"/>
      <c r="I70" s="156"/>
      <c r="J70" s="156"/>
      <c r="K70" s="156"/>
      <c r="L70" s="156"/>
      <c r="M70" s="156"/>
      <c r="N70" s="156"/>
      <c r="O70" s="156"/>
      <c r="P70" s="156"/>
      <c r="Q70" s="152" t="str">
        <f t="shared" si="0"/>
        <v/>
      </c>
      <c r="R70" s="155" t="str">
        <f>IF(S70&lt;&gt;"",様式１【認定申請一覧】!B75&amp;"","")</f>
        <v/>
      </c>
      <c r="S70" s="153" t="str">
        <f>様式１【認定申請一覧】!C75&amp;""</f>
        <v/>
      </c>
      <c r="T70" s="153" t="str">
        <f>様式１【認定申請一覧】!E75&amp;""</f>
        <v/>
      </c>
      <c r="U70" s="153" t="str">
        <f>様式１【認定申請一覧】!G75&amp;""</f>
        <v/>
      </c>
      <c r="V70" s="155" t="str">
        <f t="array" aca="1" ref="V70" ca="1">IF(AND(様式１【認定申請一覧】!H75="○",IFERROR(INDIRECT("'様式３a ("&amp;様式１【認定申請一覧】!B75&amp;")'!C13"),0)&lt;&gt;0),"○","")</f>
        <v/>
      </c>
      <c r="W70" s="155" t="str">
        <f t="array" aca="1" ref="W70" ca="1">IF(AND(様式１【認定申請一覧】!H75="○",IFERROR(INDIRECT("'様式３ｂ ("&amp;様式１【認定申請一覧】!B75&amp;")'!C13"),0)&lt;&gt;0),"○","")</f>
        <v/>
      </c>
      <c r="X70" s="155" t="str">
        <f t="array" aca="1" ref="X70" ca="1">IF(AND(様式１【認定申請一覧】!H75="○",IFERROR(INDIRECT("'様式３ｃ【"&amp;様式１【認定申請一覧】!B75&amp;"】'!C13"),0)&lt;&gt;0),"○","")</f>
        <v/>
      </c>
    </row>
    <row r="71" spans="2:24" x14ac:dyDescent="0.45">
      <c r="B71" s="156"/>
      <c r="C71" s="156"/>
      <c r="D71" s="156"/>
      <c r="E71" s="156"/>
      <c r="F71" s="156"/>
      <c r="G71" s="156"/>
      <c r="H71" s="156"/>
      <c r="I71" s="156"/>
      <c r="J71" s="156"/>
      <c r="K71" s="156"/>
      <c r="L71" s="156"/>
      <c r="M71" s="156"/>
      <c r="N71" s="156"/>
      <c r="O71" s="156"/>
      <c r="P71" s="156"/>
      <c r="Q71" s="152" t="str">
        <f t="shared" si="0"/>
        <v/>
      </c>
      <c r="R71" s="155" t="str">
        <f>IF(S71&lt;&gt;"",様式１【認定申請一覧】!B76&amp;"","")</f>
        <v/>
      </c>
      <c r="S71" s="153" t="str">
        <f>様式１【認定申請一覧】!C76&amp;""</f>
        <v/>
      </c>
      <c r="T71" s="153" t="str">
        <f>様式１【認定申請一覧】!E76&amp;""</f>
        <v/>
      </c>
      <c r="U71" s="153" t="str">
        <f>様式１【認定申請一覧】!G76&amp;""</f>
        <v/>
      </c>
      <c r="V71" s="155" t="str">
        <f t="array" aca="1" ref="V71" ca="1">IF(AND(様式１【認定申請一覧】!H76="○",IFERROR(INDIRECT("'様式３a ("&amp;様式１【認定申請一覧】!B76&amp;")'!C13"),0)&lt;&gt;0),"○","")</f>
        <v/>
      </c>
      <c r="W71" s="155" t="str">
        <f t="array" aca="1" ref="W71" ca="1">IF(AND(様式１【認定申請一覧】!H76="○",IFERROR(INDIRECT("'様式３ｂ ("&amp;様式１【認定申請一覧】!B76&amp;")'!C13"),0)&lt;&gt;0),"○","")</f>
        <v/>
      </c>
      <c r="X71" s="155" t="str">
        <f t="array" aca="1" ref="X71" ca="1">IF(AND(様式１【認定申請一覧】!H76="○",IFERROR(INDIRECT("'様式３ｃ【"&amp;様式１【認定申請一覧】!B76&amp;"】'!C13"),0)&lt;&gt;0),"○","")</f>
        <v/>
      </c>
    </row>
    <row r="72" spans="2:24" x14ac:dyDescent="0.45">
      <c r="B72" s="156"/>
      <c r="C72" s="156"/>
      <c r="D72" s="156"/>
      <c r="E72" s="156"/>
      <c r="F72" s="156"/>
      <c r="G72" s="156"/>
      <c r="H72" s="156"/>
      <c r="I72" s="156"/>
      <c r="J72" s="156"/>
      <c r="K72" s="156"/>
      <c r="L72" s="156"/>
      <c r="M72" s="156"/>
      <c r="N72" s="156"/>
      <c r="O72" s="156"/>
      <c r="P72" s="156"/>
      <c r="Q72" s="152" t="str">
        <f t="shared" si="0"/>
        <v/>
      </c>
      <c r="R72" s="155" t="str">
        <f>IF(S72&lt;&gt;"",様式１【認定申請一覧】!B77&amp;"","")</f>
        <v/>
      </c>
      <c r="S72" s="153" t="str">
        <f>様式１【認定申請一覧】!C77&amp;""</f>
        <v/>
      </c>
      <c r="T72" s="153" t="str">
        <f>様式１【認定申請一覧】!E77&amp;""</f>
        <v/>
      </c>
      <c r="U72" s="153" t="str">
        <f>様式１【認定申請一覧】!G77&amp;""</f>
        <v/>
      </c>
      <c r="V72" s="155" t="str">
        <f t="array" aca="1" ref="V72" ca="1">IF(AND(様式１【認定申請一覧】!H77="○",IFERROR(INDIRECT("'様式３a ("&amp;様式１【認定申請一覧】!B77&amp;")'!C13"),0)&lt;&gt;0),"○","")</f>
        <v/>
      </c>
      <c r="W72" s="155" t="str">
        <f t="array" aca="1" ref="W72" ca="1">IF(AND(様式１【認定申請一覧】!H77="○",IFERROR(INDIRECT("'様式３ｂ ("&amp;様式１【認定申請一覧】!B77&amp;")'!C13"),0)&lt;&gt;0),"○","")</f>
        <v/>
      </c>
      <c r="X72" s="155" t="str">
        <f t="array" aca="1" ref="X72" ca="1">IF(AND(様式１【認定申請一覧】!H77="○",IFERROR(INDIRECT("'様式３ｃ【"&amp;様式１【認定申請一覧】!B77&amp;"】'!C13"),0)&lt;&gt;0),"○","")</f>
        <v/>
      </c>
    </row>
    <row r="73" spans="2:24" x14ac:dyDescent="0.45">
      <c r="B73" s="156"/>
      <c r="C73" s="156"/>
      <c r="D73" s="156"/>
      <c r="E73" s="156"/>
      <c r="F73" s="156"/>
      <c r="G73" s="156"/>
      <c r="H73" s="156"/>
      <c r="I73" s="156"/>
      <c r="J73" s="156"/>
      <c r="K73" s="156"/>
      <c r="L73" s="156"/>
      <c r="M73" s="156"/>
      <c r="N73" s="156"/>
      <c r="O73" s="156"/>
      <c r="P73" s="156"/>
      <c r="Q73" s="152" t="str">
        <f t="shared" si="0"/>
        <v/>
      </c>
      <c r="R73" s="155" t="str">
        <f>IF(S73&lt;&gt;"",様式１【認定申請一覧】!B78&amp;"","")</f>
        <v/>
      </c>
      <c r="S73" s="153" t="str">
        <f>様式１【認定申請一覧】!C78&amp;""</f>
        <v/>
      </c>
      <c r="T73" s="153" t="str">
        <f>様式１【認定申請一覧】!E78&amp;""</f>
        <v/>
      </c>
      <c r="U73" s="153" t="str">
        <f>様式１【認定申請一覧】!G78&amp;""</f>
        <v/>
      </c>
      <c r="V73" s="155" t="str">
        <f t="array" aca="1" ref="V73" ca="1">IF(AND(様式１【認定申請一覧】!H78="○",IFERROR(INDIRECT("'様式３a ("&amp;様式１【認定申請一覧】!B78&amp;")'!C13"),0)&lt;&gt;0),"○","")</f>
        <v/>
      </c>
      <c r="W73" s="155" t="str">
        <f t="array" aca="1" ref="W73" ca="1">IF(AND(様式１【認定申請一覧】!H78="○",IFERROR(INDIRECT("'様式３ｂ ("&amp;様式１【認定申請一覧】!B78&amp;")'!C13"),0)&lt;&gt;0),"○","")</f>
        <v/>
      </c>
      <c r="X73" s="155" t="str">
        <f t="array" aca="1" ref="X73" ca="1">IF(AND(様式１【認定申請一覧】!H78="○",IFERROR(INDIRECT("'様式３ｃ【"&amp;様式１【認定申請一覧】!B78&amp;"】'!C13"),0)&lt;&gt;0),"○","")</f>
        <v/>
      </c>
    </row>
    <row r="74" spans="2:24" x14ac:dyDescent="0.45">
      <c r="B74" s="156"/>
      <c r="C74" s="156"/>
      <c r="D74" s="156"/>
      <c r="E74" s="156"/>
      <c r="F74" s="156"/>
      <c r="G74" s="156"/>
      <c r="H74" s="156"/>
      <c r="I74" s="156"/>
      <c r="J74" s="156"/>
      <c r="K74" s="156"/>
      <c r="L74" s="156"/>
      <c r="M74" s="156"/>
      <c r="N74" s="156"/>
      <c r="O74" s="156"/>
      <c r="P74" s="156"/>
      <c r="Q74" s="152" t="str">
        <f t="shared" ref="Q74:Q108" si="8">IF(R74&lt;&gt;"",TEXT($B$9,"00000000-")&amp;TEXT(R74,"000"),"")</f>
        <v/>
      </c>
      <c r="R74" s="155" t="str">
        <f>IF(S74&lt;&gt;"",様式１【認定申請一覧】!B79&amp;"","")</f>
        <v/>
      </c>
      <c r="S74" s="153" t="str">
        <f>様式１【認定申請一覧】!C79&amp;""</f>
        <v/>
      </c>
      <c r="T74" s="153" t="str">
        <f>様式１【認定申請一覧】!E79&amp;""</f>
        <v/>
      </c>
      <c r="U74" s="153" t="str">
        <f>様式１【認定申請一覧】!G79&amp;""</f>
        <v/>
      </c>
      <c r="V74" s="155" t="str">
        <f t="array" aca="1" ref="V74" ca="1">IF(AND(様式１【認定申請一覧】!H79="○",IFERROR(INDIRECT("'様式３a ("&amp;様式１【認定申請一覧】!B79&amp;")'!C13"),0)&lt;&gt;0),"○","")</f>
        <v/>
      </c>
      <c r="W74" s="155" t="str">
        <f t="array" aca="1" ref="W74" ca="1">IF(AND(様式１【認定申請一覧】!H79="○",IFERROR(INDIRECT("'様式３ｂ ("&amp;様式１【認定申請一覧】!B79&amp;")'!C13"),0)&lt;&gt;0),"○","")</f>
        <v/>
      </c>
      <c r="X74" s="155" t="str">
        <f t="array" aca="1" ref="X74" ca="1">IF(AND(様式１【認定申請一覧】!H79="○",IFERROR(INDIRECT("'様式３ｃ【"&amp;様式１【認定申請一覧】!B79&amp;"】'!C13"),0)&lt;&gt;0),"○","")</f>
        <v/>
      </c>
    </row>
    <row r="75" spans="2:24" x14ac:dyDescent="0.45">
      <c r="B75" s="156"/>
      <c r="C75" s="156"/>
      <c r="D75" s="156"/>
      <c r="E75" s="156"/>
      <c r="F75" s="156"/>
      <c r="G75" s="156"/>
      <c r="H75" s="156"/>
      <c r="I75" s="156"/>
      <c r="J75" s="156"/>
      <c r="K75" s="156"/>
      <c r="L75" s="156"/>
      <c r="M75" s="156"/>
      <c r="N75" s="156"/>
      <c r="O75" s="156"/>
      <c r="P75" s="156"/>
      <c r="Q75" s="152" t="str">
        <f t="shared" si="8"/>
        <v/>
      </c>
      <c r="R75" s="155" t="str">
        <f>IF(S75&lt;&gt;"",様式１【認定申請一覧】!B80&amp;"","")</f>
        <v/>
      </c>
      <c r="S75" s="153" t="str">
        <f>様式１【認定申請一覧】!C80&amp;""</f>
        <v/>
      </c>
      <c r="T75" s="153" t="str">
        <f>様式１【認定申請一覧】!E80&amp;""</f>
        <v/>
      </c>
      <c r="U75" s="153" t="str">
        <f>様式１【認定申請一覧】!G80&amp;""</f>
        <v/>
      </c>
      <c r="V75" s="155" t="str">
        <f t="array" aca="1" ref="V75" ca="1">IF(AND(様式１【認定申請一覧】!H80="○",IFERROR(INDIRECT("'様式３a ("&amp;様式１【認定申請一覧】!B80&amp;")'!C13"),0)&lt;&gt;0),"○","")</f>
        <v/>
      </c>
      <c r="W75" s="155" t="str">
        <f t="array" aca="1" ref="W75" ca="1">IF(AND(様式１【認定申請一覧】!H80="○",IFERROR(INDIRECT("'様式３ｂ ("&amp;様式１【認定申請一覧】!B80&amp;")'!C13"),0)&lt;&gt;0),"○","")</f>
        <v/>
      </c>
      <c r="X75" s="155" t="str">
        <f t="array" aca="1" ref="X75" ca="1">IF(AND(様式１【認定申請一覧】!H80="○",IFERROR(INDIRECT("'様式３ｃ【"&amp;様式１【認定申請一覧】!B80&amp;"】'!C13"),0)&lt;&gt;0),"○","")</f>
        <v/>
      </c>
    </row>
    <row r="76" spans="2:24" x14ac:dyDescent="0.45">
      <c r="B76" s="156"/>
      <c r="C76" s="156"/>
      <c r="D76" s="156"/>
      <c r="E76" s="156"/>
      <c r="F76" s="156"/>
      <c r="G76" s="156"/>
      <c r="H76" s="156"/>
      <c r="I76" s="156"/>
      <c r="J76" s="156"/>
      <c r="K76" s="156"/>
      <c r="L76" s="156"/>
      <c r="M76" s="156"/>
      <c r="N76" s="156"/>
      <c r="O76" s="156"/>
      <c r="P76" s="156"/>
      <c r="Q76" s="152" t="str">
        <f t="shared" si="8"/>
        <v/>
      </c>
      <c r="R76" s="155" t="str">
        <f>IF(S76&lt;&gt;"",様式１【認定申請一覧】!B81&amp;"","")</f>
        <v/>
      </c>
      <c r="S76" s="153" t="str">
        <f>様式１【認定申請一覧】!C81&amp;""</f>
        <v/>
      </c>
      <c r="T76" s="153" t="str">
        <f>様式１【認定申請一覧】!E81&amp;""</f>
        <v/>
      </c>
      <c r="U76" s="153" t="str">
        <f>様式１【認定申請一覧】!G81&amp;""</f>
        <v/>
      </c>
      <c r="V76" s="155" t="str">
        <f t="array" aca="1" ref="V76" ca="1">IF(AND(様式１【認定申請一覧】!H81="○",IFERROR(INDIRECT("'様式３a ("&amp;様式１【認定申請一覧】!B81&amp;")'!C13"),0)&lt;&gt;0),"○","")</f>
        <v/>
      </c>
      <c r="W76" s="155" t="str">
        <f t="array" aca="1" ref="W76" ca="1">IF(AND(様式１【認定申請一覧】!H81="○",IFERROR(INDIRECT("'様式３ｂ ("&amp;様式１【認定申請一覧】!B81&amp;")'!C13"),0)&lt;&gt;0),"○","")</f>
        <v/>
      </c>
      <c r="X76" s="155" t="str">
        <f t="array" aca="1" ref="X76" ca="1">IF(AND(様式１【認定申請一覧】!H81="○",IFERROR(INDIRECT("'様式３ｃ【"&amp;様式１【認定申請一覧】!B81&amp;"】'!C13"),0)&lt;&gt;0),"○","")</f>
        <v/>
      </c>
    </row>
    <row r="77" spans="2:24" x14ac:dyDescent="0.45">
      <c r="B77" s="156"/>
      <c r="C77" s="156"/>
      <c r="D77" s="156"/>
      <c r="E77" s="156"/>
      <c r="F77" s="156"/>
      <c r="G77" s="156"/>
      <c r="H77" s="156"/>
      <c r="I77" s="156"/>
      <c r="J77" s="156"/>
      <c r="K77" s="156"/>
      <c r="L77" s="156"/>
      <c r="M77" s="156"/>
      <c r="N77" s="156"/>
      <c r="O77" s="156"/>
      <c r="P77" s="156"/>
      <c r="Q77" s="152" t="str">
        <f t="shared" si="8"/>
        <v/>
      </c>
      <c r="R77" s="155" t="str">
        <f>IF(S77&lt;&gt;"",様式１【認定申請一覧】!B82&amp;"","")</f>
        <v/>
      </c>
      <c r="S77" s="153" t="str">
        <f>様式１【認定申請一覧】!C82&amp;""</f>
        <v/>
      </c>
      <c r="T77" s="153" t="str">
        <f>様式１【認定申請一覧】!E82&amp;""</f>
        <v/>
      </c>
      <c r="U77" s="153" t="str">
        <f>様式１【認定申請一覧】!G82&amp;""</f>
        <v/>
      </c>
      <c r="V77" s="155" t="str">
        <f t="array" aca="1" ref="V77" ca="1">IF(AND(様式１【認定申請一覧】!H82="○",IFERROR(INDIRECT("'様式３a ("&amp;様式１【認定申請一覧】!B82&amp;")'!C13"),0)&lt;&gt;0),"○","")</f>
        <v/>
      </c>
      <c r="W77" s="155" t="str">
        <f t="array" aca="1" ref="W77" ca="1">IF(AND(様式１【認定申請一覧】!H82="○",IFERROR(INDIRECT("'様式３ｂ ("&amp;様式１【認定申請一覧】!B82&amp;")'!C13"),0)&lt;&gt;0),"○","")</f>
        <v/>
      </c>
      <c r="X77" s="155" t="str">
        <f t="array" aca="1" ref="X77" ca="1">IF(AND(様式１【認定申請一覧】!H82="○",IFERROR(INDIRECT("'様式３ｃ【"&amp;様式１【認定申請一覧】!B82&amp;"】'!C13"),0)&lt;&gt;0),"○","")</f>
        <v/>
      </c>
    </row>
    <row r="78" spans="2:24" x14ac:dyDescent="0.45">
      <c r="B78" s="156"/>
      <c r="C78" s="156"/>
      <c r="D78" s="156"/>
      <c r="E78" s="156"/>
      <c r="F78" s="156"/>
      <c r="G78" s="156"/>
      <c r="H78" s="156"/>
      <c r="I78" s="156"/>
      <c r="J78" s="156"/>
      <c r="K78" s="156"/>
      <c r="L78" s="156"/>
      <c r="M78" s="156"/>
      <c r="N78" s="156"/>
      <c r="O78" s="156"/>
      <c r="P78" s="156"/>
      <c r="Q78" s="152" t="str">
        <f t="shared" si="8"/>
        <v/>
      </c>
      <c r="R78" s="155" t="str">
        <f>IF(S78&lt;&gt;"",様式１【認定申請一覧】!B83&amp;"","")</f>
        <v/>
      </c>
      <c r="S78" s="153" t="str">
        <f>様式１【認定申請一覧】!C83&amp;""</f>
        <v/>
      </c>
      <c r="T78" s="153" t="str">
        <f>様式１【認定申請一覧】!E83&amp;""</f>
        <v/>
      </c>
      <c r="U78" s="153" t="str">
        <f>様式１【認定申請一覧】!G83&amp;""</f>
        <v/>
      </c>
      <c r="V78" s="155" t="str">
        <f t="array" aca="1" ref="V78" ca="1">IF(AND(様式１【認定申請一覧】!H83="○",IFERROR(INDIRECT("'様式３a ("&amp;様式１【認定申請一覧】!B83&amp;")'!C13"),0)&lt;&gt;0),"○","")</f>
        <v/>
      </c>
      <c r="W78" s="155" t="str">
        <f t="array" aca="1" ref="W78" ca="1">IF(AND(様式１【認定申請一覧】!H83="○",IFERROR(INDIRECT("'様式３ｂ ("&amp;様式１【認定申請一覧】!B83&amp;")'!C13"),0)&lt;&gt;0),"○","")</f>
        <v/>
      </c>
      <c r="X78" s="155" t="str">
        <f t="array" aca="1" ref="X78" ca="1">IF(AND(様式１【認定申請一覧】!H83="○",IFERROR(INDIRECT("'様式３ｃ【"&amp;様式１【認定申請一覧】!B83&amp;"】'!C13"),0)&lt;&gt;0),"○","")</f>
        <v/>
      </c>
    </row>
    <row r="79" spans="2:24" x14ac:dyDescent="0.45">
      <c r="B79" s="156"/>
      <c r="C79" s="156"/>
      <c r="D79" s="156"/>
      <c r="E79" s="156"/>
      <c r="F79" s="156"/>
      <c r="G79" s="156"/>
      <c r="H79" s="156"/>
      <c r="I79" s="156"/>
      <c r="J79" s="156"/>
      <c r="K79" s="156"/>
      <c r="L79" s="156"/>
      <c r="M79" s="156"/>
      <c r="N79" s="156"/>
      <c r="O79" s="156"/>
      <c r="P79" s="156"/>
      <c r="Q79" s="152" t="str">
        <f t="shared" si="8"/>
        <v/>
      </c>
      <c r="R79" s="155" t="str">
        <f>IF(S79&lt;&gt;"",様式１【認定申請一覧】!B84&amp;"","")</f>
        <v/>
      </c>
      <c r="S79" s="153" t="str">
        <f>様式１【認定申請一覧】!C84&amp;""</f>
        <v/>
      </c>
      <c r="T79" s="153" t="str">
        <f>様式１【認定申請一覧】!E84&amp;""</f>
        <v/>
      </c>
      <c r="U79" s="153" t="str">
        <f>様式１【認定申請一覧】!G84&amp;""</f>
        <v/>
      </c>
      <c r="V79" s="155" t="str">
        <f t="array" aca="1" ref="V79" ca="1">IF(AND(様式１【認定申請一覧】!H84="○",IFERROR(INDIRECT("'様式３a ("&amp;様式１【認定申請一覧】!B84&amp;")'!C13"),0)&lt;&gt;0),"○","")</f>
        <v/>
      </c>
      <c r="W79" s="155" t="str">
        <f t="array" aca="1" ref="W79" ca="1">IF(AND(様式１【認定申請一覧】!H84="○",IFERROR(INDIRECT("'様式３ｂ ("&amp;様式１【認定申請一覧】!B84&amp;")'!C13"),0)&lt;&gt;0),"○","")</f>
        <v/>
      </c>
      <c r="X79" s="155" t="str">
        <f t="array" aca="1" ref="X79" ca="1">IF(AND(様式１【認定申請一覧】!H84="○",IFERROR(INDIRECT("'様式３ｃ【"&amp;様式１【認定申請一覧】!B84&amp;"】'!C13"),0)&lt;&gt;0),"○","")</f>
        <v/>
      </c>
    </row>
    <row r="80" spans="2:24" x14ac:dyDescent="0.45">
      <c r="B80" s="156"/>
      <c r="C80" s="156"/>
      <c r="D80" s="156"/>
      <c r="E80" s="156"/>
      <c r="F80" s="156"/>
      <c r="G80" s="156"/>
      <c r="H80" s="156"/>
      <c r="I80" s="156"/>
      <c r="J80" s="156"/>
      <c r="K80" s="156"/>
      <c r="L80" s="156"/>
      <c r="M80" s="156"/>
      <c r="N80" s="156"/>
      <c r="O80" s="156"/>
      <c r="P80" s="156"/>
      <c r="Q80" s="152" t="str">
        <f t="shared" si="8"/>
        <v/>
      </c>
      <c r="R80" s="155" t="str">
        <f>IF(S80&lt;&gt;"",様式１【認定申請一覧】!B85&amp;"","")</f>
        <v/>
      </c>
      <c r="S80" s="153" t="str">
        <f>様式１【認定申請一覧】!C85&amp;""</f>
        <v/>
      </c>
      <c r="T80" s="153" t="str">
        <f>様式１【認定申請一覧】!E85&amp;""</f>
        <v/>
      </c>
      <c r="U80" s="153" t="str">
        <f>様式１【認定申請一覧】!G85&amp;""</f>
        <v/>
      </c>
      <c r="V80" s="155" t="str">
        <f t="array" aca="1" ref="V80" ca="1">IF(AND(様式１【認定申請一覧】!H85="○",IFERROR(INDIRECT("'様式３a ("&amp;様式１【認定申請一覧】!B85&amp;")'!C13"),0)&lt;&gt;0),"○","")</f>
        <v/>
      </c>
      <c r="W80" s="155" t="str">
        <f t="array" aca="1" ref="W80" ca="1">IF(AND(様式１【認定申請一覧】!H85="○",IFERROR(INDIRECT("'様式３ｂ ("&amp;様式１【認定申請一覧】!B85&amp;")'!C13"),0)&lt;&gt;0),"○","")</f>
        <v/>
      </c>
      <c r="X80" s="155" t="str">
        <f t="array" aca="1" ref="X80" ca="1">IF(AND(様式１【認定申請一覧】!H85="○",IFERROR(INDIRECT("'様式３ｃ【"&amp;様式１【認定申請一覧】!B85&amp;"】'!C13"),0)&lt;&gt;0),"○","")</f>
        <v/>
      </c>
    </row>
    <row r="81" spans="2:24" x14ac:dyDescent="0.45">
      <c r="B81" s="156"/>
      <c r="C81" s="156"/>
      <c r="D81" s="156"/>
      <c r="E81" s="156"/>
      <c r="F81" s="156"/>
      <c r="G81" s="156"/>
      <c r="H81" s="156"/>
      <c r="I81" s="156"/>
      <c r="J81" s="156"/>
      <c r="K81" s="156"/>
      <c r="L81" s="156"/>
      <c r="M81" s="156"/>
      <c r="N81" s="156"/>
      <c r="O81" s="156"/>
      <c r="P81" s="156"/>
      <c r="Q81" s="152" t="str">
        <f t="shared" si="8"/>
        <v/>
      </c>
      <c r="R81" s="155" t="str">
        <f>IF(S81&lt;&gt;"",様式１【認定申請一覧】!B86&amp;"","")</f>
        <v/>
      </c>
      <c r="S81" s="153" t="str">
        <f>様式１【認定申請一覧】!C86&amp;""</f>
        <v/>
      </c>
      <c r="T81" s="153" t="str">
        <f>様式１【認定申請一覧】!E86&amp;""</f>
        <v/>
      </c>
      <c r="U81" s="153" t="str">
        <f>様式１【認定申請一覧】!G86&amp;""</f>
        <v/>
      </c>
      <c r="V81" s="155" t="str">
        <f t="array" aca="1" ref="V81" ca="1">IF(AND(様式１【認定申請一覧】!H86="○",IFERROR(INDIRECT("'様式３a ("&amp;様式１【認定申請一覧】!B86&amp;")'!C13"),0)&lt;&gt;0),"○","")</f>
        <v/>
      </c>
      <c r="W81" s="155" t="str">
        <f t="array" aca="1" ref="W81" ca="1">IF(AND(様式１【認定申請一覧】!H86="○",IFERROR(INDIRECT("'様式３ｂ ("&amp;様式１【認定申請一覧】!B86&amp;")'!C13"),0)&lt;&gt;0),"○","")</f>
        <v/>
      </c>
      <c r="X81" s="155" t="str">
        <f t="array" aca="1" ref="X81" ca="1">IF(AND(様式１【認定申請一覧】!H86="○",IFERROR(INDIRECT("'様式３ｃ【"&amp;様式１【認定申請一覧】!B86&amp;"】'!C13"),0)&lt;&gt;0),"○","")</f>
        <v/>
      </c>
    </row>
    <row r="82" spans="2:24" x14ac:dyDescent="0.45">
      <c r="B82" s="156"/>
      <c r="C82" s="156"/>
      <c r="D82" s="156"/>
      <c r="E82" s="156"/>
      <c r="F82" s="156"/>
      <c r="G82" s="156"/>
      <c r="H82" s="156"/>
      <c r="I82" s="156"/>
      <c r="J82" s="156"/>
      <c r="K82" s="156"/>
      <c r="L82" s="156"/>
      <c r="M82" s="156"/>
      <c r="N82" s="156"/>
      <c r="O82" s="156"/>
      <c r="P82" s="156"/>
      <c r="Q82" s="152" t="str">
        <f t="shared" si="8"/>
        <v/>
      </c>
      <c r="R82" s="155" t="str">
        <f>IF(S82&lt;&gt;"",様式１【認定申請一覧】!B87&amp;"","")</f>
        <v/>
      </c>
      <c r="S82" s="153" t="str">
        <f>様式１【認定申請一覧】!C87&amp;""</f>
        <v/>
      </c>
      <c r="T82" s="153" t="str">
        <f>様式１【認定申請一覧】!E87&amp;""</f>
        <v/>
      </c>
      <c r="U82" s="153" t="str">
        <f>様式１【認定申請一覧】!G87&amp;""</f>
        <v/>
      </c>
      <c r="V82" s="155" t="str">
        <f t="array" aca="1" ref="V82" ca="1">IF(AND(様式１【認定申請一覧】!H87="○",IFERROR(INDIRECT("'様式３a ("&amp;様式１【認定申請一覧】!B87&amp;")'!C13"),0)&lt;&gt;0),"○","")</f>
        <v/>
      </c>
      <c r="W82" s="155" t="str">
        <f t="array" aca="1" ref="W82" ca="1">IF(AND(様式１【認定申請一覧】!H87="○",IFERROR(INDIRECT("'様式３ｂ ("&amp;様式１【認定申請一覧】!B87&amp;")'!C13"),0)&lt;&gt;0),"○","")</f>
        <v/>
      </c>
      <c r="X82" s="155" t="str">
        <f t="array" aca="1" ref="X82" ca="1">IF(AND(様式１【認定申請一覧】!H87="○",IFERROR(INDIRECT("'様式３ｃ【"&amp;様式１【認定申請一覧】!B87&amp;"】'!C13"),0)&lt;&gt;0),"○","")</f>
        <v/>
      </c>
    </row>
    <row r="83" spans="2:24" x14ac:dyDescent="0.45">
      <c r="B83" s="156"/>
      <c r="C83" s="156"/>
      <c r="D83" s="156"/>
      <c r="E83" s="156"/>
      <c r="F83" s="156"/>
      <c r="G83" s="156"/>
      <c r="H83" s="156"/>
      <c r="I83" s="156"/>
      <c r="J83" s="156"/>
      <c r="K83" s="156"/>
      <c r="L83" s="156"/>
      <c r="M83" s="156"/>
      <c r="N83" s="156"/>
      <c r="O83" s="156"/>
      <c r="P83" s="156"/>
      <c r="Q83" s="152" t="str">
        <f t="shared" si="8"/>
        <v/>
      </c>
      <c r="R83" s="155" t="str">
        <f>IF(S83&lt;&gt;"",様式１【認定申請一覧】!B88&amp;"","")</f>
        <v/>
      </c>
      <c r="S83" s="153" t="str">
        <f>様式１【認定申請一覧】!C88&amp;""</f>
        <v/>
      </c>
      <c r="T83" s="153" t="str">
        <f>様式１【認定申請一覧】!E88&amp;""</f>
        <v/>
      </c>
      <c r="U83" s="153" t="str">
        <f>様式１【認定申請一覧】!G88&amp;""</f>
        <v/>
      </c>
      <c r="V83" s="155" t="str">
        <f t="array" aca="1" ref="V83" ca="1">IF(AND(様式１【認定申請一覧】!H88="○",IFERROR(INDIRECT("'様式３a ("&amp;様式１【認定申請一覧】!B88&amp;")'!C13"),0)&lt;&gt;0),"○","")</f>
        <v/>
      </c>
      <c r="W83" s="155" t="str">
        <f t="array" aca="1" ref="W83" ca="1">IF(AND(様式１【認定申請一覧】!H88="○",IFERROR(INDIRECT("'様式３ｂ ("&amp;様式１【認定申請一覧】!B88&amp;")'!C13"),0)&lt;&gt;0),"○","")</f>
        <v/>
      </c>
      <c r="X83" s="155" t="str">
        <f t="array" aca="1" ref="X83" ca="1">IF(AND(様式１【認定申請一覧】!H88="○",IFERROR(INDIRECT("'様式３ｃ【"&amp;様式１【認定申請一覧】!B88&amp;"】'!C13"),0)&lt;&gt;0),"○","")</f>
        <v/>
      </c>
    </row>
    <row r="84" spans="2:24" x14ac:dyDescent="0.45">
      <c r="B84" s="156"/>
      <c r="C84" s="156"/>
      <c r="D84" s="156"/>
      <c r="E84" s="156"/>
      <c r="F84" s="156"/>
      <c r="G84" s="156"/>
      <c r="H84" s="156"/>
      <c r="I84" s="156"/>
      <c r="J84" s="156"/>
      <c r="K84" s="156"/>
      <c r="L84" s="156"/>
      <c r="M84" s="156"/>
      <c r="N84" s="156"/>
      <c r="O84" s="156"/>
      <c r="P84" s="156"/>
      <c r="Q84" s="152" t="str">
        <f t="shared" si="8"/>
        <v/>
      </c>
      <c r="R84" s="155" t="str">
        <f>IF(S84&lt;&gt;"",様式１【認定申請一覧】!B89&amp;"","")</f>
        <v/>
      </c>
      <c r="S84" s="153" t="str">
        <f>様式１【認定申請一覧】!C89&amp;""</f>
        <v/>
      </c>
      <c r="T84" s="153" t="str">
        <f>様式１【認定申請一覧】!E89&amp;""</f>
        <v/>
      </c>
      <c r="U84" s="153" t="str">
        <f>様式１【認定申請一覧】!G89&amp;""</f>
        <v/>
      </c>
      <c r="V84" s="155" t="str">
        <f t="array" aca="1" ref="V84" ca="1">IF(AND(様式１【認定申請一覧】!H89="○",IFERROR(INDIRECT("'様式３a ("&amp;様式１【認定申請一覧】!B89&amp;")'!C13"),0)&lt;&gt;0),"○","")</f>
        <v/>
      </c>
      <c r="W84" s="155" t="str">
        <f t="array" aca="1" ref="W84" ca="1">IF(AND(様式１【認定申請一覧】!H89="○",IFERROR(INDIRECT("'様式３ｂ ("&amp;様式１【認定申請一覧】!B89&amp;")'!C13"),0)&lt;&gt;0),"○","")</f>
        <v/>
      </c>
      <c r="X84" s="155" t="str">
        <f t="array" aca="1" ref="X84" ca="1">IF(AND(様式１【認定申請一覧】!H89="○",IFERROR(INDIRECT("'様式３ｃ【"&amp;様式１【認定申請一覧】!B89&amp;"】'!C13"),0)&lt;&gt;0),"○","")</f>
        <v/>
      </c>
    </row>
    <row r="85" spans="2:24" x14ac:dyDescent="0.45">
      <c r="B85" s="156"/>
      <c r="C85" s="156"/>
      <c r="D85" s="156"/>
      <c r="E85" s="156"/>
      <c r="F85" s="156"/>
      <c r="G85" s="156"/>
      <c r="H85" s="156"/>
      <c r="I85" s="156"/>
      <c r="J85" s="156"/>
      <c r="K85" s="156"/>
      <c r="L85" s="156"/>
      <c r="M85" s="156"/>
      <c r="N85" s="156"/>
      <c r="O85" s="156"/>
      <c r="P85" s="156"/>
      <c r="Q85" s="152" t="str">
        <f t="shared" si="8"/>
        <v/>
      </c>
      <c r="R85" s="155" t="str">
        <f>IF(S85&lt;&gt;"",様式１【認定申請一覧】!B90&amp;"","")</f>
        <v/>
      </c>
      <c r="S85" s="153" t="str">
        <f>様式１【認定申請一覧】!C90&amp;""</f>
        <v/>
      </c>
      <c r="T85" s="153" t="str">
        <f>様式１【認定申請一覧】!E90&amp;""</f>
        <v/>
      </c>
      <c r="U85" s="153" t="str">
        <f>様式１【認定申請一覧】!G90&amp;""</f>
        <v/>
      </c>
      <c r="V85" s="155" t="str">
        <f t="array" aca="1" ref="V85" ca="1">IF(AND(様式１【認定申請一覧】!H90="○",IFERROR(INDIRECT("'様式３a ("&amp;様式１【認定申請一覧】!B90&amp;")'!C13"),0)&lt;&gt;0),"○","")</f>
        <v/>
      </c>
      <c r="W85" s="155" t="str">
        <f t="array" aca="1" ref="W85" ca="1">IF(AND(様式１【認定申請一覧】!H90="○",IFERROR(INDIRECT("'様式３ｂ ("&amp;様式１【認定申請一覧】!B90&amp;")'!C13"),0)&lt;&gt;0),"○","")</f>
        <v/>
      </c>
      <c r="X85" s="155" t="str">
        <f t="array" aca="1" ref="X85" ca="1">IF(AND(様式１【認定申請一覧】!H90="○",IFERROR(INDIRECT("'様式３ｃ【"&amp;様式１【認定申請一覧】!B90&amp;"】'!C13"),0)&lt;&gt;0),"○","")</f>
        <v/>
      </c>
    </row>
    <row r="86" spans="2:24" x14ac:dyDescent="0.45">
      <c r="B86" s="156"/>
      <c r="C86" s="156"/>
      <c r="D86" s="156"/>
      <c r="E86" s="156"/>
      <c r="F86" s="156"/>
      <c r="G86" s="156"/>
      <c r="H86" s="156"/>
      <c r="I86" s="156"/>
      <c r="J86" s="156"/>
      <c r="K86" s="156"/>
      <c r="L86" s="156"/>
      <c r="M86" s="156"/>
      <c r="N86" s="156"/>
      <c r="O86" s="156"/>
      <c r="P86" s="156"/>
      <c r="Q86" s="152" t="str">
        <f t="shared" si="8"/>
        <v/>
      </c>
      <c r="R86" s="155" t="str">
        <f>IF(S86&lt;&gt;"",様式１【認定申請一覧】!B91&amp;"","")</f>
        <v/>
      </c>
      <c r="S86" s="153" t="str">
        <f>様式１【認定申請一覧】!C91&amp;""</f>
        <v/>
      </c>
      <c r="T86" s="153" t="str">
        <f>様式１【認定申請一覧】!E91&amp;""</f>
        <v/>
      </c>
      <c r="U86" s="153" t="str">
        <f>様式１【認定申請一覧】!G91&amp;""</f>
        <v/>
      </c>
      <c r="V86" s="155" t="str">
        <f t="array" aca="1" ref="V86" ca="1">IF(AND(様式１【認定申請一覧】!H91="○",IFERROR(INDIRECT("'様式３a ("&amp;様式１【認定申請一覧】!B91&amp;")'!C13"),0)&lt;&gt;0),"○","")</f>
        <v/>
      </c>
      <c r="W86" s="155" t="str">
        <f t="array" aca="1" ref="W86" ca="1">IF(AND(様式１【認定申請一覧】!H91="○",IFERROR(INDIRECT("'様式３ｂ ("&amp;様式１【認定申請一覧】!B91&amp;")'!C13"),0)&lt;&gt;0),"○","")</f>
        <v/>
      </c>
      <c r="X86" s="155" t="str">
        <f t="array" aca="1" ref="X86" ca="1">IF(AND(様式１【認定申請一覧】!H91="○",IFERROR(INDIRECT("'様式３ｃ【"&amp;様式１【認定申請一覧】!B91&amp;"】'!C13"),0)&lt;&gt;0),"○","")</f>
        <v/>
      </c>
    </row>
    <row r="87" spans="2:24" x14ac:dyDescent="0.45">
      <c r="B87" s="156"/>
      <c r="C87" s="156"/>
      <c r="D87" s="156"/>
      <c r="E87" s="156"/>
      <c r="F87" s="156"/>
      <c r="G87" s="156"/>
      <c r="H87" s="156"/>
      <c r="I87" s="156"/>
      <c r="J87" s="156"/>
      <c r="K87" s="156"/>
      <c r="L87" s="156"/>
      <c r="M87" s="156"/>
      <c r="N87" s="156"/>
      <c r="O87" s="156"/>
      <c r="P87" s="156"/>
      <c r="Q87" s="152" t="str">
        <f t="shared" si="8"/>
        <v/>
      </c>
      <c r="R87" s="155" t="str">
        <f>IF(S87&lt;&gt;"",様式１【認定申請一覧】!B92&amp;"","")</f>
        <v/>
      </c>
      <c r="S87" s="153" t="str">
        <f>様式１【認定申請一覧】!C92&amp;""</f>
        <v/>
      </c>
      <c r="T87" s="153" t="str">
        <f>様式１【認定申請一覧】!E92&amp;""</f>
        <v/>
      </c>
      <c r="U87" s="153" t="str">
        <f>様式１【認定申請一覧】!G92&amp;""</f>
        <v/>
      </c>
      <c r="V87" s="155" t="str">
        <f t="array" aca="1" ref="V87" ca="1">IF(AND(様式１【認定申請一覧】!H92="○",IFERROR(INDIRECT("'様式３a ("&amp;様式１【認定申請一覧】!B92&amp;")'!C13"),0)&lt;&gt;0),"○","")</f>
        <v/>
      </c>
      <c r="W87" s="155" t="str">
        <f t="array" aca="1" ref="W87" ca="1">IF(AND(様式１【認定申請一覧】!H92="○",IFERROR(INDIRECT("'様式３ｂ ("&amp;様式１【認定申請一覧】!B92&amp;")'!C13"),0)&lt;&gt;0),"○","")</f>
        <v/>
      </c>
      <c r="X87" s="155" t="str">
        <f t="array" aca="1" ref="X87" ca="1">IF(AND(様式１【認定申請一覧】!H92="○",IFERROR(INDIRECT("'様式３ｃ【"&amp;様式１【認定申請一覧】!B92&amp;"】'!C13"),0)&lt;&gt;0),"○","")</f>
        <v/>
      </c>
    </row>
    <row r="88" spans="2:24" x14ac:dyDescent="0.45">
      <c r="B88" s="156"/>
      <c r="C88" s="156"/>
      <c r="D88" s="156"/>
      <c r="E88" s="156"/>
      <c r="F88" s="156"/>
      <c r="G88" s="156"/>
      <c r="H88" s="156"/>
      <c r="I88" s="156"/>
      <c r="J88" s="156"/>
      <c r="K88" s="156"/>
      <c r="L88" s="156"/>
      <c r="M88" s="156"/>
      <c r="N88" s="156"/>
      <c r="O88" s="156"/>
      <c r="P88" s="156"/>
      <c r="Q88" s="152" t="str">
        <f t="shared" si="8"/>
        <v/>
      </c>
      <c r="R88" s="155" t="str">
        <f>IF(S88&lt;&gt;"",様式１【認定申請一覧】!B93&amp;"","")</f>
        <v/>
      </c>
      <c r="S88" s="153" t="str">
        <f>様式１【認定申請一覧】!C93&amp;""</f>
        <v/>
      </c>
      <c r="T88" s="153" t="str">
        <f>様式１【認定申請一覧】!E93&amp;""</f>
        <v/>
      </c>
      <c r="U88" s="153" t="str">
        <f>様式１【認定申請一覧】!G93&amp;""</f>
        <v/>
      </c>
      <c r="V88" s="155" t="str">
        <f t="array" aca="1" ref="V88" ca="1">IF(AND(様式１【認定申請一覧】!H93="○",IFERROR(INDIRECT("'様式３a ("&amp;様式１【認定申請一覧】!B93&amp;")'!C13"),0)&lt;&gt;0),"○","")</f>
        <v/>
      </c>
      <c r="W88" s="155" t="str">
        <f t="array" aca="1" ref="W88" ca="1">IF(AND(様式１【認定申請一覧】!H93="○",IFERROR(INDIRECT("'様式３ｂ ("&amp;様式１【認定申請一覧】!B93&amp;")'!C13"),0)&lt;&gt;0),"○","")</f>
        <v/>
      </c>
      <c r="X88" s="155" t="str">
        <f t="array" aca="1" ref="X88" ca="1">IF(AND(様式１【認定申請一覧】!H93="○",IFERROR(INDIRECT("'様式３ｃ【"&amp;様式１【認定申請一覧】!B93&amp;"】'!C13"),0)&lt;&gt;0),"○","")</f>
        <v/>
      </c>
    </row>
    <row r="89" spans="2:24" x14ac:dyDescent="0.45">
      <c r="B89" s="156"/>
      <c r="C89" s="156"/>
      <c r="D89" s="156"/>
      <c r="E89" s="156"/>
      <c r="F89" s="156"/>
      <c r="G89" s="156"/>
      <c r="H89" s="156"/>
      <c r="I89" s="156"/>
      <c r="J89" s="156"/>
      <c r="K89" s="156"/>
      <c r="L89" s="156"/>
      <c r="M89" s="156"/>
      <c r="N89" s="156"/>
      <c r="O89" s="156"/>
      <c r="P89" s="156"/>
      <c r="Q89" s="152" t="str">
        <f t="shared" si="8"/>
        <v/>
      </c>
      <c r="R89" s="155" t="str">
        <f>IF(S89&lt;&gt;"",様式１【認定申請一覧】!B94&amp;"","")</f>
        <v/>
      </c>
      <c r="S89" s="153" t="str">
        <f>様式１【認定申請一覧】!C94&amp;""</f>
        <v/>
      </c>
      <c r="T89" s="153" t="str">
        <f>様式１【認定申請一覧】!E94&amp;""</f>
        <v/>
      </c>
      <c r="U89" s="153" t="str">
        <f>様式１【認定申請一覧】!G94&amp;""</f>
        <v/>
      </c>
      <c r="V89" s="155" t="str">
        <f t="array" aca="1" ref="V89" ca="1">IF(AND(様式１【認定申請一覧】!H94="○",IFERROR(INDIRECT("'様式３a ("&amp;様式１【認定申請一覧】!B94&amp;")'!C13"),0)&lt;&gt;0),"○","")</f>
        <v/>
      </c>
      <c r="W89" s="155" t="str">
        <f t="array" aca="1" ref="W89" ca="1">IF(AND(様式１【認定申請一覧】!H94="○",IFERROR(INDIRECT("'様式３ｂ ("&amp;様式１【認定申請一覧】!B94&amp;")'!C13"),0)&lt;&gt;0),"○","")</f>
        <v/>
      </c>
      <c r="X89" s="155" t="str">
        <f t="array" aca="1" ref="X89" ca="1">IF(AND(様式１【認定申請一覧】!H94="○",IFERROR(INDIRECT("'様式３ｃ【"&amp;様式１【認定申請一覧】!B94&amp;"】'!C13"),0)&lt;&gt;0),"○","")</f>
        <v/>
      </c>
    </row>
    <row r="90" spans="2:24" x14ac:dyDescent="0.45">
      <c r="B90" s="156"/>
      <c r="C90" s="156"/>
      <c r="D90" s="156"/>
      <c r="E90" s="156"/>
      <c r="F90" s="156"/>
      <c r="G90" s="156"/>
      <c r="H90" s="156"/>
      <c r="I90" s="156"/>
      <c r="J90" s="156"/>
      <c r="K90" s="156"/>
      <c r="L90" s="156"/>
      <c r="M90" s="156"/>
      <c r="N90" s="156"/>
      <c r="O90" s="156"/>
      <c r="P90" s="156"/>
      <c r="Q90" s="152" t="str">
        <f t="shared" si="8"/>
        <v/>
      </c>
      <c r="R90" s="155" t="str">
        <f>IF(S90&lt;&gt;"",様式１【認定申請一覧】!B95&amp;"","")</f>
        <v/>
      </c>
      <c r="S90" s="153" t="str">
        <f>様式１【認定申請一覧】!C95&amp;""</f>
        <v/>
      </c>
      <c r="T90" s="153" t="str">
        <f>様式１【認定申請一覧】!E95&amp;""</f>
        <v/>
      </c>
      <c r="U90" s="153" t="str">
        <f>様式１【認定申請一覧】!G95&amp;""</f>
        <v/>
      </c>
      <c r="V90" s="155" t="str">
        <f t="array" aca="1" ref="V90" ca="1">IF(AND(様式１【認定申請一覧】!H95="○",IFERROR(INDIRECT("'様式３a ("&amp;様式１【認定申請一覧】!B95&amp;")'!C13"),0)&lt;&gt;0),"○","")</f>
        <v/>
      </c>
      <c r="W90" s="155" t="str">
        <f t="array" aca="1" ref="W90" ca="1">IF(AND(様式１【認定申請一覧】!H95="○",IFERROR(INDIRECT("'様式３ｂ ("&amp;様式１【認定申請一覧】!B95&amp;")'!C13"),0)&lt;&gt;0),"○","")</f>
        <v/>
      </c>
      <c r="X90" s="155" t="str">
        <f t="array" aca="1" ref="X90" ca="1">IF(AND(様式１【認定申請一覧】!H95="○",IFERROR(INDIRECT("'様式３ｃ【"&amp;様式１【認定申請一覧】!B95&amp;"】'!C13"),0)&lt;&gt;0),"○","")</f>
        <v/>
      </c>
    </row>
    <row r="91" spans="2:24" x14ac:dyDescent="0.45">
      <c r="B91" s="156"/>
      <c r="C91" s="156"/>
      <c r="D91" s="156"/>
      <c r="E91" s="156"/>
      <c r="F91" s="156"/>
      <c r="G91" s="156"/>
      <c r="H91" s="156"/>
      <c r="I91" s="156"/>
      <c r="J91" s="156"/>
      <c r="K91" s="156"/>
      <c r="L91" s="156"/>
      <c r="M91" s="156"/>
      <c r="N91" s="156"/>
      <c r="O91" s="156"/>
      <c r="P91" s="156"/>
      <c r="Q91" s="152" t="str">
        <f t="shared" si="8"/>
        <v/>
      </c>
      <c r="R91" s="155" t="str">
        <f>IF(S91&lt;&gt;"",様式１【認定申請一覧】!B96&amp;"","")</f>
        <v/>
      </c>
      <c r="S91" s="153" t="str">
        <f>様式１【認定申請一覧】!C96&amp;""</f>
        <v/>
      </c>
      <c r="T91" s="153" t="str">
        <f>様式１【認定申請一覧】!E96&amp;""</f>
        <v/>
      </c>
      <c r="U91" s="153" t="str">
        <f>様式１【認定申請一覧】!G96&amp;""</f>
        <v/>
      </c>
      <c r="V91" s="155" t="str">
        <f t="array" aca="1" ref="V91" ca="1">IF(AND(様式１【認定申請一覧】!H96="○",IFERROR(INDIRECT("'様式３a ("&amp;様式１【認定申請一覧】!B96&amp;")'!C13"),0)&lt;&gt;0),"○","")</f>
        <v/>
      </c>
      <c r="W91" s="155" t="str">
        <f t="array" aca="1" ref="W91" ca="1">IF(AND(様式１【認定申請一覧】!H96="○",IFERROR(INDIRECT("'様式３ｂ ("&amp;様式１【認定申請一覧】!B96&amp;")'!C13"),0)&lt;&gt;0),"○","")</f>
        <v/>
      </c>
      <c r="X91" s="155" t="str">
        <f t="array" aca="1" ref="X91" ca="1">IF(AND(様式１【認定申請一覧】!H96="○",IFERROR(INDIRECT("'様式３ｃ【"&amp;様式１【認定申請一覧】!B96&amp;"】'!C13"),0)&lt;&gt;0),"○","")</f>
        <v/>
      </c>
    </row>
    <row r="92" spans="2:24" x14ac:dyDescent="0.45">
      <c r="B92" s="156"/>
      <c r="C92" s="156"/>
      <c r="D92" s="156"/>
      <c r="E92" s="156"/>
      <c r="F92" s="156"/>
      <c r="G92" s="156"/>
      <c r="H92" s="156"/>
      <c r="I92" s="156"/>
      <c r="J92" s="156"/>
      <c r="K92" s="156"/>
      <c r="L92" s="156"/>
      <c r="M92" s="156"/>
      <c r="N92" s="156"/>
      <c r="O92" s="156"/>
      <c r="P92" s="156"/>
      <c r="Q92" s="152" t="str">
        <f t="shared" si="8"/>
        <v/>
      </c>
      <c r="R92" s="155" t="str">
        <f>IF(S92&lt;&gt;"",様式１【認定申請一覧】!B97&amp;"","")</f>
        <v/>
      </c>
      <c r="S92" s="153" t="str">
        <f>様式１【認定申請一覧】!C97&amp;""</f>
        <v/>
      </c>
      <c r="T92" s="153" t="str">
        <f>様式１【認定申請一覧】!E97&amp;""</f>
        <v/>
      </c>
      <c r="U92" s="153" t="str">
        <f>様式１【認定申請一覧】!G97&amp;""</f>
        <v/>
      </c>
      <c r="V92" s="155" t="str">
        <f t="array" aca="1" ref="V92" ca="1">IF(AND(様式１【認定申請一覧】!H97="○",IFERROR(INDIRECT("'様式３a ("&amp;様式１【認定申請一覧】!B97&amp;")'!C13"),0)&lt;&gt;0),"○","")</f>
        <v/>
      </c>
      <c r="W92" s="155" t="str">
        <f t="array" aca="1" ref="W92" ca="1">IF(AND(様式１【認定申請一覧】!H97="○",IFERROR(INDIRECT("'様式３ｂ ("&amp;様式１【認定申請一覧】!B97&amp;")'!C13"),0)&lt;&gt;0),"○","")</f>
        <v/>
      </c>
      <c r="X92" s="155" t="str">
        <f t="array" aca="1" ref="X92" ca="1">IF(AND(様式１【認定申請一覧】!H97="○",IFERROR(INDIRECT("'様式３ｃ【"&amp;様式１【認定申請一覧】!B97&amp;"】'!C13"),0)&lt;&gt;0),"○","")</f>
        <v/>
      </c>
    </row>
    <row r="93" spans="2:24" x14ac:dyDescent="0.45">
      <c r="B93" s="156"/>
      <c r="C93" s="156"/>
      <c r="D93" s="156"/>
      <c r="E93" s="156"/>
      <c r="F93" s="156"/>
      <c r="G93" s="156"/>
      <c r="H93" s="156"/>
      <c r="I93" s="156"/>
      <c r="J93" s="156"/>
      <c r="K93" s="156"/>
      <c r="L93" s="156"/>
      <c r="M93" s="156"/>
      <c r="N93" s="156"/>
      <c r="O93" s="156"/>
      <c r="P93" s="156"/>
      <c r="Q93" s="152" t="str">
        <f t="shared" si="8"/>
        <v/>
      </c>
      <c r="R93" s="155" t="str">
        <f>IF(S93&lt;&gt;"",様式１【認定申請一覧】!B98&amp;"","")</f>
        <v/>
      </c>
      <c r="S93" s="153" t="str">
        <f>様式１【認定申請一覧】!C98&amp;""</f>
        <v/>
      </c>
      <c r="T93" s="153" t="str">
        <f>様式１【認定申請一覧】!E98&amp;""</f>
        <v/>
      </c>
      <c r="U93" s="153" t="str">
        <f>様式１【認定申請一覧】!G98&amp;""</f>
        <v/>
      </c>
      <c r="V93" s="155" t="str">
        <f t="array" aca="1" ref="V93" ca="1">IF(AND(様式１【認定申請一覧】!H98="○",IFERROR(INDIRECT("'様式３a ("&amp;様式１【認定申請一覧】!B98&amp;")'!C13"),0)&lt;&gt;0),"○","")</f>
        <v/>
      </c>
      <c r="W93" s="155" t="str">
        <f t="array" aca="1" ref="W93" ca="1">IF(AND(様式１【認定申請一覧】!H98="○",IFERROR(INDIRECT("'様式３ｂ ("&amp;様式１【認定申請一覧】!B98&amp;")'!C13"),0)&lt;&gt;0),"○","")</f>
        <v/>
      </c>
      <c r="X93" s="155" t="str">
        <f t="array" aca="1" ref="X93" ca="1">IF(AND(様式１【認定申請一覧】!H98="○",IFERROR(INDIRECT("'様式３ｃ【"&amp;様式１【認定申請一覧】!B98&amp;"】'!C13"),0)&lt;&gt;0),"○","")</f>
        <v/>
      </c>
    </row>
    <row r="94" spans="2:24" x14ac:dyDescent="0.45">
      <c r="B94" s="156"/>
      <c r="C94" s="156"/>
      <c r="D94" s="156"/>
      <c r="E94" s="156"/>
      <c r="F94" s="156"/>
      <c r="G94" s="156"/>
      <c r="H94" s="156"/>
      <c r="I94" s="156"/>
      <c r="J94" s="156"/>
      <c r="K94" s="156"/>
      <c r="L94" s="156"/>
      <c r="M94" s="156"/>
      <c r="N94" s="156"/>
      <c r="O94" s="156"/>
      <c r="P94" s="156"/>
      <c r="Q94" s="152" t="str">
        <f t="shared" si="8"/>
        <v/>
      </c>
      <c r="R94" s="155" t="str">
        <f>IF(S94&lt;&gt;"",様式１【認定申請一覧】!B99&amp;"","")</f>
        <v/>
      </c>
      <c r="S94" s="153" t="str">
        <f>様式１【認定申請一覧】!C99&amp;""</f>
        <v/>
      </c>
      <c r="T94" s="153" t="str">
        <f>様式１【認定申請一覧】!E99&amp;""</f>
        <v/>
      </c>
      <c r="U94" s="153" t="str">
        <f>様式１【認定申請一覧】!G99&amp;""</f>
        <v/>
      </c>
      <c r="V94" s="155" t="str">
        <f t="array" aca="1" ref="V94" ca="1">IF(AND(様式１【認定申請一覧】!H99="○",IFERROR(INDIRECT("'様式３a ("&amp;様式１【認定申請一覧】!B99&amp;")'!C13"),0)&lt;&gt;0),"○","")</f>
        <v/>
      </c>
      <c r="W94" s="155" t="str">
        <f t="array" aca="1" ref="W94" ca="1">IF(AND(様式１【認定申請一覧】!H99="○",IFERROR(INDIRECT("'様式３ｂ ("&amp;様式１【認定申請一覧】!B99&amp;")'!C13"),0)&lt;&gt;0),"○","")</f>
        <v/>
      </c>
      <c r="X94" s="155" t="str">
        <f t="array" aca="1" ref="X94" ca="1">IF(AND(様式１【認定申請一覧】!H99="○",IFERROR(INDIRECT("'様式３ｃ【"&amp;様式１【認定申請一覧】!B99&amp;"】'!C13"),0)&lt;&gt;0),"○","")</f>
        <v/>
      </c>
    </row>
    <row r="95" spans="2:24" x14ac:dyDescent="0.45">
      <c r="B95" s="156"/>
      <c r="C95" s="156"/>
      <c r="D95" s="156"/>
      <c r="E95" s="156"/>
      <c r="F95" s="156"/>
      <c r="G95" s="156"/>
      <c r="H95" s="156"/>
      <c r="I95" s="156"/>
      <c r="J95" s="156"/>
      <c r="K95" s="156"/>
      <c r="L95" s="156"/>
      <c r="M95" s="156"/>
      <c r="N95" s="156"/>
      <c r="O95" s="156"/>
      <c r="P95" s="156"/>
      <c r="Q95" s="152" t="str">
        <f t="shared" si="8"/>
        <v/>
      </c>
      <c r="R95" s="155" t="str">
        <f>IF(S95&lt;&gt;"",様式１【認定申請一覧】!B100&amp;"","")</f>
        <v/>
      </c>
      <c r="S95" s="153" t="str">
        <f>様式１【認定申請一覧】!C100&amp;""</f>
        <v/>
      </c>
      <c r="T95" s="153" t="str">
        <f>様式１【認定申請一覧】!E100&amp;""</f>
        <v/>
      </c>
      <c r="U95" s="153" t="str">
        <f>様式１【認定申請一覧】!G100&amp;""</f>
        <v/>
      </c>
      <c r="V95" s="155" t="str">
        <f t="array" aca="1" ref="V95" ca="1">IF(AND(様式１【認定申請一覧】!H100="○",IFERROR(INDIRECT("'様式３a ("&amp;様式１【認定申請一覧】!B100&amp;")'!C13"),0)&lt;&gt;0),"○","")</f>
        <v/>
      </c>
      <c r="W95" s="155" t="str">
        <f t="array" aca="1" ref="W95" ca="1">IF(AND(様式１【認定申請一覧】!H100="○",IFERROR(INDIRECT("'様式３ｂ ("&amp;様式１【認定申請一覧】!B100&amp;")'!C13"),0)&lt;&gt;0),"○","")</f>
        <v/>
      </c>
      <c r="X95" s="155" t="str">
        <f t="array" aca="1" ref="X95" ca="1">IF(AND(様式１【認定申請一覧】!H100="○",IFERROR(INDIRECT("'様式３ｃ【"&amp;様式１【認定申請一覧】!B100&amp;"】'!C13"),0)&lt;&gt;0),"○","")</f>
        <v/>
      </c>
    </row>
    <row r="96" spans="2:24" x14ac:dyDescent="0.45">
      <c r="B96" s="156"/>
      <c r="C96" s="156"/>
      <c r="D96" s="156"/>
      <c r="E96" s="156"/>
      <c r="F96" s="156"/>
      <c r="G96" s="156"/>
      <c r="H96" s="156"/>
      <c r="I96" s="156"/>
      <c r="J96" s="156"/>
      <c r="K96" s="156"/>
      <c r="L96" s="156"/>
      <c r="M96" s="156"/>
      <c r="N96" s="156"/>
      <c r="O96" s="156"/>
      <c r="P96" s="156"/>
      <c r="Q96" s="152" t="str">
        <f t="shared" si="8"/>
        <v/>
      </c>
      <c r="R96" s="155" t="str">
        <f>IF(S96&lt;&gt;"",様式１【認定申請一覧】!B101&amp;"","")</f>
        <v/>
      </c>
      <c r="S96" s="153" t="str">
        <f>様式１【認定申請一覧】!C101&amp;""</f>
        <v/>
      </c>
      <c r="T96" s="153" t="str">
        <f>様式１【認定申請一覧】!E101&amp;""</f>
        <v/>
      </c>
      <c r="U96" s="153" t="str">
        <f>様式１【認定申請一覧】!G101&amp;""</f>
        <v/>
      </c>
      <c r="V96" s="155" t="str">
        <f t="array" aca="1" ref="V96" ca="1">IF(AND(様式１【認定申請一覧】!H101="○",IFERROR(INDIRECT("'様式３a ("&amp;様式１【認定申請一覧】!B101&amp;")'!C13"),0)&lt;&gt;0),"○","")</f>
        <v/>
      </c>
      <c r="W96" s="155" t="str">
        <f t="array" aca="1" ref="W96" ca="1">IF(AND(様式１【認定申請一覧】!H101="○",IFERROR(INDIRECT("'様式３ｂ ("&amp;様式１【認定申請一覧】!B101&amp;")'!C13"),0)&lt;&gt;0),"○","")</f>
        <v/>
      </c>
      <c r="X96" s="155" t="str">
        <f t="array" aca="1" ref="X96" ca="1">IF(AND(様式１【認定申請一覧】!H101="○",IFERROR(INDIRECT("'様式３ｃ【"&amp;様式１【認定申請一覧】!B101&amp;"】'!C13"),0)&lt;&gt;0),"○","")</f>
        <v/>
      </c>
    </row>
    <row r="97" spans="2:24" x14ac:dyDescent="0.45">
      <c r="B97" s="156"/>
      <c r="C97" s="156"/>
      <c r="D97" s="156"/>
      <c r="E97" s="156"/>
      <c r="F97" s="156"/>
      <c r="G97" s="156"/>
      <c r="H97" s="156"/>
      <c r="I97" s="156"/>
      <c r="J97" s="156"/>
      <c r="K97" s="156"/>
      <c r="L97" s="156"/>
      <c r="M97" s="156"/>
      <c r="N97" s="156"/>
      <c r="O97" s="156"/>
      <c r="P97" s="156"/>
      <c r="Q97" s="152" t="str">
        <f t="shared" si="8"/>
        <v/>
      </c>
      <c r="R97" s="155" t="str">
        <f>IF(S97&lt;&gt;"",様式１【認定申請一覧】!B102&amp;"","")</f>
        <v/>
      </c>
      <c r="S97" s="153" t="str">
        <f>様式１【認定申請一覧】!C102&amp;""</f>
        <v/>
      </c>
      <c r="T97" s="153" t="str">
        <f>様式１【認定申請一覧】!E102&amp;""</f>
        <v/>
      </c>
      <c r="U97" s="153" t="str">
        <f>様式１【認定申請一覧】!G102&amp;""</f>
        <v/>
      </c>
      <c r="V97" s="155" t="str">
        <f t="array" aca="1" ref="V97" ca="1">IF(AND(様式１【認定申請一覧】!H102="○",IFERROR(INDIRECT("'様式３a ("&amp;様式１【認定申請一覧】!B102&amp;")'!C13"),0)&lt;&gt;0),"○","")</f>
        <v/>
      </c>
      <c r="W97" s="155" t="str">
        <f t="array" aca="1" ref="W97" ca="1">IF(AND(様式１【認定申請一覧】!H102="○",IFERROR(INDIRECT("'様式３ｂ ("&amp;様式１【認定申請一覧】!B102&amp;")'!C13"),0)&lt;&gt;0),"○","")</f>
        <v/>
      </c>
      <c r="X97" s="155" t="str">
        <f t="array" aca="1" ref="X97" ca="1">IF(AND(様式１【認定申請一覧】!H102="○",IFERROR(INDIRECT("'様式３ｃ【"&amp;様式１【認定申請一覧】!B102&amp;"】'!C13"),0)&lt;&gt;0),"○","")</f>
        <v/>
      </c>
    </row>
    <row r="98" spans="2:24" x14ac:dyDescent="0.45">
      <c r="B98" s="156"/>
      <c r="C98" s="156"/>
      <c r="D98" s="156"/>
      <c r="E98" s="156"/>
      <c r="F98" s="156"/>
      <c r="G98" s="156"/>
      <c r="H98" s="156"/>
      <c r="I98" s="156"/>
      <c r="J98" s="156"/>
      <c r="K98" s="156"/>
      <c r="L98" s="156"/>
      <c r="M98" s="156"/>
      <c r="N98" s="156"/>
      <c r="O98" s="156"/>
      <c r="P98" s="156"/>
      <c r="Q98" s="152" t="str">
        <f t="shared" si="8"/>
        <v/>
      </c>
      <c r="R98" s="155" t="str">
        <f>IF(S98&lt;&gt;"",様式１【認定申請一覧】!B103&amp;"","")</f>
        <v/>
      </c>
      <c r="S98" s="153" t="str">
        <f>様式１【認定申請一覧】!C103&amp;""</f>
        <v/>
      </c>
      <c r="T98" s="153" t="str">
        <f>様式１【認定申請一覧】!E103&amp;""</f>
        <v/>
      </c>
      <c r="U98" s="153" t="str">
        <f>様式１【認定申請一覧】!G103&amp;""</f>
        <v/>
      </c>
      <c r="V98" s="155" t="str">
        <f t="array" aca="1" ref="V98" ca="1">IF(AND(様式１【認定申請一覧】!H103="○",IFERROR(INDIRECT("'様式３a ("&amp;様式１【認定申請一覧】!B103&amp;")'!C13"),0)&lt;&gt;0),"○","")</f>
        <v/>
      </c>
      <c r="W98" s="155" t="str">
        <f t="array" aca="1" ref="W98" ca="1">IF(AND(様式１【認定申請一覧】!H103="○",IFERROR(INDIRECT("'様式３ｂ ("&amp;様式１【認定申請一覧】!B103&amp;")'!C13"),0)&lt;&gt;0),"○","")</f>
        <v/>
      </c>
      <c r="X98" s="155" t="str">
        <f t="array" aca="1" ref="X98" ca="1">IF(AND(様式１【認定申請一覧】!H103="○",IFERROR(INDIRECT("'様式３ｃ【"&amp;様式１【認定申請一覧】!B103&amp;"】'!C13"),0)&lt;&gt;0),"○","")</f>
        <v/>
      </c>
    </row>
    <row r="99" spans="2:24" x14ac:dyDescent="0.45">
      <c r="B99" s="156"/>
      <c r="C99" s="156"/>
      <c r="D99" s="156"/>
      <c r="E99" s="156"/>
      <c r="F99" s="156"/>
      <c r="G99" s="156"/>
      <c r="H99" s="156"/>
      <c r="I99" s="156"/>
      <c r="J99" s="156"/>
      <c r="K99" s="156"/>
      <c r="L99" s="156"/>
      <c r="M99" s="156"/>
      <c r="N99" s="156"/>
      <c r="O99" s="156"/>
      <c r="P99" s="156"/>
      <c r="Q99" s="152" t="str">
        <f t="shared" si="8"/>
        <v/>
      </c>
      <c r="R99" s="155" t="str">
        <f>IF(S99&lt;&gt;"",様式１【認定申請一覧】!B104&amp;"","")</f>
        <v/>
      </c>
      <c r="S99" s="153" t="str">
        <f>様式１【認定申請一覧】!C104&amp;""</f>
        <v/>
      </c>
      <c r="T99" s="153" t="str">
        <f>様式１【認定申請一覧】!E104&amp;""</f>
        <v/>
      </c>
      <c r="U99" s="153" t="str">
        <f>様式１【認定申請一覧】!G104&amp;""</f>
        <v/>
      </c>
      <c r="V99" s="155" t="str">
        <f t="array" aca="1" ref="V99" ca="1">IF(AND(様式１【認定申請一覧】!H104="○",IFERROR(INDIRECT("'様式３a ("&amp;様式１【認定申請一覧】!B104&amp;")'!C13"),0)&lt;&gt;0),"○","")</f>
        <v/>
      </c>
      <c r="W99" s="155" t="str">
        <f t="array" aca="1" ref="W99" ca="1">IF(AND(様式１【認定申請一覧】!H104="○",IFERROR(INDIRECT("'様式３ｂ ("&amp;様式１【認定申請一覧】!B104&amp;")'!C13"),0)&lt;&gt;0),"○","")</f>
        <v/>
      </c>
      <c r="X99" s="155" t="str">
        <f t="array" aca="1" ref="X99" ca="1">IF(AND(様式１【認定申請一覧】!H104="○",IFERROR(INDIRECT("'様式３ｃ【"&amp;様式１【認定申請一覧】!B104&amp;"】'!C13"),0)&lt;&gt;0),"○","")</f>
        <v/>
      </c>
    </row>
    <row r="100" spans="2:24" x14ac:dyDescent="0.45">
      <c r="B100" s="156"/>
      <c r="C100" s="156"/>
      <c r="D100" s="156"/>
      <c r="E100" s="156"/>
      <c r="F100" s="156"/>
      <c r="G100" s="156"/>
      <c r="H100" s="156"/>
      <c r="I100" s="156"/>
      <c r="J100" s="156"/>
      <c r="K100" s="156"/>
      <c r="L100" s="156"/>
      <c r="M100" s="156"/>
      <c r="N100" s="156"/>
      <c r="O100" s="156"/>
      <c r="P100" s="156"/>
      <c r="Q100" s="152" t="str">
        <f t="shared" si="8"/>
        <v/>
      </c>
      <c r="R100" s="155" t="str">
        <f>IF(S100&lt;&gt;"",様式１【認定申請一覧】!B105&amp;"","")</f>
        <v/>
      </c>
      <c r="S100" s="153" t="str">
        <f>様式１【認定申請一覧】!C105&amp;""</f>
        <v/>
      </c>
      <c r="T100" s="153" t="str">
        <f>様式１【認定申請一覧】!E105&amp;""</f>
        <v/>
      </c>
      <c r="U100" s="153" t="str">
        <f>様式１【認定申請一覧】!G105&amp;""</f>
        <v/>
      </c>
      <c r="V100" s="155" t="str">
        <f t="array" aca="1" ref="V100" ca="1">IF(AND(様式１【認定申請一覧】!H105="○",IFERROR(INDIRECT("'様式３a ("&amp;様式１【認定申請一覧】!B105&amp;")'!C13"),0)&lt;&gt;0),"○","")</f>
        <v/>
      </c>
      <c r="W100" s="155" t="str">
        <f t="array" aca="1" ref="W100" ca="1">IF(AND(様式１【認定申請一覧】!H105="○",IFERROR(INDIRECT("'様式３ｂ ("&amp;様式１【認定申請一覧】!B105&amp;")'!C13"),0)&lt;&gt;0),"○","")</f>
        <v/>
      </c>
      <c r="X100" s="155" t="str">
        <f t="array" aca="1" ref="X100" ca="1">IF(AND(様式１【認定申請一覧】!H105="○",IFERROR(INDIRECT("'様式３ｃ【"&amp;様式１【認定申請一覧】!B105&amp;"】'!C13"),0)&lt;&gt;0),"○","")</f>
        <v/>
      </c>
    </row>
    <row r="101" spans="2:24" x14ac:dyDescent="0.45">
      <c r="B101" s="156"/>
      <c r="C101" s="156"/>
      <c r="D101" s="156"/>
      <c r="E101" s="156"/>
      <c r="F101" s="156"/>
      <c r="G101" s="156"/>
      <c r="H101" s="156"/>
      <c r="I101" s="156"/>
      <c r="J101" s="156"/>
      <c r="K101" s="156"/>
      <c r="L101" s="156"/>
      <c r="M101" s="156"/>
      <c r="N101" s="156"/>
      <c r="O101" s="156"/>
      <c r="P101" s="156"/>
      <c r="Q101" s="152" t="str">
        <f t="shared" si="8"/>
        <v/>
      </c>
      <c r="R101" s="155" t="str">
        <f>IF(S101&lt;&gt;"",様式１【認定申請一覧】!B106&amp;"","")</f>
        <v/>
      </c>
      <c r="S101" s="153" t="str">
        <f>様式１【認定申請一覧】!C106&amp;""</f>
        <v/>
      </c>
      <c r="T101" s="153" t="str">
        <f>様式１【認定申請一覧】!E106&amp;""</f>
        <v/>
      </c>
      <c r="U101" s="153" t="str">
        <f>様式１【認定申請一覧】!G106&amp;""</f>
        <v/>
      </c>
      <c r="V101" s="155" t="str">
        <f t="array" aca="1" ref="V101" ca="1">IF(AND(様式１【認定申請一覧】!H106="○",IFERROR(INDIRECT("'様式３a ("&amp;様式１【認定申請一覧】!B106&amp;")'!C13"),0)&lt;&gt;0),"○","")</f>
        <v/>
      </c>
      <c r="W101" s="155" t="str">
        <f t="array" aca="1" ref="W101" ca="1">IF(AND(様式１【認定申請一覧】!H106="○",IFERROR(INDIRECT("'様式３ｂ ("&amp;様式１【認定申請一覧】!B106&amp;")'!C13"),0)&lt;&gt;0),"○","")</f>
        <v/>
      </c>
      <c r="X101" s="155" t="str">
        <f t="array" aca="1" ref="X101" ca="1">IF(AND(様式１【認定申請一覧】!H106="○",IFERROR(INDIRECT("'様式３ｃ【"&amp;様式１【認定申請一覧】!B106&amp;"】'!C13"),0)&lt;&gt;0),"○","")</f>
        <v/>
      </c>
    </row>
    <row r="102" spans="2:24" x14ac:dyDescent="0.45">
      <c r="B102" s="156"/>
      <c r="C102" s="156"/>
      <c r="D102" s="156"/>
      <c r="E102" s="156"/>
      <c r="F102" s="156"/>
      <c r="G102" s="156"/>
      <c r="H102" s="156"/>
      <c r="I102" s="156"/>
      <c r="J102" s="156"/>
      <c r="K102" s="156"/>
      <c r="L102" s="156"/>
      <c r="M102" s="156"/>
      <c r="N102" s="156"/>
      <c r="O102" s="156"/>
      <c r="P102" s="156"/>
      <c r="Q102" s="152" t="str">
        <f t="shared" si="8"/>
        <v/>
      </c>
      <c r="R102" s="155" t="str">
        <f>IF(S102&lt;&gt;"",様式１【認定申請一覧】!B107&amp;"","")</f>
        <v/>
      </c>
      <c r="S102" s="153" t="str">
        <f>様式１【認定申請一覧】!C107&amp;""</f>
        <v/>
      </c>
      <c r="T102" s="153" t="str">
        <f>様式１【認定申請一覧】!E107&amp;""</f>
        <v/>
      </c>
      <c r="U102" s="153" t="str">
        <f>様式１【認定申請一覧】!G107&amp;""</f>
        <v/>
      </c>
      <c r="V102" s="155" t="str">
        <f t="array" aca="1" ref="V102" ca="1">IF(AND(様式１【認定申請一覧】!H107="○",IFERROR(INDIRECT("'様式３a ("&amp;様式１【認定申請一覧】!B107&amp;")'!C13"),0)&lt;&gt;0),"○","")</f>
        <v/>
      </c>
      <c r="W102" s="155" t="str">
        <f t="array" aca="1" ref="W102" ca="1">IF(AND(様式１【認定申請一覧】!H107="○",IFERROR(INDIRECT("'様式３ｂ ("&amp;様式１【認定申請一覧】!B107&amp;")'!C13"),0)&lt;&gt;0),"○","")</f>
        <v/>
      </c>
      <c r="X102" s="155" t="str">
        <f t="array" aca="1" ref="X102" ca="1">IF(AND(様式１【認定申請一覧】!H107="○",IFERROR(INDIRECT("'様式３ｃ【"&amp;様式１【認定申請一覧】!B107&amp;"】'!C13"),0)&lt;&gt;0),"○","")</f>
        <v/>
      </c>
    </row>
    <row r="103" spans="2:24" x14ac:dyDescent="0.45">
      <c r="B103" s="156"/>
      <c r="C103" s="156"/>
      <c r="D103" s="156"/>
      <c r="E103" s="156"/>
      <c r="F103" s="156"/>
      <c r="G103" s="156"/>
      <c r="H103" s="156"/>
      <c r="I103" s="156"/>
      <c r="J103" s="156"/>
      <c r="K103" s="156"/>
      <c r="L103" s="156"/>
      <c r="M103" s="156"/>
      <c r="N103" s="156"/>
      <c r="O103" s="156"/>
      <c r="P103" s="156"/>
      <c r="Q103" s="152" t="str">
        <f t="shared" si="8"/>
        <v/>
      </c>
      <c r="R103" s="155" t="str">
        <f>IF(S103&lt;&gt;"",様式１【認定申請一覧】!B108&amp;"","")</f>
        <v/>
      </c>
      <c r="S103" s="153" t="str">
        <f>様式１【認定申請一覧】!C108&amp;""</f>
        <v/>
      </c>
      <c r="T103" s="153" t="str">
        <f>様式１【認定申請一覧】!E108&amp;""</f>
        <v/>
      </c>
      <c r="U103" s="153" t="str">
        <f>様式１【認定申請一覧】!G108&amp;""</f>
        <v/>
      </c>
      <c r="V103" s="155" t="str">
        <f t="array" aca="1" ref="V103" ca="1">IF(AND(様式１【認定申請一覧】!H108="○",IFERROR(INDIRECT("'様式３a ("&amp;様式１【認定申請一覧】!B108&amp;")'!C13"),0)&lt;&gt;0),"○","")</f>
        <v/>
      </c>
      <c r="W103" s="155" t="str">
        <f t="array" aca="1" ref="W103" ca="1">IF(AND(様式１【認定申請一覧】!H108="○",IFERROR(INDIRECT("'様式３ｂ ("&amp;様式１【認定申請一覧】!B108&amp;")'!C13"),0)&lt;&gt;0),"○","")</f>
        <v/>
      </c>
      <c r="X103" s="155" t="str">
        <f t="array" aca="1" ref="X103" ca="1">IF(AND(様式１【認定申請一覧】!H108="○",IFERROR(INDIRECT("'様式３ｃ【"&amp;様式１【認定申請一覧】!B108&amp;"】'!C13"),0)&lt;&gt;0),"○","")</f>
        <v/>
      </c>
    </row>
    <row r="104" spans="2:24" x14ac:dyDescent="0.45">
      <c r="B104" s="156"/>
      <c r="C104" s="156"/>
      <c r="D104" s="156"/>
      <c r="E104" s="156"/>
      <c r="F104" s="156"/>
      <c r="G104" s="156"/>
      <c r="H104" s="156"/>
      <c r="I104" s="156"/>
      <c r="J104" s="156"/>
      <c r="K104" s="156"/>
      <c r="L104" s="156"/>
      <c r="M104" s="156"/>
      <c r="N104" s="156"/>
      <c r="O104" s="156"/>
      <c r="P104" s="156"/>
      <c r="Q104" s="152" t="str">
        <f t="shared" si="8"/>
        <v/>
      </c>
      <c r="R104" s="155" t="str">
        <f>IF(S104&lt;&gt;"",様式１【認定申請一覧】!B109&amp;"","")</f>
        <v/>
      </c>
      <c r="S104" s="153" t="str">
        <f>様式１【認定申請一覧】!C109&amp;""</f>
        <v/>
      </c>
      <c r="T104" s="153" t="str">
        <f>様式１【認定申請一覧】!E109&amp;""</f>
        <v/>
      </c>
      <c r="U104" s="153" t="str">
        <f>様式１【認定申請一覧】!G109&amp;""</f>
        <v/>
      </c>
      <c r="V104" s="155" t="str">
        <f t="array" aca="1" ref="V104" ca="1">IF(AND(様式１【認定申請一覧】!H109="○",IFERROR(INDIRECT("'様式３a ("&amp;様式１【認定申請一覧】!B109&amp;")'!C13"),0)&lt;&gt;0),"○","")</f>
        <v/>
      </c>
      <c r="W104" s="155" t="str">
        <f t="array" aca="1" ref="W104" ca="1">IF(AND(様式１【認定申請一覧】!H109="○",IFERROR(INDIRECT("'様式３ｂ ("&amp;様式１【認定申請一覧】!B109&amp;")'!C13"),0)&lt;&gt;0),"○","")</f>
        <v/>
      </c>
      <c r="X104" s="155" t="str">
        <f t="array" aca="1" ref="X104" ca="1">IF(AND(様式１【認定申請一覧】!H109="○",IFERROR(INDIRECT("'様式３ｃ【"&amp;様式１【認定申請一覧】!B109&amp;"】'!C13"),0)&lt;&gt;0),"○","")</f>
        <v/>
      </c>
    </row>
    <row r="105" spans="2:24" x14ac:dyDescent="0.45">
      <c r="B105" s="156"/>
      <c r="C105" s="156"/>
      <c r="D105" s="156"/>
      <c r="E105" s="156"/>
      <c r="F105" s="156"/>
      <c r="G105" s="156"/>
      <c r="H105" s="156"/>
      <c r="I105" s="156"/>
      <c r="J105" s="156"/>
      <c r="K105" s="156"/>
      <c r="L105" s="156"/>
      <c r="M105" s="156"/>
      <c r="N105" s="156"/>
      <c r="O105" s="156"/>
      <c r="P105" s="156"/>
      <c r="Q105" s="152" t="str">
        <f t="shared" si="8"/>
        <v/>
      </c>
      <c r="R105" s="155" t="str">
        <f>IF(S105&lt;&gt;"",様式１【認定申請一覧】!B110&amp;"","")</f>
        <v/>
      </c>
      <c r="S105" s="153" t="str">
        <f>様式１【認定申請一覧】!C110&amp;""</f>
        <v/>
      </c>
      <c r="T105" s="153" t="str">
        <f>様式１【認定申請一覧】!E110&amp;""</f>
        <v/>
      </c>
      <c r="U105" s="153" t="str">
        <f>様式１【認定申請一覧】!G110&amp;""</f>
        <v/>
      </c>
      <c r="V105" s="155" t="str">
        <f t="array" aca="1" ref="V105" ca="1">IF(AND(様式１【認定申請一覧】!H110="○",IFERROR(INDIRECT("'様式３a ("&amp;様式１【認定申請一覧】!B110&amp;")'!C13"),0)&lt;&gt;0),"○","")</f>
        <v/>
      </c>
      <c r="W105" s="155" t="str">
        <f t="array" aca="1" ref="W105" ca="1">IF(AND(様式１【認定申請一覧】!H110="○",IFERROR(INDIRECT("'様式３ｂ ("&amp;様式１【認定申請一覧】!B110&amp;")'!C13"),0)&lt;&gt;0),"○","")</f>
        <v/>
      </c>
      <c r="X105" s="155" t="str">
        <f t="array" aca="1" ref="X105" ca="1">IF(AND(様式１【認定申請一覧】!H110="○",IFERROR(INDIRECT("'様式３ｃ【"&amp;様式１【認定申請一覧】!B110&amp;"】'!C13"),0)&lt;&gt;0),"○","")</f>
        <v/>
      </c>
    </row>
    <row r="106" spans="2:24" x14ac:dyDescent="0.45">
      <c r="B106" s="156"/>
      <c r="C106" s="156"/>
      <c r="D106" s="156"/>
      <c r="E106" s="156"/>
      <c r="F106" s="156"/>
      <c r="G106" s="156"/>
      <c r="H106" s="156"/>
      <c r="I106" s="156"/>
      <c r="J106" s="156"/>
      <c r="K106" s="156"/>
      <c r="L106" s="156"/>
      <c r="M106" s="156"/>
      <c r="N106" s="156"/>
      <c r="O106" s="156"/>
      <c r="P106" s="156"/>
      <c r="Q106" s="152" t="str">
        <f t="shared" si="8"/>
        <v/>
      </c>
      <c r="R106" s="155" t="str">
        <f>IF(S106&lt;&gt;"",様式１【認定申請一覧】!B111&amp;"","")</f>
        <v/>
      </c>
      <c r="S106" s="153" t="str">
        <f>様式１【認定申請一覧】!C111&amp;""</f>
        <v/>
      </c>
      <c r="T106" s="153" t="str">
        <f>様式１【認定申請一覧】!E111&amp;""</f>
        <v/>
      </c>
      <c r="U106" s="153" t="str">
        <f>様式１【認定申請一覧】!G111&amp;""</f>
        <v/>
      </c>
      <c r="V106" s="155" t="str">
        <f t="array" aca="1" ref="V106" ca="1">IF(AND(様式１【認定申請一覧】!H111="○",IFERROR(INDIRECT("'様式３a ("&amp;様式１【認定申請一覧】!B111&amp;")'!C13"),0)&lt;&gt;0),"○","")</f>
        <v/>
      </c>
      <c r="W106" s="155" t="str">
        <f t="array" aca="1" ref="W106" ca="1">IF(AND(様式１【認定申請一覧】!H111="○",IFERROR(INDIRECT("'様式３ｂ ("&amp;様式１【認定申請一覧】!B111&amp;")'!C13"),0)&lt;&gt;0),"○","")</f>
        <v/>
      </c>
      <c r="X106" s="155" t="str">
        <f t="array" aca="1" ref="X106" ca="1">IF(AND(様式１【認定申請一覧】!H111="○",IFERROR(INDIRECT("'様式３ｃ【"&amp;様式１【認定申請一覧】!B111&amp;"】'!C13"),0)&lt;&gt;0),"○","")</f>
        <v/>
      </c>
    </row>
    <row r="107" spans="2:24" x14ac:dyDescent="0.45">
      <c r="B107" s="156"/>
      <c r="C107" s="156"/>
      <c r="D107" s="156"/>
      <c r="E107" s="156"/>
      <c r="F107" s="156"/>
      <c r="G107" s="156"/>
      <c r="H107" s="156"/>
      <c r="I107" s="156"/>
      <c r="J107" s="156"/>
      <c r="K107" s="156"/>
      <c r="L107" s="156"/>
      <c r="M107" s="156"/>
      <c r="N107" s="156"/>
      <c r="O107" s="156"/>
      <c r="P107" s="156"/>
      <c r="Q107" s="152" t="str">
        <f t="shared" si="8"/>
        <v/>
      </c>
      <c r="R107" s="155" t="str">
        <f>IF(S107&lt;&gt;"",様式１【認定申請一覧】!B112&amp;"","")</f>
        <v/>
      </c>
      <c r="S107" s="153" t="str">
        <f>様式１【認定申請一覧】!C112&amp;""</f>
        <v/>
      </c>
      <c r="T107" s="153" t="str">
        <f>様式１【認定申請一覧】!E112&amp;""</f>
        <v/>
      </c>
      <c r="U107" s="153" t="str">
        <f>様式１【認定申請一覧】!G112&amp;""</f>
        <v/>
      </c>
      <c r="V107" s="155" t="str">
        <f t="array" aca="1" ref="V107" ca="1">IF(AND(様式１【認定申請一覧】!H112="○",IFERROR(INDIRECT("'様式３a ("&amp;様式１【認定申請一覧】!B112&amp;")'!C13"),0)&lt;&gt;0),"○","")</f>
        <v/>
      </c>
      <c r="W107" s="155" t="str">
        <f t="array" aca="1" ref="W107" ca="1">IF(AND(様式１【認定申請一覧】!H112="○",IFERROR(INDIRECT("'様式３ｂ ("&amp;様式１【認定申請一覧】!B112&amp;")'!C13"),0)&lt;&gt;0),"○","")</f>
        <v/>
      </c>
      <c r="X107" s="155" t="str">
        <f t="array" aca="1" ref="X107" ca="1">IF(AND(様式１【認定申請一覧】!H112="○",IFERROR(INDIRECT("'様式３ｃ【"&amp;様式１【認定申請一覧】!B112&amp;"】'!C13"),0)&lt;&gt;0),"○","")</f>
        <v/>
      </c>
    </row>
    <row r="108" spans="2:24" x14ac:dyDescent="0.45">
      <c r="B108" s="156"/>
      <c r="C108" s="156"/>
      <c r="D108" s="156"/>
      <c r="E108" s="156"/>
      <c r="F108" s="156"/>
      <c r="G108" s="156"/>
      <c r="H108" s="156"/>
      <c r="I108" s="156"/>
      <c r="J108" s="156"/>
      <c r="K108" s="156"/>
      <c r="L108" s="156"/>
      <c r="M108" s="156"/>
      <c r="N108" s="156"/>
      <c r="O108" s="156"/>
      <c r="P108" s="156"/>
      <c r="Q108" s="152" t="str">
        <f t="shared" si="8"/>
        <v/>
      </c>
      <c r="R108" s="155" t="str">
        <f>IF(S108&lt;&gt;"",様式１【認定申請一覧】!B113&amp;"","")</f>
        <v/>
      </c>
      <c r="S108" s="153" t="str">
        <f>様式１【認定申請一覧】!C113&amp;""</f>
        <v/>
      </c>
      <c r="T108" s="153" t="str">
        <f>様式１【認定申請一覧】!E113&amp;""</f>
        <v/>
      </c>
      <c r="U108" s="153" t="str">
        <f>様式１【認定申請一覧】!G113&amp;""</f>
        <v/>
      </c>
      <c r="V108" s="155" t="str">
        <f t="array" aca="1" ref="V108" ca="1">IF(AND(様式１【認定申請一覧】!H113="○",IFERROR(INDIRECT("'様式３a ("&amp;様式１【認定申請一覧】!B113&amp;")'!C13"),0)&lt;&gt;0),"○","")</f>
        <v/>
      </c>
      <c r="W108" s="155" t="str">
        <f t="array" aca="1" ref="W108" ca="1">IF(AND(様式１【認定申請一覧】!H113="○",IFERROR(INDIRECT("'様式３ｂ ("&amp;様式１【認定申請一覧】!B113&amp;")'!C13"),0)&lt;&gt;0),"○","")</f>
        <v/>
      </c>
      <c r="X108" s="155" t="str">
        <f t="array" aca="1" ref="X108" ca="1">IF(AND(様式１【認定申請一覧】!H113="○",IFERROR(INDIRECT("'様式３ｃ【"&amp;様式１【認定申請一覧】!B113&amp;"】'!C13"),0)&lt;&gt;0),"○","")</f>
        <v/>
      </c>
    </row>
  </sheetData>
  <mergeCells count="126">
    <mergeCell ref="CX7:CX8"/>
    <mergeCell ref="EU7:EW7"/>
    <mergeCell ref="ER7:ET7"/>
    <mergeCell ref="EX7:FI7"/>
    <mergeCell ref="CY7:DG7"/>
    <mergeCell ref="DH7:DP7"/>
    <mergeCell ref="DQ7:DY7"/>
    <mergeCell ref="DZ7:EH7"/>
    <mergeCell ref="EI7:EQ7"/>
    <mergeCell ref="HC7:HC8"/>
    <mergeCell ref="GV7:GV8"/>
    <mergeCell ref="HA7:HA8"/>
    <mergeCell ref="HB7:HB8"/>
    <mergeCell ref="FJ7:FO7"/>
    <mergeCell ref="FP7:FR7"/>
    <mergeCell ref="GB7:GH7"/>
    <mergeCell ref="GW7:GW8"/>
    <mergeCell ref="GU7:GU8"/>
    <mergeCell ref="GS7:GS8"/>
    <mergeCell ref="GT7:GT8"/>
    <mergeCell ref="GI7:GQ7"/>
    <mergeCell ref="FS7:FX7"/>
    <mergeCell ref="FY7:GA7"/>
    <mergeCell ref="GX7:GZ7"/>
    <mergeCell ref="CT7:CT8"/>
    <mergeCell ref="CU7:CU8"/>
    <mergeCell ref="CV7:CV8"/>
    <mergeCell ref="CW7:CW8"/>
    <mergeCell ref="CP7:CP8"/>
    <mergeCell ref="CQ7:CQ8"/>
    <mergeCell ref="CR7:CR8"/>
    <mergeCell ref="CE7:CE8"/>
    <mergeCell ref="CF7:CF8"/>
    <mergeCell ref="CG7:CG8"/>
    <mergeCell ref="CI7:CI8"/>
    <mergeCell ref="CJ7:CJ8"/>
    <mergeCell ref="CK7:CK8"/>
    <mergeCell ref="CL7:CL8"/>
    <mergeCell ref="CM7:CO7"/>
    <mergeCell ref="CA7:CA8"/>
    <mergeCell ref="CB7:CB8"/>
    <mergeCell ref="CC7:CC8"/>
    <mergeCell ref="CD7:CD8"/>
    <mergeCell ref="CH7:CH8"/>
    <mergeCell ref="BV7:BV8"/>
    <mergeCell ref="BW7:BW8"/>
    <mergeCell ref="BX7:BX8"/>
    <mergeCell ref="BY7:BY8"/>
    <mergeCell ref="BZ7:BZ8"/>
    <mergeCell ref="AX7:AX8"/>
    <mergeCell ref="AY7:AY8"/>
    <mergeCell ref="BT7:BT8"/>
    <mergeCell ref="BE7:BE8"/>
    <mergeCell ref="BF7:BF8"/>
    <mergeCell ref="BG7:BG8"/>
    <mergeCell ref="BH7:BH8"/>
    <mergeCell ref="BJ7:BJ8"/>
    <mergeCell ref="BI7:BI8"/>
    <mergeCell ref="BN7:BN8"/>
    <mergeCell ref="BO7:BQ7"/>
    <mergeCell ref="BL7:BL8"/>
    <mergeCell ref="BM7:BM8"/>
    <mergeCell ref="BR7:BR8"/>
    <mergeCell ref="BS7:BS8"/>
    <mergeCell ref="B7:B8"/>
    <mergeCell ref="G7:J7"/>
    <mergeCell ref="K7:M7"/>
    <mergeCell ref="N7:P7"/>
    <mergeCell ref="Q7:Q8"/>
    <mergeCell ref="AQ7:AQ8"/>
    <mergeCell ref="U7:U8"/>
    <mergeCell ref="AB7:AE7"/>
    <mergeCell ref="AF7:AH7"/>
    <mergeCell ref="AI7:AJ7"/>
    <mergeCell ref="R7:R8"/>
    <mergeCell ref="Z7:Z8"/>
    <mergeCell ref="AA7:AA8"/>
    <mergeCell ref="AC8:AD8"/>
    <mergeCell ref="AK7:AL7"/>
    <mergeCell ref="S7:S8"/>
    <mergeCell ref="T7:T8"/>
    <mergeCell ref="C3:D3"/>
    <mergeCell ref="C7:F7"/>
    <mergeCell ref="AM7:AN7"/>
    <mergeCell ref="AO7:AO8"/>
    <mergeCell ref="AP7:AP8"/>
    <mergeCell ref="HV7:HV8"/>
    <mergeCell ref="HW7:HW8"/>
    <mergeCell ref="IA7:IA8"/>
    <mergeCell ref="HT7:HT8"/>
    <mergeCell ref="HS7:HS8"/>
    <mergeCell ref="HY7:HY8"/>
    <mergeCell ref="HZ7:HZ8"/>
    <mergeCell ref="HU7:HU8"/>
    <mergeCell ref="AR7:AR8"/>
    <mergeCell ref="AS7:AS8"/>
    <mergeCell ref="AT7:AT8"/>
    <mergeCell ref="AU7:AU8"/>
    <mergeCell ref="BC7:BC8"/>
    <mergeCell ref="BD7:BD8"/>
    <mergeCell ref="BK7:BK8"/>
    <mergeCell ref="BA7:BA8"/>
    <mergeCell ref="BB7:BB8"/>
    <mergeCell ref="AV7:AV8"/>
    <mergeCell ref="AW7:AW8"/>
    <mergeCell ref="IM7:IM8"/>
    <mergeCell ref="IK7:IK8"/>
    <mergeCell ref="IN7:IN8"/>
    <mergeCell ref="IO7:IO8"/>
    <mergeCell ref="IP7:IP8"/>
    <mergeCell ref="IQ7:IQ8"/>
    <mergeCell ref="IR7:IR8"/>
    <mergeCell ref="HE7:HE8"/>
    <mergeCell ref="HF7:HH7"/>
    <mergeCell ref="HI7:HL7"/>
    <mergeCell ref="HM7:HO7"/>
    <mergeCell ref="HP7:HR7"/>
    <mergeCell ref="IB7:IC7"/>
    <mergeCell ref="ID7:ID8"/>
    <mergeCell ref="IE7:IE8"/>
    <mergeCell ref="IF7:IF8"/>
    <mergeCell ref="IG7:IG8"/>
    <mergeCell ref="IH7:IH8"/>
    <mergeCell ref="II7:II8"/>
    <mergeCell ref="IJ7:IJ8"/>
    <mergeCell ref="IL7:IL8"/>
  </mergeCells>
  <phoneticPr fontId="5"/>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AX47"/>
  <sheetViews>
    <sheetView showGridLines="0" view="pageBreakPreview" zoomScaleNormal="100" zoomScaleSheetLayoutView="100" workbookViewId="0">
      <selection activeCell="B2" sqref="B2:K2"/>
    </sheetView>
  </sheetViews>
  <sheetFormatPr defaultColWidth="9" defaultRowHeight="18" customHeight="1" x14ac:dyDescent="0.2"/>
  <cols>
    <col min="1" max="1" width="3.6640625" style="6" customWidth="1"/>
    <col min="2" max="2" width="16" style="6" customWidth="1"/>
    <col min="3" max="3" width="14.6640625" style="3" customWidth="1"/>
    <col min="4" max="11" width="14.44140625" style="6" customWidth="1"/>
    <col min="12" max="12" width="4.6640625" style="6" customWidth="1"/>
    <col min="13" max="13" width="9" style="6"/>
    <col min="14" max="14" width="4.77734375" style="6" customWidth="1"/>
    <col min="15" max="15" width="9" style="8"/>
    <col min="16" max="17" width="9" style="6"/>
    <col min="18" max="18" width="0" style="6" hidden="1" customWidth="1"/>
    <col min="19" max="27" width="9" style="6" hidden="1" customWidth="1"/>
    <col min="28" max="28" width="9.44140625" style="6" hidden="1" customWidth="1"/>
    <col min="29" max="50" width="9" style="6" hidden="1" customWidth="1"/>
    <col min="51" max="58" width="0" style="6" hidden="1" customWidth="1"/>
    <col min="59" max="16384" width="9" style="6"/>
  </cols>
  <sheetData>
    <row r="1" spans="2:25" ht="18" customHeight="1" x14ac:dyDescent="0.2">
      <c r="B1" s="18" t="s">
        <v>4</v>
      </c>
    </row>
    <row r="2" spans="2:25" ht="39.75" customHeight="1" x14ac:dyDescent="0.2">
      <c r="B2" s="276" t="s">
        <v>982</v>
      </c>
      <c r="C2" s="277"/>
      <c r="D2" s="277"/>
      <c r="E2" s="277"/>
      <c r="F2" s="277"/>
      <c r="G2" s="277"/>
      <c r="H2" s="277"/>
      <c r="I2" s="277"/>
      <c r="J2" s="277"/>
      <c r="K2" s="277"/>
    </row>
    <row r="3" spans="2:25" ht="18" customHeight="1" thickBot="1" x14ac:dyDescent="0.25"/>
    <row r="4" spans="2:25" ht="18" customHeight="1" x14ac:dyDescent="0.2">
      <c r="B4" s="73" t="s">
        <v>34</v>
      </c>
      <c r="C4" s="338" t="str">
        <f>様式１【認定申請一覧】!C4&amp;""</f>
        <v/>
      </c>
      <c r="D4" s="338"/>
      <c r="E4" s="338"/>
      <c r="F4" s="338"/>
      <c r="G4" s="339"/>
      <c r="H4" s="339"/>
      <c r="I4" s="339"/>
      <c r="J4" s="339"/>
      <c r="K4" s="340"/>
    </row>
    <row r="5" spans="2:25" ht="18" customHeight="1" x14ac:dyDescent="0.2">
      <c r="B5" s="24" t="s">
        <v>0</v>
      </c>
      <c r="C5" s="341" t="str">
        <f>様式１【認定申請一覧】!C5&amp;""</f>
        <v/>
      </c>
      <c r="D5" s="341"/>
      <c r="E5" s="341"/>
      <c r="F5" s="341"/>
      <c r="G5" s="342"/>
      <c r="H5" s="342"/>
      <c r="I5" s="342"/>
      <c r="J5" s="342"/>
      <c r="K5" s="343"/>
    </row>
    <row r="6" spans="2:25" ht="18" customHeight="1" thickBot="1" x14ac:dyDescent="0.25">
      <c r="B6" s="24" t="s">
        <v>45</v>
      </c>
      <c r="C6" s="341" t="str">
        <f>様式１【認定申請一覧】!C6&amp;""</f>
        <v/>
      </c>
      <c r="D6" s="341"/>
      <c r="E6" s="341"/>
      <c r="F6" s="341"/>
      <c r="G6" s="342"/>
      <c r="H6" s="342"/>
      <c r="I6" s="342"/>
      <c r="J6" s="342"/>
      <c r="K6" s="343"/>
    </row>
    <row r="7" spans="2:25" ht="18" customHeight="1" thickTop="1" x14ac:dyDescent="0.2">
      <c r="B7" s="25" t="s">
        <v>1</v>
      </c>
      <c r="C7" s="344" t="str">
        <f>様式１【認定申請一覧】!C7&amp;""</f>
        <v/>
      </c>
      <c r="D7" s="344"/>
      <c r="E7" s="344"/>
      <c r="F7" s="344"/>
      <c r="G7" s="345"/>
      <c r="H7" s="345"/>
      <c r="I7" s="345"/>
      <c r="J7" s="345"/>
      <c r="K7" s="346"/>
    </row>
    <row r="8" spans="2:25" ht="18" customHeight="1" x14ac:dyDescent="0.2">
      <c r="B8" s="278" t="s">
        <v>25</v>
      </c>
      <c r="C8" s="113" t="str">
        <f>様式１【認定申請一覧】!C8&amp;""</f>
        <v/>
      </c>
      <c r="D8" s="75" t="s">
        <v>2</v>
      </c>
      <c r="E8" s="326" t="str">
        <f>様式１【認定申請一覧】!E8&amp;""</f>
        <v/>
      </c>
      <c r="F8" s="328"/>
      <c r="G8" s="328"/>
      <c r="H8" s="329"/>
      <c r="I8" s="72" t="s">
        <v>46</v>
      </c>
      <c r="J8" s="326" t="str">
        <f>様式１【認定申請一覧】!G8&amp;""</f>
        <v/>
      </c>
      <c r="K8" s="327">
        <f>様式１【認定申請一覧】!H8</f>
        <v>0</v>
      </c>
    </row>
    <row r="9" spans="2:25" ht="18" customHeight="1" x14ac:dyDescent="0.2">
      <c r="B9" s="279"/>
      <c r="C9" s="113" t="str">
        <f>様式１【認定申請一覧】!C9&amp;""</f>
        <v/>
      </c>
      <c r="D9" s="75" t="s">
        <v>2</v>
      </c>
      <c r="E9" s="326" t="str">
        <f>様式１【認定申請一覧】!E9&amp;""</f>
        <v/>
      </c>
      <c r="F9" s="328"/>
      <c r="G9" s="328"/>
      <c r="H9" s="329"/>
      <c r="I9" s="72" t="s">
        <v>46</v>
      </c>
      <c r="J9" s="326" t="str">
        <f>様式１【認定申請一覧】!G9&amp;""</f>
        <v/>
      </c>
      <c r="K9" s="327">
        <f>様式１【認定申請一覧】!H9</f>
        <v>0</v>
      </c>
    </row>
    <row r="10" spans="2:25" ht="18" customHeight="1" thickBot="1" x14ac:dyDescent="0.25">
      <c r="B10" s="280"/>
      <c r="C10" s="114" t="str">
        <f>様式１【認定申請一覧】!C10&amp;""</f>
        <v/>
      </c>
      <c r="D10" s="80" t="s">
        <v>2</v>
      </c>
      <c r="E10" s="320" t="str">
        <f>様式１【認定申請一覧】!E10&amp;""</f>
        <v/>
      </c>
      <c r="F10" s="330"/>
      <c r="G10" s="330"/>
      <c r="H10" s="331"/>
      <c r="I10" s="28" t="s">
        <v>46</v>
      </c>
      <c r="J10" s="320" t="str">
        <f>様式１【認定申請一覧】!G10&amp;""</f>
        <v/>
      </c>
      <c r="K10" s="321">
        <f>様式１【認定申請一覧】!H10</f>
        <v>0</v>
      </c>
    </row>
    <row r="11" spans="2:25" ht="18" customHeight="1" x14ac:dyDescent="0.2">
      <c r="B11" s="322" t="s">
        <v>441</v>
      </c>
      <c r="C11" s="322"/>
      <c r="D11" s="322"/>
      <c r="E11" s="322"/>
      <c r="F11" s="322"/>
      <c r="G11" s="322"/>
      <c r="H11" s="322"/>
      <c r="I11" s="322"/>
      <c r="J11" s="322"/>
      <c r="K11" s="322"/>
    </row>
    <row r="12" spans="2:25" ht="40.950000000000003" customHeight="1" thickBot="1" x14ac:dyDescent="0.25">
      <c r="B12" s="323" t="s">
        <v>569</v>
      </c>
      <c r="C12" s="323"/>
      <c r="D12" s="323"/>
      <c r="E12" s="323"/>
      <c r="F12" s="323"/>
      <c r="G12" s="323"/>
      <c r="H12" s="323"/>
      <c r="I12" s="323"/>
      <c r="J12" s="323"/>
      <c r="K12" s="323"/>
    </row>
    <row r="13" spans="2:25" ht="42" customHeight="1" thickBot="1" x14ac:dyDescent="0.25">
      <c r="B13" s="80" t="s">
        <v>566</v>
      </c>
      <c r="C13" s="85"/>
      <c r="D13" s="324" t="s">
        <v>443</v>
      </c>
      <c r="E13" s="325"/>
      <c r="F13" s="325"/>
      <c r="G13" s="325"/>
      <c r="H13" s="325"/>
      <c r="I13" s="325"/>
      <c r="J13" s="32" t="s">
        <v>482</v>
      </c>
      <c r="K13" s="46" t="str">
        <f>IFERROR(VLOOKUP(C13,様式１【認定申請一覧】!B:H,7,FALSE)&amp;"","")</f>
        <v/>
      </c>
      <c r="N13" s="6" t="str">
        <f ca="1">IF(OR(O13=正常,O13=エラー無),"","【！】")</f>
        <v>【！】</v>
      </c>
      <c r="O13" s="8" t="str">
        <f ca="1">S13</f>
        <v>事業番号が空欄です　</v>
      </c>
      <c r="S13" s="6" t="str">
        <f ca="1">IF(AND(MAX(T13:Y13)=2,LEN(C13)=0),エラー無,IF(MAX(U13:Y13)=0,正常,IF(U13=1,B13&amp;必須msg,IF(W13=1,"様式１【認定申請一覧】シート内の事業所番号を入力してください　",IF(W13=3,"入力した事業番号は様式１の一覧に事業情報が記入されていません　",IF(Y13=1,"シート名は「様式２ ("&amp;C13&amp;")」を設定してください",""))))))</f>
        <v>事業番号が空欄です　</v>
      </c>
      <c r="T13" s="6">
        <v>0</v>
      </c>
      <c r="U13" s="6">
        <f>(LEN(C13)=0)*1</f>
        <v>1</v>
      </c>
      <c r="W13" s="6">
        <f>IF(U13=0,IF(ISERROR(VLOOKUP(C13,様式１【認定申請一覧】!B14:B113,1,FALSE)),1,IF(LEN(LOOKUP(C13,様式１【認定申請一覧】!B14:B113,様式１【認定申請一覧】!C14:C113)&amp;"")=0,3,0)),0)</f>
        <v>0</v>
      </c>
      <c r="Y13" s="6">
        <f ca="1">IF(MID(CELL("filename",A1),FIND("]",CELL("filename",A1))+1,31)="様式２ ("&amp;C13&amp;")",0,1)</f>
        <v>1</v>
      </c>
    </row>
    <row r="14" spans="2:25" ht="64.5" customHeight="1" thickBot="1" x14ac:dyDescent="0.25">
      <c r="B14" s="21" t="s">
        <v>436</v>
      </c>
      <c r="C14" s="120" t="str">
        <f>IFERROR(VLOOKUP(C13,様式１【認定申請一覧】!B:H,2,FALSE)&amp;"","")</f>
        <v/>
      </c>
      <c r="D14" s="22" t="s">
        <v>47</v>
      </c>
      <c r="E14" s="335" t="str">
        <f>IFERROR(VLOOKUP(C13,様式１【認定申請一覧】!B:H,4,FALSE)&amp;"","")</f>
        <v/>
      </c>
      <c r="F14" s="336"/>
      <c r="G14" s="336"/>
      <c r="H14" s="336"/>
      <c r="I14" s="337"/>
      <c r="J14" s="31" t="s">
        <v>49</v>
      </c>
      <c r="K14" s="45" t="str">
        <f>IFERROR(VLOOKUP(C13,様式１【認定申請一覧】!B:H,6,FALSE)&amp;"","")</f>
        <v/>
      </c>
    </row>
    <row r="15" spans="2:25" ht="13.8" thickBot="1" x14ac:dyDescent="0.25">
      <c r="B15" s="332" t="s">
        <v>442</v>
      </c>
      <c r="C15" s="332"/>
      <c r="D15" s="332"/>
      <c r="E15" s="332"/>
      <c r="F15" s="332"/>
      <c r="G15" s="332"/>
      <c r="H15" s="332"/>
      <c r="I15" s="332"/>
      <c r="J15" s="332"/>
      <c r="K15" s="332"/>
    </row>
    <row r="16" spans="2:25" ht="18" customHeight="1" x14ac:dyDescent="0.2">
      <c r="B16" s="310" t="s">
        <v>444</v>
      </c>
      <c r="C16" s="311"/>
      <c r="D16" s="311"/>
      <c r="E16" s="311"/>
      <c r="F16" s="311"/>
      <c r="G16" s="311"/>
      <c r="H16" s="311"/>
      <c r="I16" s="311"/>
      <c r="J16" s="311"/>
      <c r="K16" s="312"/>
    </row>
    <row r="17" spans="2:34" ht="18" customHeight="1" x14ac:dyDescent="0.2">
      <c r="B17" s="78" t="s">
        <v>437</v>
      </c>
      <c r="C17" s="82"/>
      <c r="D17" s="75" t="s">
        <v>445</v>
      </c>
      <c r="E17" s="147"/>
      <c r="F17" s="147"/>
      <c r="G17" s="75" t="s">
        <v>480</v>
      </c>
      <c r="H17" s="302"/>
      <c r="I17" s="302"/>
      <c r="J17" s="333" t="s">
        <v>481</v>
      </c>
      <c r="K17" s="334"/>
      <c r="N17" s="6" t="str">
        <f t="shared" ref="N17:N24" si="0">IF(OR(O17=正常,O17=エラー無),"","【！】")</f>
        <v>【！】</v>
      </c>
      <c r="O17" s="8" t="str">
        <f t="shared" ref="O17:O24" si="1">S17</f>
        <v>事業種別が空欄です　分野が空欄です　スキームが空欄です　</v>
      </c>
      <c r="S17" s="6" t="str">
        <f>IF(AND(MAX(T17:W17)=2,SUM(U17:W17)=0),エラー無,IF(MAX(U17:W17)=0,正常,IF(U17=1,B17&amp;必須msg,"")&amp;IF(V17=1,D17&amp;必須msg,"")&amp;IF(W17=1,G17&amp;必須msg,"")))</f>
        <v>事業種別が空欄です　分野が空欄です　スキームが空欄です　</v>
      </c>
      <c r="T17" s="6">
        <v>0</v>
      </c>
      <c r="U17" s="6">
        <f>(LEN(C17)=0)*1</f>
        <v>1</v>
      </c>
      <c r="V17" s="6">
        <f>(AND(LEN(E17)=0,LEN(F17)=0))*1</f>
        <v>1</v>
      </c>
      <c r="W17" s="6">
        <f>(LEN(H17)=0)*1</f>
        <v>1</v>
      </c>
    </row>
    <row r="18" spans="2:34" ht="18" customHeight="1" x14ac:dyDescent="0.2">
      <c r="B18" s="67" t="s">
        <v>631</v>
      </c>
      <c r="C18" s="302"/>
      <c r="D18" s="302"/>
      <c r="E18" s="302"/>
      <c r="F18" s="302"/>
      <c r="G18" s="302"/>
      <c r="H18" s="302"/>
      <c r="I18" s="35" t="s">
        <v>490</v>
      </c>
      <c r="J18" s="86"/>
      <c r="K18" s="74" t="s">
        <v>489</v>
      </c>
      <c r="N18" s="6" t="str">
        <f t="shared" si="0"/>
        <v>【！】</v>
      </c>
      <c r="O18" s="8" t="str">
        <f t="shared" si="1"/>
        <v>契約の相手方が空欄です　参考資料のページが空欄です　</v>
      </c>
      <c r="S18" s="6" t="str">
        <f>IF(AND(MAX(T18:Z18)=2,SUM(U18:V18)=0),エラー無,IF(MAX(U18:Z18)=0,正常,IF(U18=1,B18&amp;必須msg,"")&amp;IF(V18=1,"参考資料のページ"&amp;必須msg,IF(X18=1,"参考資料のページ"&amp;半角msg,IF(Z18=1,"参考資料のページは数字もしくはカンマを入力してください","")))))</f>
        <v>契約の相手方が空欄です　参考資料のページが空欄です　</v>
      </c>
      <c r="T18" s="6">
        <v>0</v>
      </c>
      <c r="U18" s="6">
        <f>(LEN(C18)=0)*1</f>
        <v>1</v>
      </c>
      <c r="V18" s="6">
        <f>(LEN(J18)=0)*1</f>
        <v>1</v>
      </c>
      <c r="X18" s="6">
        <f>(LEN(J18)&lt;&gt;LENB(J18))*1</f>
        <v>0</v>
      </c>
      <c r="Z18" s="6">
        <f>OR(INDEX(ISERR(FIND(MID(J18,ROW($1:$20),1),数カンマ)),))*1</f>
        <v>0</v>
      </c>
    </row>
    <row r="19" spans="2:34" ht="18" customHeight="1" x14ac:dyDescent="0.2">
      <c r="B19" s="67" t="s">
        <v>625</v>
      </c>
      <c r="C19" s="302"/>
      <c r="D19" s="302"/>
      <c r="E19" s="302"/>
      <c r="F19" s="302"/>
      <c r="G19" s="302"/>
      <c r="H19" s="302"/>
      <c r="I19" s="307" t="s">
        <v>481</v>
      </c>
      <c r="J19" s="307"/>
      <c r="K19" s="308"/>
      <c r="N19" s="6" t="str">
        <f t="shared" si="0"/>
        <v>【！】</v>
      </c>
      <c r="O19" s="8" t="str">
        <f t="shared" si="1"/>
        <v>契約の相手方の種類が空欄です　</v>
      </c>
      <c r="S19" s="6" t="str">
        <f>IF(AND(MAX(T19:Z19)=2,SUM(U19:V19)=0),エラー無,IF(MAX(U19:Z19)=0,正常,IF(U19=1,B19&amp;必須msg,"")))</f>
        <v>契約の相手方の種類が空欄です　</v>
      </c>
      <c r="T19" s="6">
        <v>0</v>
      </c>
      <c r="U19" s="6">
        <f>(LEN(C19)=0)*1</f>
        <v>1</v>
      </c>
    </row>
    <row r="20" spans="2:34" ht="18" customHeight="1" x14ac:dyDescent="0.2">
      <c r="B20" s="67" t="s">
        <v>438</v>
      </c>
      <c r="C20" s="303"/>
      <c r="D20" s="303"/>
      <c r="E20" s="303"/>
      <c r="F20" s="303"/>
      <c r="G20" s="303"/>
      <c r="H20" s="303"/>
      <c r="I20" s="35" t="s">
        <v>490</v>
      </c>
      <c r="J20" s="143"/>
      <c r="K20" s="74" t="s">
        <v>489</v>
      </c>
      <c r="N20" s="6" t="str">
        <f t="shared" si="0"/>
        <v>【！】</v>
      </c>
      <c r="O20" s="8" t="str">
        <f t="shared" si="1"/>
        <v>着手年月日が空欄です　参考資料のページが空欄です　</v>
      </c>
      <c r="S20" s="6" t="str">
        <f>IF(AND(MAX(T20:Z20)=2,SUM(U20:V20)=0),エラー無,IF(MAX(U20:Z20)=0,正常,IF(U20=1,B20&amp;必須msg,"")&amp;IF(V20=1,"参考資料のページ"&amp;必須msg,IF(X20=1,"参考資料のページ"&amp;半角msg,IF(Z20=1,"参考資料のページは数字もしくはカンマを入力してください","")))))</f>
        <v>着手年月日が空欄です　参考資料のページが空欄です　</v>
      </c>
      <c r="T20" s="6">
        <v>0</v>
      </c>
      <c r="U20" s="6">
        <f>(LEN(C20)=0)*1</f>
        <v>1</v>
      </c>
      <c r="V20" s="6">
        <f>(LEN(J20)=0)*1</f>
        <v>1</v>
      </c>
      <c r="X20" s="6">
        <f>(LEN(J20)&lt;&gt;LENB(J20))*1</f>
        <v>0</v>
      </c>
      <c r="Z20" s="6">
        <f>OR(INDEX(ISERR(FIND(MID(J20,ROW($1:$20),1),数カンマ)),))*1</f>
        <v>0</v>
      </c>
    </row>
    <row r="21" spans="2:34" ht="18" customHeight="1" x14ac:dyDescent="0.2">
      <c r="B21" s="67" t="s">
        <v>439</v>
      </c>
      <c r="C21" s="303"/>
      <c r="D21" s="303"/>
      <c r="E21" s="303"/>
      <c r="F21" s="303"/>
      <c r="G21" s="303"/>
      <c r="H21" s="303"/>
      <c r="I21" s="35" t="s">
        <v>490</v>
      </c>
      <c r="J21" s="143"/>
      <c r="K21" s="74" t="s">
        <v>489</v>
      </c>
      <c r="N21" s="6" t="str">
        <f t="shared" si="0"/>
        <v>【！】</v>
      </c>
      <c r="O21" s="8" t="str">
        <f t="shared" si="1"/>
        <v>完了年月日が空欄です　参考資料のページが空欄です　</v>
      </c>
      <c r="S21" s="6" t="str">
        <f>IF(AND(MAX(T21:Z21)=2,SUM(U21:V21)=0),エラー無,IF(MAX(U21:Z21)=0,正常,IF(U21=1,B21&amp;必須msg,"")&amp;IF(V21=1,"参考資料のページ"&amp;必須msg,IF(X21=1,"参考資料のページ"&amp;半角msg,IF(Z21=1,"参考資料のページは数字もしくはカンマを入力してください","")))))</f>
        <v>完了年月日が空欄です　参考資料のページが空欄です　</v>
      </c>
      <c r="T21" s="6">
        <v>0</v>
      </c>
      <c r="U21" s="6">
        <f>(LEN(C21)=0)*1</f>
        <v>1</v>
      </c>
      <c r="V21" s="6">
        <f>(LEN(J21)=0)*1</f>
        <v>1</v>
      </c>
      <c r="X21" s="6">
        <f>(LEN(J21)&lt;&gt;LENB(J21))*1</f>
        <v>0</v>
      </c>
      <c r="Z21" s="6">
        <f>OR(INDEX(ISERR(FIND(MID(J21,ROW($1:$20),1),数カンマ)),))*1</f>
        <v>0</v>
      </c>
    </row>
    <row r="22" spans="2:34" ht="39.450000000000003" customHeight="1" x14ac:dyDescent="0.2">
      <c r="B22" s="81" t="s">
        <v>632</v>
      </c>
      <c r="C22" s="302"/>
      <c r="D22" s="302"/>
      <c r="E22" s="302"/>
      <c r="F22" s="302"/>
      <c r="G22" s="302"/>
      <c r="H22" s="302"/>
      <c r="I22" s="35" t="s">
        <v>490</v>
      </c>
      <c r="J22" s="86"/>
      <c r="K22" s="74" t="s">
        <v>489</v>
      </c>
      <c r="N22" s="6" t="str">
        <f t="shared" si="0"/>
        <v/>
      </c>
      <c r="O22" s="8" t="str">
        <f t="shared" si="1"/>
        <v>エラーの場合ここに表示されます</v>
      </c>
      <c r="S22" s="6" t="str">
        <f>IF(AND(MAX(T22:Z22)=2,LEN(C22)=0,LEN(J22)=0),エラー無,IF(MAX(U22:Z22)=0,正常,IF(U22=1,B22&amp;必須msg,"")&amp;IF(V22=1,"参考資料のページ"&amp;必須msg,IF(X22=1,"参考資料のページ"&amp;半角msg,IF(Z22=1,"参考資料のページは数字もしくはカンマを入力してください","")))))</f>
        <v>エラーの場合ここに表示されます</v>
      </c>
      <c r="T22" s="6">
        <v>2</v>
      </c>
      <c r="U22" s="6">
        <v>0</v>
      </c>
      <c r="V22" s="6">
        <f>IF(AND(LEN(C22)&gt;0,LEN(J22)=0),1,0)</f>
        <v>0</v>
      </c>
      <c r="X22" s="6">
        <f>(LEN(J22)&lt;&gt;LENB(J22))*1</f>
        <v>0</v>
      </c>
      <c r="Z22" s="6">
        <f>OR(INDEX(ISERR(FIND(MID(J22,ROW($1:$20),1),数カンマ)),))*1</f>
        <v>0</v>
      </c>
    </row>
    <row r="23" spans="2:34" ht="39" customHeight="1" thickBot="1" x14ac:dyDescent="0.25">
      <c r="B23" s="79" t="s">
        <v>440</v>
      </c>
      <c r="C23" s="304" t="str">
        <f>IF(C4="","企業名_事業番号",C4&amp;"_"&amp;IF(2-LEN(C13)&gt;0,REPT("0",2-LEN(C13)),"")&amp;C13)&amp;"_参考資料.pdf"</f>
        <v>企業名_事業番号_参考資料.pdf</v>
      </c>
      <c r="D23" s="305"/>
      <c r="E23" s="305"/>
      <c r="F23" s="305"/>
      <c r="G23" s="306"/>
      <c r="H23" s="307" t="s">
        <v>633</v>
      </c>
      <c r="I23" s="307"/>
      <c r="J23" s="307"/>
      <c r="K23" s="308"/>
    </row>
    <row r="24" spans="2:34" ht="18" customHeight="1" thickBot="1" x14ac:dyDescent="0.25">
      <c r="B24" s="134" t="s">
        <v>634</v>
      </c>
      <c r="C24" s="318"/>
      <c r="D24" s="319"/>
      <c r="E24" s="319"/>
      <c r="F24" s="319"/>
      <c r="G24" s="319"/>
      <c r="H24" s="295" t="s">
        <v>635</v>
      </c>
      <c r="I24" s="296"/>
      <c r="J24" s="296"/>
      <c r="K24" s="297"/>
      <c r="N24" s="6" t="str">
        <f t="shared" si="0"/>
        <v/>
      </c>
      <c r="O24" s="8" t="str">
        <f t="shared" si="1"/>
        <v>エラーの場合ここに表示されます</v>
      </c>
      <c r="S24" s="6" t="str">
        <f>IF(AND(MAX(T24:Y24)=2,LEN(C24)=0),エラー無,IF(MAX(U24:Y24)=0,正常,IF(LEN(C24)&gt;0,IF(X24=1,B24&amp;半角msg,IF(Y24=1,B24&amp;"はURLの形式が不正です（例：http://～、https://～）","")),"")))</f>
        <v>エラーの場合ここに表示されます</v>
      </c>
      <c r="T24" s="6">
        <v>2</v>
      </c>
      <c r="X24" s="6">
        <f>(LEN(C24)&lt;&gt;LENB(C24))*1</f>
        <v>0</v>
      </c>
      <c r="Y24" s="6">
        <f>(OR(AND(COUNTIF(C24,プロトコル１&amp;"*")=0,COUNTIF(C24,プロトコル２&amp;"*")=0),AA24=""))*1</f>
        <v>1</v>
      </c>
      <c r="Z24" s="6">
        <f>IF(LEN(AB24)&gt;0,(LEN(AB24)-LEN(SUBSTITUTE(AB24,".",""))=0)*1,0)</f>
        <v>0</v>
      </c>
      <c r="AA24" s="6" t="str">
        <f>IFERROR(RIGHT($C$24,LEN($C$24)-(FIND(プロトコル１,$C$24)+LEN(プロトコル１)-1)),IFERROR(RIGHT($C$24,LEN($C$24)-(FIND(プロトコル２,$C$24)+LEN(プロトコル２)-1)),""))</f>
        <v/>
      </c>
      <c r="AB24" s="6" t="str">
        <f>IFERROR(LEFT($AA$24,FIND("/",$AA$24)-1),$AA$24)</f>
        <v/>
      </c>
    </row>
    <row r="25" spans="2:34" ht="18" customHeight="1" thickBot="1" x14ac:dyDescent="0.25">
      <c r="C25" s="309"/>
      <c r="D25" s="309"/>
      <c r="E25" s="309"/>
      <c r="F25" s="309"/>
      <c r="G25" s="309"/>
      <c r="H25" s="309"/>
    </row>
    <row r="26" spans="2:34" ht="18" customHeight="1" x14ac:dyDescent="0.2">
      <c r="B26" s="310" t="s">
        <v>491</v>
      </c>
      <c r="C26" s="311"/>
      <c r="D26" s="311"/>
      <c r="E26" s="311"/>
      <c r="F26" s="311"/>
      <c r="G26" s="311"/>
      <c r="H26" s="311"/>
      <c r="I26" s="311"/>
      <c r="J26" s="311"/>
      <c r="K26" s="312"/>
    </row>
    <row r="27" spans="2:34" ht="67.2" customHeight="1" x14ac:dyDescent="0.2">
      <c r="B27" s="67" t="s">
        <v>974</v>
      </c>
      <c r="C27" s="313" t="s">
        <v>975</v>
      </c>
      <c r="D27" s="314"/>
      <c r="E27" s="77" t="s">
        <v>572</v>
      </c>
      <c r="F27" s="75" t="s">
        <v>492</v>
      </c>
      <c r="G27" s="75" t="s">
        <v>493</v>
      </c>
      <c r="H27" s="76" t="s">
        <v>526</v>
      </c>
      <c r="I27" s="315" t="s">
        <v>553</v>
      </c>
      <c r="J27" s="316"/>
      <c r="K27" s="317"/>
      <c r="L27" s="36"/>
    </row>
    <row r="28" spans="2:34" ht="18" customHeight="1" x14ac:dyDescent="0.2">
      <c r="B28" s="33">
        <v>1</v>
      </c>
      <c r="C28" s="298"/>
      <c r="D28" s="299"/>
      <c r="E28" s="82"/>
      <c r="F28" s="82"/>
      <c r="G28" s="87"/>
      <c r="H28" s="47" t="str">
        <f>IF(OR(C$20="",C$21="",F28="",G28=""),"",IFERROR(IF(AND(DATEDIF(F28,G28,"M")&lt;6,(G28-F28)&lt;((C$21-C$20)/2)),"○","-"),""))</f>
        <v/>
      </c>
      <c r="I28" s="35" t="s">
        <v>490</v>
      </c>
      <c r="J28" s="165"/>
      <c r="K28" s="74" t="s">
        <v>489</v>
      </c>
      <c r="N28" s="6" t="str">
        <f t="shared" ref="N28:N47" si="2">IF(OR(O28=正常,O28=エラー無),"","【！】")</f>
        <v/>
      </c>
      <c r="O28" s="8" t="str">
        <f>S28</f>
        <v>エラーの場合ここに表示されます</v>
      </c>
      <c r="S28" s="6" t="str">
        <f t="shared" ref="S28:S47" si="3">IF(AND(MAX(T28:AF28)=2,LEN(C28)=0,LEN(E28)=0,LEN(F28)=0,LEN(G28)=0,LEN(J28)=0),エラー無,IF(MAX(U28:AF28)=0,正常,IF(U28=1,$B$27&amp;必須msg,"")&amp;IF(V28=1,"技術者氏名"&amp;必須msg,IF(AB28=1,"技術者氏名の氏・名の間は半角スペースを挿入してください　",""))&amp;IF(W28=1,$E$27&amp;必須msg,"")&amp;IF(X28=1,$F$27&amp;必須msg,"")&amp;IF(Y28=1,$G$27&amp;必須msg,"")&amp;IF(Z28=1,"参考資料のページ数"&amp;必須msg,IF(AD28=1,"参考資料のページ"&amp;半角msg,IF(AF28=1,"参考資料のページは数字もしくはカンマを入力してください","")))))</f>
        <v>エラーの場合ここに表示されます</v>
      </c>
      <c r="T28" s="6">
        <v>2</v>
      </c>
      <c r="U28" s="6">
        <f t="shared" ref="U28:U47" si="4">IF($B28&lt;=$AH$28,IF(B28="",1,0),0)</f>
        <v>0</v>
      </c>
      <c r="V28" s="6">
        <f t="shared" ref="V28:V47" si="5">IF($B28&lt;=$AH$28,IF(C28="",1,0),0)</f>
        <v>0</v>
      </c>
      <c r="W28" s="6">
        <f t="shared" ref="W28:W47" si="6">IF($B28&lt;=$AH$28,IF(E28="",1,0),0)</f>
        <v>0</v>
      </c>
      <c r="X28" s="6">
        <f t="shared" ref="X28:X47" si="7">IF($B28&lt;=$AH$28,IF(F28="",1,0),0)</f>
        <v>0</v>
      </c>
      <c r="Y28" s="6">
        <f t="shared" ref="Y28:Y47" si="8">IF($B28&lt;=$AH$28,IF(G28="",1,0),0)</f>
        <v>0</v>
      </c>
      <c r="Z28" s="6">
        <f>IF($B28&lt;=$AH$28,IF(J28="",1,0),0)</f>
        <v>0</v>
      </c>
      <c r="AB28" s="119">
        <f>COUNTIF(C28,"*　*")</f>
        <v>0</v>
      </c>
      <c r="AD28" s="6">
        <f>(LEN(J28)&lt;&gt;LENB(J28))*1</f>
        <v>0</v>
      </c>
      <c r="AF28" s="6">
        <f t="shared" ref="AF28:AF47" si="9">OR(INDEX(ISERR(FIND(MID(J28,ROW($1:$20),1),数カンマ)),))*1</f>
        <v>0</v>
      </c>
      <c r="AH28" s="6">
        <f>IFERROR(VLOOKUP($C$13,様式１【認定申請一覧】!$B$14:$G$113,6,FALSE),0)</f>
        <v>0</v>
      </c>
    </row>
    <row r="29" spans="2:34" ht="18" customHeight="1" x14ac:dyDescent="0.2">
      <c r="B29" s="33">
        <v>2</v>
      </c>
      <c r="C29" s="298"/>
      <c r="D29" s="299"/>
      <c r="E29" s="82"/>
      <c r="F29" s="82"/>
      <c r="G29" s="116"/>
      <c r="H29" s="47" t="str">
        <f t="shared" ref="H29:H47" si="10">IF(OR(C$20="",C$21="",F29="",G29=""),"",IFERROR(IF(AND(DATEDIF(F29,G29,"M")&lt;6,(G29-F29)&lt;((C$21-C$20)/2)),"○","-"),""))</f>
        <v/>
      </c>
      <c r="I29" s="35" t="s">
        <v>490</v>
      </c>
      <c r="J29" s="165"/>
      <c r="K29" s="74" t="s">
        <v>489</v>
      </c>
      <c r="N29" s="6" t="str">
        <f t="shared" si="2"/>
        <v/>
      </c>
      <c r="O29" s="8" t="str">
        <f t="shared" ref="O29:O47" si="11">S29</f>
        <v>エラーの場合ここに表示されます</v>
      </c>
      <c r="S29" s="6" t="str">
        <f t="shared" si="3"/>
        <v>エラーの場合ここに表示されます</v>
      </c>
      <c r="T29" s="6">
        <v>2</v>
      </c>
      <c r="U29" s="6">
        <f t="shared" si="4"/>
        <v>0</v>
      </c>
      <c r="V29" s="6">
        <f t="shared" si="5"/>
        <v>0</v>
      </c>
      <c r="W29" s="6">
        <f t="shared" si="6"/>
        <v>0</v>
      </c>
      <c r="X29" s="6">
        <f t="shared" si="7"/>
        <v>0</v>
      </c>
      <c r="Y29" s="6">
        <f t="shared" si="8"/>
        <v>0</v>
      </c>
      <c r="Z29" s="6">
        <f t="shared" ref="Z29:Z47" si="12">IF($B29&lt;=$AH$28,IF(J29="",1,0),0)</f>
        <v>0</v>
      </c>
      <c r="AB29" s="119">
        <f>COUNTIF(C29,"*　*")</f>
        <v>0</v>
      </c>
      <c r="AD29" s="6">
        <f>(LEN(J29)&lt;&gt;LENB(J29))*1</f>
        <v>0</v>
      </c>
      <c r="AF29" s="6">
        <f t="shared" si="9"/>
        <v>0</v>
      </c>
    </row>
    <row r="30" spans="2:34" ht="18" customHeight="1" x14ac:dyDescent="0.2">
      <c r="B30" s="33">
        <v>3</v>
      </c>
      <c r="C30" s="298"/>
      <c r="D30" s="299"/>
      <c r="E30" s="82"/>
      <c r="F30" s="82"/>
      <c r="G30" s="116"/>
      <c r="H30" s="47" t="str">
        <f t="shared" si="10"/>
        <v/>
      </c>
      <c r="I30" s="35" t="s">
        <v>490</v>
      </c>
      <c r="J30" s="165"/>
      <c r="K30" s="74" t="s">
        <v>489</v>
      </c>
      <c r="N30" s="6" t="str">
        <f t="shared" si="2"/>
        <v/>
      </c>
      <c r="O30" s="8" t="str">
        <f t="shared" si="11"/>
        <v>エラーの場合ここに表示されます</v>
      </c>
      <c r="S30" s="6" t="str">
        <f t="shared" si="3"/>
        <v>エラーの場合ここに表示されます</v>
      </c>
      <c r="T30" s="6">
        <v>2</v>
      </c>
      <c r="U30" s="6">
        <f t="shared" si="4"/>
        <v>0</v>
      </c>
      <c r="V30" s="6">
        <f t="shared" si="5"/>
        <v>0</v>
      </c>
      <c r="W30" s="6">
        <f t="shared" si="6"/>
        <v>0</v>
      </c>
      <c r="X30" s="6">
        <f t="shared" si="7"/>
        <v>0</v>
      </c>
      <c r="Y30" s="6">
        <f t="shared" si="8"/>
        <v>0</v>
      </c>
      <c r="Z30" s="6">
        <f t="shared" si="12"/>
        <v>0</v>
      </c>
      <c r="AB30" s="119">
        <f t="shared" ref="AB30:AB47" si="13">COUNTIF(C30,"*　*")</f>
        <v>0</v>
      </c>
      <c r="AD30" s="6">
        <f t="shared" ref="AD30:AD47" si="14">(LEN(J30)&lt;&gt;LENB(J30))*1</f>
        <v>0</v>
      </c>
      <c r="AF30" s="6">
        <f t="shared" si="9"/>
        <v>0</v>
      </c>
    </row>
    <row r="31" spans="2:34" ht="18" customHeight="1" x14ac:dyDescent="0.2">
      <c r="B31" s="33">
        <v>4</v>
      </c>
      <c r="C31" s="298"/>
      <c r="D31" s="299"/>
      <c r="E31" s="82"/>
      <c r="F31" s="82"/>
      <c r="G31" s="116"/>
      <c r="H31" s="47" t="str">
        <f t="shared" si="10"/>
        <v/>
      </c>
      <c r="I31" s="35" t="s">
        <v>490</v>
      </c>
      <c r="J31" s="165"/>
      <c r="K31" s="74" t="s">
        <v>489</v>
      </c>
      <c r="N31" s="6" t="str">
        <f t="shared" si="2"/>
        <v/>
      </c>
      <c r="O31" s="8" t="str">
        <f t="shared" si="11"/>
        <v>エラーの場合ここに表示されます</v>
      </c>
      <c r="S31" s="6" t="str">
        <f t="shared" si="3"/>
        <v>エラーの場合ここに表示されます</v>
      </c>
      <c r="T31" s="6">
        <v>2</v>
      </c>
      <c r="U31" s="6">
        <f t="shared" si="4"/>
        <v>0</v>
      </c>
      <c r="V31" s="6">
        <f t="shared" si="5"/>
        <v>0</v>
      </c>
      <c r="W31" s="6">
        <f t="shared" si="6"/>
        <v>0</v>
      </c>
      <c r="X31" s="6">
        <f t="shared" si="7"/>
        <v>0</v>
      </c>
      <c r="Y31" s="6">
        <f t="shared" si="8"/>
        <v>0</v>
      </c>
      <c r="Z31" s="6">
        <f t="shared" si="12"/>
        <v>0</v>
      </c>
      <c r="AB31" s="119">
        <f t="shared" si="13"/>
        <v>0</v>
      </c>
      <c r="AD31" s="6">
        <f t="shared" si="14"/>
        <v>0</v>
      </c>
      <c r="AF31" s="6">
        <f t="shared" si="9"/>
        <v>0</v>
      </c>
    </row>
    <row r="32" spans="2:34" ht="18" customHeight="1" x14ac:dyDescent="0.2">
      <c r="B32" s="33">
        <v>5</v>
      </c>
      <c r="C32" s="298"/>
      <c r="D32" s="299"/>
      <c r="E32" s="82"/>
      <c r="F32" s="82"/>
      <c r="G32" s="116"/>
      <c r="H32" s="47" t="str">
        <f t="shared" si="10"/>
        <v/>
      </c>
      <c r="I32" s="35" t="s">
        <v>490</v>
      </c>
      <c r="J32" s="165"/>
      <c r="K32" s="74" t="s">
        <v>489</v>
      </c>
      <c r="N32" s="6" t="str">
        <f t="shared" si="2"/>
        <v/>
      </c>
      <c r="O32" s="8" t="str">
        <f t="shared" si="11"/>
        <v>エラーの場合ここに表示されます</v>
      </c>
      <c r="S32" s="6" t="str">
        <f t="shared" si="3"/>
        <v>エラーの場合ここに表示されます</v>
      </c>
      <c r="T32" s="6">
        <v>2</v>
      </c>
      <c r="U32" s="6">
        <f t="shared" si="4"/>
        <v>0</v>
      </c>
      <c r="V32" s="6">
        <f t="shared" si="5"/>
        <v>0</v>
      </c>
      <c r="W32" s="6">
        <f t="shared" si="6"/>
        <v>0</v>
      </c>
      <c r="X32" s="6">
        <f t="shared" si="7"/>
        <v>0</v>
      </c>
      <c r="Y32" s="6">
        <f t="shared" si="8"/>
        <v>0</v>
      </c>
      <c r="Z32" s="6">
        <f t="shared" si="12"/>
        <v>0</v>
      </c>
      <c r="AB32" s="119">
        <f t="shared" si="13"/>
        <v>0</v>
      </c>
      <c r="AD32" s="6">
        <f t="shared" si="14"/>
        <v>0</v>
      </c>
      <c r="AF32" s="6">
        <f t="shared" si="9"/>
        <v>0</v>
      </c>
    </row>
    <row r="33" spans="2:32" ht="18" customHeight="1" x14ac:dyDescent="0.2">
      <c r="B33" s="33">
        <v>6</v>
      </c>
      <c r="C33" s="298"/>
      <c r="D33" s="299"/>
      <c r="E33" s="82"/>
      <c r="F33" s="82"/>
      <c r="G33" s="116"/>
      <c r="H33" s="47" t="str">
        <f t="shared" si="10"/>
        <v/>
      </c>
      <c r="I33" s="35" t="s">
        <v>490</v>
      </c>
      <c r="J33" s="165"/>
      <c r="K33" s="74" t="s">
        <v>489</v>
      </c>
      <c r="N33" s="6" t="str">
        <f t="shared" si="2"/>
        <v/>
      </c>
      <c r="O33" s="8" t="str">
        <f t="shared" si="11"/>
        <v>エラーの場合ここに表示されます</v>
      </c>
      <c r="S33" s="6" t="str">
        <f t="shared" si="3"/>
        <v>エラーの場合ここに表示されます</v>
      </c>
      <c r="T33" s="6">
        <v>2</v>
      </c>
      <c r="U33" s="6">
        <f t="shared" si="4"/>
        <v>0</v>
      </c>
      <c r="V33" s="6">
        <f t="shared" si="5"/>
        <v>0</v>
      </c>
      <c r="W33" s="6">
        <f t="shared" si="6"/>
        <v>0</v>
      </c>
      <c r="X33" s="6">
        <f t="shared" si="7"/>
        <v>0</v>
      </c>
      <c r="Y33" s="6">
        <f t="shared" si="8"/>
        <v>0</v>
      </c>
      <c r="Z33" s="6">
        <f t="shared" si="12"/>
        <v>0</v>
      </c>
      <c r="AB33" s="119">
        <f t="shared" si="13"/>
        <v>0</v>
      </c>
      <c r="AD33" s="6">
        <f t="shared" si="14"/>
        <v>0</v>
      </c>
      <c r="AF33" s="6">
        <f t="shared" si="9"/>
        <v>0</v>
      </c>
    </row>
    <row r="34" spans="2:32" ht="18" customHeight="1" x14ac:dyDescent="0.2">
      <c r="B34" s="33">
        <v>7</v>
      </c>
      <c r="C34" s="298"/>
      <c r="D34" s="299"/>
      <c r="E34" s="82"/>
      <c r="F34" s="82"/>
      <c r="G34" s="116"/>
      <c r="H34" s="47" t="str">
        <f t="shared" si="10"/>
        <v/>
      </c>
      <c r="I34" s="35" t="s">
        <v>490</v>
      </c>
      <c r="J34" s="165"/>
      <c r="K34" s="74" t="s">
        <v>489</v>
      </c>
      <c r="N34" s="6" t="str">
        <f t="shared" si="2"/>
        <v/>
      </c>
      <c r="O34" s="8" t="str">
        <f t="shared" si="11"/>
        <v>エラーの場合ここに表示されます</v>
      </c>
      <c r="S34" s="6" t="str">
        <f t="shared" si="3"/>
        <v>エラーの場合ここに表示されます</v>
      </c>
      <c r="T34" s="6">
        <v>2</v>
      </c>
      <c r="U34" s="6">
        <f t="shared" si="4"/>
        <v>0</v>
      </c>
      <c r="V34" s="6">
        <f t="shared" si="5"/>
        <v>0</v>
      </c>
      <c r="W34" s="6">
        <f t="shared" si="6"/>
        <v>0</v>
      </c>
      <c r="X34" s="6">
        <f t="shared" si="7"/>
        <v>0</v>
      </c>
      <c r="Y34" s="6">
        <f t="shared" si="8"/>
        <v>0</v>
      </c>
      <c r="Z34" s="6">
        <f t="shared" si="12"/>
        <v>0</v>
      </c>
      <c r="AB34" s="119">
        <f t="shared" si="13"/>
        <v>0</v>
      </c>
      <c r="AD34" s="6">
        <f t="shared" si="14"/>
        <v>0</v>
      </c>
      <c r="AF34" s="6">
        <f t="shared" si="9"/>
        <v>0</v>
      </c>
    </row>
    <row r="35" spans="2:32" ht="18" customHeight="1" x14ac:dyDescent="0.2">
      <c r="B35" s="33">
        <v>8</v>
      </c>
      <c r="C35" s="298"/>
      <c r="D35" s="299"/>
      <c r="E35" s="82"/>
      <c r="F35" s="82"/>
      <c r="G35" s="116"/>
      <c r="H35" s="47" t="str">
        <f t="shared" si="10"/>
        <v/>
      </c>
      <c r="I35" s="35" t="s">
        <v>490</v>
      </c>
      <c r="J35" s="165"/>
      <c r="K35" s="74" t="s">
        <v>489</v>
      </c>
      <c r="N35" s="6" t="str">
        <f t="shared" si="2"/>
        <v/>
      </c>
      <c r="O35" s="8" t="str">
        <f t="shared" si="11"/>
        <v>エラーの場合ここに表示されます</v>
      </c>
      <c r="S35" s="6" t="str">
        <f t="shared" si="3"/>
        <v>エラーの場合ここに表示されます</v>
      </c>
      <c r="T35" s="6">
        <v>2</v>
      </c>
      <c r="U35" s="6">
        <f t="shared" si="4"/>
        <v>0</v>
      </c>
      <c r="V35" s="6">
        <f t="shared" si="5"/>
        <v>0</v>
      </c>
      <c r="W35" s="6">
        <f t="shared" si="6"/>
        <v>0</v>
      </c>
      <c r="X35" s="6">
        <f t="shared" si="7"/>
        <v>0</v>
      </c>
      <c r="Y35" s="6">
        <f t="shared" si="8"/>
        <v>0</v>
      </c>
      <c r="Z35" s="6">
        <f t="shared" si="12"/>
        <v>0</v>
      </c>
      <c r="AB35" s="119">
        <f t="shared" si="13"/>
        <v>0</v>
      </c>
      <c r="AD35" s="6">
        <f t="shared" si="14"/>
        <v>0</v>
      </c>
      <c r="AF35" s="6">
        <f t="shared" si="9"/>
        <v>0</v>
      </c>
    </row>
    <row r="36" spans="2:32" ht="18" customHeight="1" x14ac:dyDescent="0.2">
      <c r="B36" s="33">
        <v>9</v>
      </c>
      <c r="C36" s="298"/>
      <c r="D36" s="299"/>
      <c r="E36" s="82"/>
      <c r="F36" s="82"/>
      <c r="G36" s="116"/>
      <c r="H36" s="47" t="str">
        <f t="shared" si="10"/>
        <v/>
      </c>
      <c r="I36" s="35" t="s">
        <v>490</v>
      </c>
      <c r="J36" s="165"/>
      <c r="K36" s="74" t="s">
        <v>489</v>
      </c>
      <c r="N36" s="6" t="str">
        <f t="shared" si="2"/>
        <v/>
      </c>
      <c r="O36" s="8" t="str">
        <f t="shared" si="11"/>
        <v>エラーの場合ここに表示されます</v>
      </c>
      <c r="S36" s="6" t="str">
        <f t="shared" si="3"/>
        <v>エラーの場合ここに表示されます</v>
      </c>
      <c r="T36" s="6">
        <v>2</v>
      </c>
      <c r="U36" s="6">
        <f t="shared" si="4"/>
        <v>0</v>
      </c>
      <c r="V36" s="6">
        <f t="shared" si="5"/>
        <v>0</v>
      </c>
      <c r="W36" s="6">
        <f t="shared" si="6"/>
        <v>0</v>
      </c>
      <c r="X36" s="6">
        <f t="shared" si="7"/>
        <v>0</v>
      </c>
      <c r="Y36" s="6">
        <f t="shared" si="8"/>
        <v>0</v>
      </c>
      <c r="Z36" s="6">
        <f t="shared" si="12"/>
        <v>0</v>
      </c>
      <c r="AB36" s="119">
        <f t="shared" si="13"/>
        <v>0</v>
      </c>
      <c r="AD36" s="6">
        <f t="shared" si="14"/>
        <v>0</v>
      </c>
      <c r="AF36" s="6">
        <f t="shared" si="9"/>
        <v>0</v>
      </c>
    </row>
    <row r="37" spans="2:32" ht="18" customHeight="1" x14ac:dyDescent="0.2">
      <c r="B37" s="33">
        <v>10</v>
      </c>
      <c r="C37" s="298"/>
      <c r="D37" s="299"/>
      <c r="E37" s="82"/>
      <c r="F37" s="82"/>
      <c r="G37" s="116"/>
      <c r="H37" s="47" t="str">
        <f t="shared" si="10"/>
        <v/>
      </c>
      <c r="I37" s="35" t="s">
        <v>490</v>
      </c>
      <c r="J37" s="165"/>
      <c r="K37" s="74" t="s">
        <v>489</v>
      </c>
      <c r="N37" s="6" t="str">
        <f t="shared" si="2"/>
        <v/>
      </c>
      <c r="O37" s="8" t="str">
        <f t="shared" si="11"/>
        <v>エラーの場合ここに表示されます</v>
      </c>
      <c r="S37" s="6" t="str">
        <f t="shared" si="3"/>
        <v>エラーの場合ここに表示されます</v>
      </c>
      <c r="T37" s="6">
        <v>2</v>
      </c>
      <c r="U37" s="6">
        <f t="shared" si="4"/>
        <v>0</v>
      </c>
      <c r="V37" s="6">
        <f t="shared" si="5"/>
        <v>0</v>
      </c>
      <c r="W37" s="6">
        <f t="shared" si="6"/>
        <v>0</v>
      </c>
      <c r="X37" s="6">
        <f t="shared" si="7"/>
        <v>0</v>
      </c>
      <c r="Y37" s="6">
        <f t="shared" si="8"/>
        <v>0</v>
      </c>
      <c r="Z37" s="6">
        <f t="shared" si="12"/>
        <v>0</v>
      </c>
      <c r="AB37" s="119">
        <f t="shared" si="13"/>
        <v>0</v>
      </c>
      <c r="AD37" s="6">
        <f t="shared" si="14"/>
        <v>0</v>
      </c>
      <c r="AF37" s="6">
        <f t="shared" si="9"/>
        <v>0</v>
      </c>
    </row>
    <row r="38" spans="2:32" ht="18" customHeight="1" x14ac:dyDescent="0.2">
      <c r="B38" s="33">
        <v>11</v>
      </c>
      <c r="C38" s="298"/>
      <c r="D38" s="299"/>
      <c r="E38" s="82"/>
      <c r="F38" s="82"/>
      <c r="G38" s="116"/>
      <c r="H38" s="47" t="str">
        <f t="shared" si="10"/>
        <v/>
      </c>
      <c r="I38" s="35" t="s">
        <v>490</v>
      </c>
      <c r="J38" s="165"/>
      <c r="K38" s="74" t="s">
        <v>489</v>
      </c>
      <c r="N38" s="6" t="str">
        <f t="shared" si="2"/>
        <v/>
      </c>
      <c r="O38" s="8" t="str">
        <f t="shared" si="11"/>
        <v>エラーの場合ここに表示されます</v>
      </c>
      <c r="S38" s="6" t="str">
        <f t="shared" si="3"/>
        <v>エラーの場合ここに表示されます</v>
      </c>
      <c r="T38" s="6">
        <v>2</v>
      </c>
      <c r="U38" s="6">
        <f t="shared" si="4"/>
        <v>0</v>
      </c>
      <c r="V38" s="6">
        <f t="shared" si="5"/>
        <v>0</v>
      </c>
      <c r="W38" s="6">
        <f t="shared" si="6"/>
        <v>0</v>
      </c>
      <c r="X38" s="6">
        <f t="shared" si="7"/>
        <v>0</v>
      </c>
      <c r="Y38" s="6">
        <f t="shared" si="8"/>
        <v>0</v>
      </c>
      <c r="Z38" s="6">
        <f t="shared" si="12"/>
        <v>0</v>
      </c>
      <c r="AB38" s="119">
        <f t="shared" si="13"/>
        <v>0</v>
      </c>
      <c r="AD38" s="6">
        <f t="shared" si="14"/>
        <v>0</v>
      </c>
      <c r="AF38" s="6">
        <f t="shared" si="9"/>
        <v>0</v>
      </c>
    </row>
    <row r="39" spans="2:32" ht="18" customHeight="1" x14ac:dyDescent="0.2">
      <c r="B39" s="33">
        <v>12</v>
      </c>
      <c r="C39" s="298"/>
      <c r="D39" s="299"/>
      <c r="E39" s="82"/>
      <c r="F39" s="82"/>
      <c r="G39" s="116"/>
      <c r="H39" s="47" t="str">
        <f t="shared" si="10"/>
        <v/>
      </c>
      <c r="I39" s="35" t="s">
        <v>490</v>
      </c>
      <c r="J39" s="165"/>
      <c r="K39" s="74" t="s">
        <v>489</v>
      </c>
      <c r="N39" s="6" t="str">
        <f t="shared" si="2"/>
        <v/>
      </c>
      <c r="O39" s="8" t="str">
        <f t="shared" si="11"/>
        <v>エラーの場合ここに表示されます</v>
      </c>
      <c r="S39" s="6" t="str">
        <f t="shared" si="3"/>
        <v>エラーの場合ここに表示されます</v>
      </c>
      <c r="T39" s="6">
        <v>2</v>
      </c>
      <c r="U39" s="6">
        <f t="shared" si="4"/>
        <v>0</v>
      </c>
      <c r="V39" s="6">
        <f t="shared" si="5"/>
        <v>0</v>
      </c>
      <c r="W39" s="6">
        <f t="shared" si="6"/>
        <v>0</v>
      </c>
      <c r="X39" s="6">
        <f t="shared" si="7"/>
        <v>0</v>
      </c>
      <c r="Y39" s="6">
        <f t="shared" si="8"/>
        <v>0</v>
      </c>
      <c r="Z39" s="6">
        <f t="shared" si="12"/>
        <v>0</v>
      </c>
      <c r="AB39" s="119">
        <f t="shared" si="13"/>
        <v>0</v>
      </c>
      <c r="AD39" s="6">
        <f t="shared" si="14"/>
        <v>0</v>
      </c>
      <c r="AF39" s="6">
        <f t="shared" si="9"/>
        <v>0</v>
      </c>
    </row>
    <row r="40" spans="2:32" ht="18" customHeight="1" x14ac:dyDescent="0.2">
      <c r="B40" s="33">
        <v>13</v>
      </c>
      <c r="C40" s="298"/>
      <c r="D40" s="299"/>
      <c r="E40" s="82"/>
      <c r="F40" s="82"/>
      <c r="G40" s="116"/>
      <c r="H40" s="47" t="str">
        <f t="shared" si="10"/>
        <v/>
      </c>
      <c r="I40" s="35" t="s">
        <v>490</v>
      </c>
      <c r="J40" s="165"/>
      <c r="K40" s="74" t="s">
        <v>489</v>
      </c>
      <c r="N40" s="6" t="str">
        <f t="shared" si="2"/>
        <v/>
      </c>
      <c r="O40" s="8" t="str">
        <f t="shared" si="11"/>
        <v>エラーの場合ここに表示されます</v>
      </c>
      <c r="S40" s="6" t="str">
        <f t="shared" si="3"/>
        <v>エラーの場合ここに表示されます</v>
      </c>
      <c r="T40" s="6">
        <v>2</v>
      </c>
      <c r="U40" s="6">
        <f t="shared" si="4"/>
        <v>0</v>
      </c>
      <c r="V40" s="6">
        <f t="shared" si="5"/>
        <v>0</v>
      </c>
      <c r="W40" s="6">
        <f t="shared" si="6"/>
        <v>0</v>
      </c>
      <c r="X40" s="6">
        <f t="shared" si="7"/>
        <v>0</v>
      </c>
      <c r="Y40" s="6">
        <f t="shared" si="8"/>
        <v>0</v>
      </c>
      <c r="Z40" s="6">
        <f t="shared" si="12"/>
        <v>0</v>
      </c>
      <c r="AB40" s="119">
        <f t="shared" si="13"/>
        <v>0</v>
      </c>
      <c r="AD40" s="6">
        <f t="shared" si="14"/>
        <v>0</v>
      </c>
      <c r="AF40" s="6">
        <f t="shared" si="9"/>
        <v>0</v>
      </c>
    </row>
    <row r="41" spans="2:32" ht="18" customHeight="1" x14ac:dyDescent="0.2">
      <c r="B41" s="33">
        <v>14</v>
      </c>
      <c r="C41" s="298"/>
      <c r="D41" s="299"/>
      <c r="E41" s="82"/>
      <c r="F41" s="82"/>
      <c r="G41" s="116"/>
      <c r="H41" s="47" t="str">
        <f t="shared" si="10"/>
        <v/>
      </c>
      <c r="I41" s="35" t="s">
        <v>490</v>
      </c>
      <c r="J41" s="165"/>
      <c r="K41" s="74" t="s">
        <v>489</v>
      </c>
      <c r="N41" s="6" t="str">
        <f t="shared" si="2"/>
        <v/>
      </c>
      <c r="O41" s="8" t="str">
        <f t="shared" si="11"/>
        <v>エラーの場合ここに表示されます</v>
      </c>
      <c r="S41" s="6" t="str">
        <f t="shared" si="3"/>
        <v>エラーの場合ここに表示されます</v>
      </c>
      <c r="T41" s="6">
        <v>2</v>
      </c>
      <c r="U41" s="6">
        <f t="shared" si="4"/>
        <v>0</v>
      </c>
      <c r="V41" s="6">
        <f t="shared" si="5"/>
        <v>0</v>
      </c>
      <c r="W41" s="6">
        <f t="shared" si="6"/>
        <v>0</v>
      </c>
      <c r="X41" s="6">
        <f t="shared" si="7"/>
        <v>0</v>
      </c>
      <c r="Y41" s="6">
        <f t="shared" si="8"/>
        <v>0</v>
      </c>
      <c r="Z41" s="6">
        <f t="shared" si="12"/>
        <v>0</v>
      </c>
      <c r="AB41" s="119">
        <f t="shared" si="13"/>
        <v>0</v>
      </c>
      <c r="AD41" s="6">
        <f t="shared" si="14"/>
        <v>0</v>
      </c>
      <c r="AF41" s="6">
        <f t="shared" si="9"/>
        <v>0</v>
      </c>
    </row>
    <row r="42" spans="2:32" ht="18" customHeight="1" x14ac:dyDescent="0.2">
      <c r="B42" s="33">
        <v>15</v>
      </c>
      <c r="C42" s="298"/>
      <c r="D42" s="299"/>
      <c r="E42" s="82"/>
      <c r="F42" s="82"/>
      <c r="G42" s="116"/>
      <c r="H42" s="47" t="str">
        <f t="shared" si="10"/>
        <v/>
      </c>
      <c r="I42" s="35" t="s">
        <v>490</v>
      </c>
      <c r="J42" s="165"/>
      <c r="K42" s="74" t="s">
        <v>489</v>
      </c>
      <c r="N42" s="6" t="str">
        <f t="shared" si="2"/>
        <v/>
      </c>
      <c r="O42" s="8" t="str">
        <f t="shared" si="11"/>
        <v>エラーの場合ここに表示されます</v>
      </c>
      <c r="S42" s="6" t="str">
        <f t="shared" si="3"/>
        <v>エラーの場合ここに表示されます</v>
      </c>
      <c r="T42" s="6">
        <v>2</v>
      </c>
      <c r="U42" s="6">
        <f t="shared" si="4"/>
        <v>0</v>
      </c>
      <c r="V42" s="6">
        <f t="shared" si="5"/>
        <v>0</v>
      </c>
      <c r="W42" s="6">
        <f t="shared" si="6"/>
        <v>0</v>
      </c>
      <c r="X42" s="6">
        <f t="shared" si="7"/>
        <v>0</v>
      </c>
      <c r="Y42" s="6">
        <f t="shared" si="8"/>
        <v>0</v>
      </c>
      <c r="Z42" s="6">
        <f t="shared" si="12"/>
        <v>0</v>
      </c>
      <c r="AB42" s="119">
        <f t="shared" si="13"/>
        <v>0</v>
      </c>
      <c r="AD42" s="6">
        <f t="shared" si="14"/>
        <v>0</v>
      </c>
      <c r="AF42" s="6">
        <f t="shared" si="9"/>
        <v>0</v>
      </c>
    </row>
    <row r="43" spans="2:32" ht="18" customHeight="1" x14ac:dyDescent="0.2">
      <c r="B43" s="33">
        <v>16</v>
      </c>
      <c r="C43" s="298"/>
      <c r="D43" s="299"/>
      <c r="E43" s="82"/>
      <c r="F43" s="82"/>
      <c r="G43" s="116"/>
      <c r="H43" s="47" t="str">
        <f t="shared" si="10"/>
        <v/>
      </c>
      <c r="I43" s="35" t="s">
        <v>490</v>
      </c>
      <c r="J43" s="165"/>
      <c r="K43" s="74" t="s">
        <v>489</v>
      </c>
      <c r="N43" s="6" t="str">
        <f t="shared" si="2"/>
        <v/>
      </c>
      <c r="O43" s="8" t="str">
        <f t="shared" si="11"/>
        <v>エラーの場合ここに表示されます</v>
      </c>
      <c r="S43" s="6" t="str">
        <f t="shared" si="3"/>
        <v>エラーの場合ここに表示されます</v>
      </c>
      <c r="T43" s="6">
        <v>2</v>
      </c>
      <c r="U43" s="6">
        <f t="shared" si="4"/>
        <v>0</v>
      </c>
      <c r="V43" s="6">
        <f t="shared" si="5"/>
        <v>0</v>
      </c>
      <c r="W43" s="6">
        <f t="shared" si="6"/>
        <v>0</v>
      </c>
      <c r="X43" s="6">
        <f t="shared" si="7"/>
        <v>0</v>
      </c>
      <c r="Y43" s="6">
        <f t="shared" si="8"/>
        <v>0</v>
      </c>
      <c r="Z43" s="6">
        <f t="shared" si="12"/>
        <v>0</v>
      </c>
      <c r="AB43" s="119">
        <f t="shared" si="13"/>
        <v>0</v>
      </c>
      <c r="AD43" s="6">
        <f t="shared" si="14"/>
        <v>0</v>
      </c>
      <c r="AF43" s="6">
        <f t="shared" si="9"/>
        <v>0</v>
      </c>
    </row>
    <row r="44" spans="2:32" ht="18" customHeight="1" x14ac:dyDescent="0.2">
      <c r="B44" s="33">
        <v>17</v>
      </c>
      <c r="C44" s="298"/>
      <c r="D44" s="299"/>
      <c r="E44" s="82"/>
      <c r="F44" s="82"/>
      <c r="G44" s="116"/>
      <c r="H44" s="47" t="str">
        <f t="shared" si="10"/>
        <v/>
      </c>
      <c r="I44" s="35" t="s">
        <v>490</v>
      </c>
      <c r="J44" s="165"/>
      <c r="K44" s="74" t="s">
        <v>489</v>
      </c>
      <c r="N44" s="6" t="str">
        <f t="shared" si="2"/>
        <v/>
      </c>
      <c r="O44" s="8" t="str">
        <f t="shared" si="11"/>
        <v>エラーの場合ここに表示されます</v>
      </c>
      <c r="S44" s="6" t="str">
        <f t="shared" si="3"/>
        <v>エラーの場合ここに表示されます</v>
      </c>
      <c r="T44" s="6">
        <v>2</v>
      </c>
      <c r="U44" s="6">
        <f t="shared" si="4"/>
        <v>0</v>
      </c>
      <c r="V44" s="6">
        <f t="shared" si="5"/>
        <v>0</v>
      </c>
      <c r="W44" s="6">
        <f t="shared" si="6"/>
        <v>0</v>
      </c>
      <c r="X44" s="6">
        <f t="shared" si="7"/>
        <v>0</v>
      </c>
      <c r="Y44" s="6">
        <f t="shared" si="8"/>
        <v>0</v>
      </c>
      <c r="Z44" s="6">
        <f t="shared" si="12"/>
        <v>0</v>
      </c>
      <c r="AB44" s="119">
        <f t="shared" si="13"/>
        <v>0</v>
      </c>
      <c r="AD44" s="6">
        <f t="shared" si="14"/>
        <v>0</v>
      </c>
      <c r="AF44" s="6">
        <f t="shared" si="9"/>
        <v>0</v>
      </c>
    </row>
    <row r="45" spans="2:32" ht="18" customHeight="1" x14ac:dyDescent="0.2">
      <c r="B45" s="33">
        <v>18</v>
      </c>
      <c r="C45" s="298"/>
      <c r="D45" s="299"/>
      <c r="E45" s="82"/>
      <c r="F45" s="82"/>
      <c r="G45" s="116"/>
      <c r="H45" s="47" t="str">
        <f t="shared" si="10"/>
        <v/>
      </c>
      <c r="I45" s="35" t="s">
        <v>490</v>
      </c>
      <c r="J45" s="165"/>
      <c r="K45" s="74" t="s">
        <v>489</v>
      </c>
      <c r="N45" s="6" t="str">
        <f t="shared" si="2"/>
        <v/>
      </c>
      <c r="O45" s="8" t="str">
        <f t="shared" si="11"/>
        <v>エラーの場合ここに表示されます</v>
      </c>
      <c r="S45" s="6" t="str">
        <f t="shared" si="3"/>
        <v>エラーの場合ここに表示されます</v>
      </c>
      <c r="T45" s="6">
        <v>2</v>
      </c>
      <c r="U45" s="6">
        <f t="shared" si="4"/>
        <v>0</v>
      </c>
      <c r="V45" s="6">
        <f t="shared" si="5"/>
        <v>0</v>
      </c>
      <c r="W45" s="6">
        <f t="shared" si="6"/>
        <v>0</v>
      </c>
      <c r="X45" s="6">
        <f t="shared" si="7"/>
        <v>0</v>
      </c>
      <c r="Y45" s="6">
        <f t="shared" si="8"/>
        <v>0</v>
      </c>
      <c r="Z45" s="6">
        <f t="shared" si="12"/>
        <v>0</v>
      </c>
      <c r="AB45" s="119">
        <f t="shared" si="13"/>
        <v>0</v>
      </c>
      <c r="AD45" s="6">
        <f t="shared" si="14"/>
        <v>0</v>
      </c>
      <c r="AF45" s="6">
        <f t="shared" si="9"/>
        <v>0</v>
      </c>
    </row>
    <row r="46" spans="2:32" ht="18" customHeight="1" x14ac:dyDescent="0.2">
      <c r="B46" s="33">
        <v>19</v>
      </c>
      <c r="C46" s="298"/>
      <c r="D46" s="299"/>
      <c r="E46" s="82"/>
      <c r="F46" s="82"/>
      <c r="G46" s="116"/>
      <c r="H46" s="47" t="str">
        <f t="shared" si="10"/>
        <v/>
      </c>
      <c r="I46" s="35" t="s">
        <v>490</v>
      </c>
      <c r="J46" s="165"/>
      <c r="K46" s="74" t="s">
        <v>489</v>
      </c>
      <c r="N46" s="6" t="str">
        <f t="shared" si="2"/>
        <v/>
      </c>
      <c r="O46" s="8" t="str">
        <f t="shared" si="11"/>
        <v>エラーの場合ここに表示されます</v>
      </c>
      <c r="S46" s="6" t="str">
        <f t="shared" si="3"/>
        <v>エラーの場合ここに表示されます</v>
      </c>
      <c r="T46" s="6">
        <v>2</v>
      </c>
      <c r="U46" s="6">
        <f t="shared" si="4"/>
        <v>0</v>
      </c>
      <c r="V46" s="6">
        <f t="shared" si="5"/>
        <v>0</v>
      </c>
      <c r="W46" s="6">
        <f t="shared" si="6"/>
        <v>0</v>
      </c>
      <c r="X46" s="6">
        <f t="shared" si="7"/>
        <v>0</v>
      </c>
      <c r="Y46" s="6">
        <f t="shared" si="8"/>
        <v>0</v>
      </c>
      <c r="Z46" s="6">
        <f t="shared" si="12"/>
        <v>0</v>
      </c>
      <c r="AB46" s="119">
        <f t="shared" si="13"/>
        <v>0</v>
      </c>
      <c r="AD46" s="6">
        <f t="shared" si="14"/>
        <v>0</v>
      </c>
      <c r="AF46" s="6">
        <f t="shared" si="9"/>
        <v>0</v>
      </c>
    </row>
    <row r="47" spans="2:32" ht="18" customHeight="1" thickBot="1" x14ac:dyDescent="0.25">
      <c r="B47" s="34">
        <v>20</v>
      </c>
      <c r="C47" s="300"/>
      <c r="D47" s="301"/>
      <c r="E47" s="83"/>
      <c r="F47" s="83"/>
      <c r="G47" s="83"/>
      <c r="H47" s="48" t="str">
        <f t="shared" si="10"/>
        <v/>
      </c>
      <c r="I47" s="40" t="s">
        <v>490</v>
      </c>
      <c r="J47" s="166"/>
      <c r="K47" s="102" t="s">
        <v>489</v>
      </c>
      <c r="N47" s="6" t="str">
        <f t="shared" si="2"/>
        <v/>
      </c>
      <c r="O47" s="8" t="str">
        <f t="shared" si="11"/>
        <v>エラーの場合ここに表示されます</v>
      </c>
      <c r="S47" s="6" t="str">
        <f t="shared" si="3"/>
        <v>エラーの場合ここに表示されます</v>
      </c>
      <c r="T47" s="6">
        <v>2</v>
      </c>
      <c r="U47" s="6">
        <f t="shared" si="4"/>
        <v>0</v>
      </c>
      <c r="V47" s="6">
        <f t="shared" si="5"/>
        <v>0</v>
      </c>
      <c r="W47" s="6">
        <f t="shared" si="6"/>
        <v>0</v>
      </c>
      <c r="X47" s="6">
        <f t="shared" si="7"/>
        <v>0</v>
      </c>
      <c r="Y47" s="6">
        <f t="shared" si="8"/>
        <v>0</v>
      </c>
      <c r="Z47" s="6">
        <f t="shared" si="12"/>
        <v>0</v>
      </c>
      <c r="AB47" s="119">
        <f t="shared" si="13"/>
        <v>0</v>
      </c>
      <c r="AD47" s="6">
        <f t="shared" si="14"/>
        <v>0</v>
      </c>
      <c r="AF47" s="6">
        <f t="shared" si="9"/>
        <v>0</v>
      </c>
    </row>
  </sheetData>
  <sheetProtection sheet="1" objects="1" scenarios="1" insertRows="0"/>
  <mergeCells count="54">
    <mergeCell ref="B2:K2"/>
    <mergeCell ref="C4:K4"/>
    <mergeCell ref="C5:K5"/>
    <mergeCell ref="C6:K6"/>
    <mergeCell ref="C7:K7"/>
    <mergeCell ref="B15:K15"/>
    <mergeCell ref="B16:K16"/>
    <mergeCell ref="H17:I17"/>
    <mergeCell ref="J17:K17"/>
    <mergeCell ref="E14:I14"/>
    <mergeCell ref="J10:K10"/>
    <mergeCell ref="B11:K11"/>
    <mergeCell ref="B12:K12"/>
    <mergeCell ref="D13:I13"/>
    <mergeCell ref="B8:B10"/>
    <mergeCell ref="J8:K8"/>
    <mergeCell ref="J9:K9"/>
    <mergeCell ref="E8:H8"/>
    <mergeCell ref="E9:H9"/>
    <mergeCell ref="E10:H10"/>
    <mergeCell ref="C18:H18"/>
    <mergeCell ref="C30:D30"/>
    <mergeCell ref="C20:H20"/>
    <mergeCell ref="C21:H21"/>
    <mergeCell ref="C22:H22"/>
    <mergeCell ref="C23:G23"/>
    <mergeCell ref="H23:K23"/>
    <mergeCell ref="C25:H25"/>
    <mergeCell ref="B26:K26"/>
    <mergeCell ref="C27:D27"/>
    <mergeCell ref="I27:K27"/>
    <mergeCell ref="C28:D28"/>
    <mergeCell ref="C29:D29"/>
    <mergeCell ref="C19:H19"/>
    <mergeCell ref="I19:K19"/>
    <mergeCell ref="C24:G24"/>
    <mergeCell ref="C47:D47"/>
    <mergeCell ref="C42:D42"/>
    <mergeCell ref="C31:D31"/>
    <mergeCell ref="C32:D32"/>
    <mergeCell ref="C33:D33"/>
    <mergeCell ref="C34:D34"/>
    <mergeCell ref="C35:D35"/>
    <mergeCell ref="C36:D36"/>
    <mergeCell ref="C37:D37"/>
    <mergeCell ref="C38:D38"/>
    <mergeCell ref="C39:D39"/>
    <mergeCell ref="C40:D40"/>
    <mergeCell ref="C41:D41"/>
    <mergeCell ref="H24:K24"/>
    <mergeCell ref="C43:D43"/>
    <mergeCell ref="C44:D44"/>
    <mergeCell ref="C45:D45"/>
    <mergeCell ref="C46:D46"/>
  </mergeCells>
  <phoneticPr fontId="5"/>
  <conditionalFormatting sqref="C13">
    <cfRule type="expression" dxfId="975" priority="133">
      <formula>$O$13&lt;&gt;正常</formula>
    </cfRule>
  </conditionalFormatting>
  <conditionalFormatting sqref="C17">
    <cfRule type="expression" dxfId="974" priority="132">
      <formula>COUNTIF($O$17,"*"&amp;$B$17&amp;"*")&gt;0</formula>
    </cfRule>
  </conditionalFormatting>
  <conditionalFormatting sqref="E17:F17">
    <cfRule type="expression" dxfId="973" priority="131">
      <formula>COUNTIF($O$17,"*"&amp;$D$17&amp;"*")&gt;0</formula>
    </cfRule>
  </conditionalFormatting>
  <conditionalFormatting sqref="H17:I17">
    <cfRule type="expression" dxfId="972" priority="130">
      <formula>COUNTIF($O$17,"*"&amp;$G$17&amp;"*")&gt;0</formula>
    </cfRule>
  </conditionalFormatting>
  <conditionalFormatting sqref="C18:H18">
    <cfRule type="expression" dxfId="971" priority="129">
      <formula>COUNTIF($O$18,"*"&amp;$B$18&amp;"*")&gt;0</formula>
    </cfRule>
  </conditionalFormatting>
  <conditionalFormatting sqref="J18">
    <cfRule type="expression" dxfId="970" priority="128">
      <formula>COUNTIF($O18,"*ページ*")&gt;0</formula>
    </cfRule>
  </conditionalFormatting>
  <conditionalFormatting sqref="C19:H19">
    <cfRule type="expression" dxfId="969" priority="127">
      <formula>COUNTIF($O$19,"*"&amp;$B$19&amp;"*")&gt;0</formula>
    </cfRule>
  </conditionalFormatting>
  <conditionalFormatting sqref="J22">
    <cfRule type="expression" dxfId="968" priority="126">
      <formula>COUNTIF($O22,"*ページ*")&gt;0</formula>
    </cfRule>
  </conditionalFormatting>
  <conditionalFormatting sqref="J21">
    <cfRule type="expression" dxfId="967" priority="125">
      <formula>COUNTIF($O21,"*ページ*")&gt;0</formula>
    </cfRule>
  </conditionalFormatting>
  <conditionalFormatting sqref="J20">
    <cfRule type="expression" dxfId="966" priority="124">
      <formula>COUNTIF($O20,"*ページ*")&gt;0</formula>
    </cfRule>
  </conditionalFormatting>
  <conditionalFormatting sqref="C20:H20">
    <cfRule type="expression" dxfId="965" priority="123">
      <formula>COUNTIF($O$20,"*"&amp;$B$20&amp;"*")&gt;0</formula>
    </cfRule>
  </conditionalFormatting>
  <conditionalFormatting sqref="C21:H21">
    <cfRule type="expression" dxfId="964" priority="122">
      <formula>COUNTIF($O$21,"*"&amp;$B$21&amp;"*")&gt;0</formula>
    </cfRule>
  </conditionalFormatting>
  <conditionalFormatting sqref="B28">
    <cfRule type="expression" dxfId="963" priority="121">
      <formula>AND(COUNTIF($O28,"*"&amp;$B$27&amp;"*")&gt;0)</formula>
    </cfRule>
  </conditionalFormatting>
  <conditionalFormatting sqref="E28">
    <cfRule type="expression" dxfId="962" priority="120">
      <formula>AND(COUNTIF($O28,"*"&amp;$E$27&amp;"*")&gt;0)</formula>
    </cfRule>
  </conditionalFormatting>
  <conditionalFormatting sqref="F28">
    <cfRule type="expression" dxfId="961" priority="119">
      <formula>AND(COUNTIF($O28,"*"&amp;$F$27&amp;"*")&gt;0)</formula>
    </cfRule>
  </conditionalFormatting>
  <conditionalFormatting sqref="G28">
    <cfRule type="expression" dxfId="960" priority="118">
      <formula>AND(COUNTIF($O28,"*"&amp;$G$27&amp;"*")&gt;0)</formula>
    </cfRule>
  </conditionalFormatting>
  <conditionalFormatting sqref="J28">
    <cfRule type="expression" dxfId="959" priority="117">
      <formula>AND(COUNTIF($O28,"*参考資料のページ*")&gt;0)</formula>
    </cfRule>
  </conditionalFormatting>
  <conditionalFormatting sqref="C28">
    <cfRule type="expression" dxfId="958" priority="116">
      <formula>AND(COUNTIF($O28,"*技術者氏名*")&gt;0)</formula>
    </cfRule>
  </conditionalFormatting>
  <conditionalFormatting sqref="B29">
    <cfRule type="expression" dxfId="957" priority="115">
      <formula>AND(COUNTIF($O29,"*"&amp;$B$27&amp;"*")&gt;0)</formula>
    </cfRule>
  </conditionalFormatting>
  <conditionalFormatting sqref="E29">
    <cfRule type="expression" dxfId="956" priority="114">
      <formula>AND(COUNTIF($O29,"*"&amp;$E$27&amp;"*")&gt;0)</formula>
    </cfRule>
  </conditionalFormatting>
  <conditionalFormatting sqref="F29">
    <cfRule type="expression" dxfId="955" priority="113">
      <formula>AND(COUNTIF($O29,"*"&amp;$F$27&amp;"*")&gt;0)</formula>
    </cfRule>
  </conditionalFormatting>
  <conditionalFormatting sqref="G29">
    <cfRule type="expression" dxfId="954" priority="112">
      <formula>AND(COUNTIF($O29,"*"&amp;$G$27&amp;"*")&gt;0)</formula>
    </cfRule>
  </conditionalFormatting>
  <conditionalFormatting sqref="C29">
    <cfRule type="expression" dxfId="953" priority="111">
      <formula>AND(COUNTIF($O29,"*技術者氏名*")&gt;0)</formula>
    </cfRule>
  </conditionalFormatting>
  <conditionalFormatting sqref="J29">
    <cfRule type="expression" dxfId="952" priority="110">
      <formula>AND(COUNTIF($O29,"*参考資料のページ*")&gt;0)</formula>
    </cfRule>
  </conditionalFormatting>
  <conditionalFormatting sqref="J30">
    <cfRule type="expression" dxfId="951" priority="109">
      <formula>AND(COUNTIF($O30,"*参考資料のページ*")&gt;0)</formula>
    </cfRule>
  </conditionalFormatting>
  <conditionalFormatting sqref="J31">
    <cfRule type="expression" dxfId="950" priority="108">
      <formula>AND(COUNTIF($O31,"*参考資料のページ*")&gt;0)</formula>
    </cfRule>
  </conditionalFormatting>
  <conditionalFormatting sqref="J32">
    <cfRule type="expression" dxfId="949" priority="107">
      <formula>AND(COUNTIF($O32,"*参考資料のページ*")&gt;0)</formula>
    </cfRule>
  </conditionalFormatting>
  <conditionalFormatting sqref="J33">
    <cfRule type="expression" dxfId="948" priority="106">
      <formula>AND(COUNTIF($O33,"*参考資料のページ*")&gt;0)</formula>
    </cfRule>
  </conditionalFormatting>
  <conditionalFormatting sqref="J34">
    <cfRule type="expression" dxfId="947" priority="105">
      <formula>AND(COUNTIF($O34,"*参考資料のページ*")&gt;0)</formula>
    </cfRule>
  </conditionalFormatting>
  <conditionalFormatting sqref="J35">
    <cfRule type="expression" dxfId="946" priority="104">
      <formula>AND(COUNTIF($O35,"*参考資料のページ*")&gt;0)</formula>
    </cfRule>
  </conditionalFormatting>
  <conditionalFormatting sqref="J36">
    <cfRule type="expression" dxfId="945" priority="103">
      <formula>AND(COUNTIF($O36,"*参考資料のページ*")&gt;0)</formula>
    </cfRule>
  </conditionalFormatting>
  <conditionalFormatting sqref="J37">
    <cfRule type="expression" dxfId="944" priority="102">
      <formula>AND(COUNTIF($O37,"*参考資料のページ*")&gt;0)</formula>
    </cfRule>
  </conditionalFormatting>
  <conditionalFormatting sqref="J38">
    <cfRule type="expression" dxfId="943" priority="101">
      <formula>AND(COUNTIF($O38,"*参考資料のページ*")&gt;0)</formula>
    </cfRule>
  </conditionalFormatting>
  <conditionalFormatting sqref="J39">
    <cfRule type="expression" dxfId="942" priority="100">
      <formula>AND(COUNTIF($O39,"*参考資料のページ*")&gt;0)</formula>
    </cfRule>
  </conditionalFormatting>
  <conditionalFormatting sqref="J40">
    <cfRule type="expression" dxfId="941" priority="99">
      <formula>AND(COUNTIF($O40,"*参考資料のページ*")&gt;0)</formula>
    </cfRule>
  </conditionalFormatting>
  <conditionalFormatting sqref="J41">
    <cfRule type="expression" dxfId="940" priority="98">
      <formula>AND(COUNTIF($O41,"*参考資料のページ*")&gt;0)</formula>
    </cfRule>
  </conditionalFormatting>
  <conditionalFormatting sqref="J42">
    <cfRule type="expression" dxfId="939" priority="97">
      <formula>AND(COUNTIF($O42,"*参考資料のページ*")&gt;0)</formula>
    </cfRule>
  </conditionalFormatting>
  <conditionalFormatting sqref="J43">
    <cfRule type="expression" dxfId="938" priority="96">
      <formula>AND(COUNTIF($O43,"*参考資料のページ*")&gt;0)</formula>
    </cfRule>
  </conditionalFormatting>
  <conditionalFormatting sqref="J44">
    <cfRule type="expression" dxfId="937" priority="95">
      <formula>AND(COUNTIF($O44,"*参考資料のページ*")&gt;0)</formula>
    </cfRule>
  </conditionalFormatting>
  <conditionalFormatting sqref="J45">
    <cfRule type="expression" dxfId="936" priority="94">
      <formula>AND(COUNTIF($O45,"*参考資料のページ*")&gt;0)</formula>
    </cfRule>
  </conditionalFormatting>
  <conditionalFormatting sqref="J46">
    <cfRule type="expression" dxfId="935" priority="93">
      <formula>AND(COUNTIF($O46,"*参考資料のページ*")&gt;0)</formula>
    </cfRule>
  </conditionalFormatting>
  <conditionalFormatting sqref="J47">
    <cfRule type="expression" dxfId="934" priority="92">
      <formula>AND(COUNTIF($O47,"*参考資料のページ*")&gt;0)</formula>
    </cfRule>
  </conditionalFormatting>
  <conditionalFormatting sqref="B30">
    <cfRule type="expression" dxfId="933" priority="91">
      <formula>AND(COUNTIF($O30,"*"&amp;$B$27&amp;"*")&gt;0)</formula>
    </cfRule>
  </conditionalFormatting>
  <conditionalFormatting sqref="E30">
    <cfRule type="expression" dxfId="932" priority="90">
      <formula>AND(COUNTIF($O30,"*"&amp;$E$27&amp;"*")&gt;0)</formula>
    </cfRule>
  </conditionalFormatting>
  <conditionalFormatting sqref="F30">
    <cfRule type="expression" dxfId="931" priority="89">
      <formula>AND(COUNTIF($O30,"*"&amp;$F$27&amp;"*")&gt;0)</formula>
    </cfRule>
  </conditionalFormatting>
  <conditionalFormatting sqref="G30">
    <cfRule type="expression" dxfId="930" priority="88">
      <formula>AND(COUNTIF($O30,"*"&amp;$G$27&amp;"*")&gt;0)</formula>
    </cfRule>
  </conditionalFormatting>
  <conditionalFormatting sqref="C30">
    <cfRule type="expression" dxfId="929" priority="87">
      <formula>AND(COUNTIF($O30,"*技術者氏名*")&gt;0)</formula>
    </cfRule>
  </conditionalFormatting>
  <conditionalFormatting sqref="B31">
    <cfRule type="expression" dxfId="928" priority="86">
      <formula>AND(COUNTIF($O31,"*"&amp;$B$27&amp;"*")&gt;0)</formula>
    </cfRule>
  </conditionalFormatting>
  <conditionalFormatting sqref="E31">
    <cfRule type="expression" dxfId="927" priority="85">
      <formula>AND(COUNTIF($O31,"*"&amp;$E$27&amp;"*")&gt;0)</formula>
    </cfRule>
  </conditionalFormatting>
  <conditionalFormatting sqref="F31">
    <cfRule type="expression" dxfId="926" priority="84">
      <formula>AND(COUNTIF($O31,"*"&amp;$F$27&amp;"*")&gt;0)</formula>
    </cfRule>
  </conditionalFormatting>
  <conditionalFormatting sqref="G31">
    <cfRule type="expression" dxfId="925" priority="83">
      <formula>AND(COUNTIF($O31,"*"&amp;$G$27&amp;"*")&gt;0)</formula>
    </cfRule>
  </conditionalFormatting>
  <conditionalFormatting sqref="C31">
    <cfRule type="expression" dxfId="924" priority="82">
      <formula>AND(COUNTIF($O31,"*技術者氏名*")&gt;0)</formula>
    </cfRule>
  </conditionalFormatting>
  <conditionalFormatting sqref="C47">
    <cfRule type="expression" dxfId="923" priority="2">
      <formula>AND(COUNTIF($O47,"*技術者氏名*")&gt;0)</formula>
    </cfRule>
  </conditionalFormatting>
  <conditionalFormatting sqref="B32">
    <cfRule type="expression" dxfId="922" priority="81">
      <formula>AND(COUNTIF($O32,"*"&amp;$B$27&amp;"*")&gt;0)</formula>
    </cfRule>
  </conditionalFormatting>
  <conditionalFormatting sqref="E32">
    <cfRule type="expression" dxfId="921" priority="80">
      <formula>AND(COUNTIF($O32,"*"&amp;$E$27&amp;"*")&gt;0)</formula>
    </cfRule>
  </conditionalFormatting>
  <conditionalFormatting sqref="F32">
    <cfRule type="expression" dxfId="920" priority="79">
      <formula>AND(COUNTIF($O32,"*"&amp;$F$27&amp;"*")&gt;0)</formula>
    </cfRule>
  </conditionalFormatting>
  <conditionalFormatting sqref="G32">
    <cfRule type="expression" dxfId="919" priority="78">
      <formula>AND(COUNTIF($O32,"*"&amp;$G$27&amp;"*")&gt;0)</formula>
    </cfRule>
  </conditionalFormatting>
  <conditionalFormatting sqref="C32">
    <cfRule type="expression" dxfId="918" priority="77">
      <formula>AND(COUNTIF($O32,"*技術者氏名*")&gt;0)</formula>
    </cfRule>
  </conditionalFormatting>
  <conditionalFormatting sqref="B33">
    <cfRule type="expression" dxfId="917" priority="76">
      <formula>AND(COUNTIF($O33,"*"&amp;$B$27&amp;"*")&gt;0)</formula>
    </cfRule>
  </conditionalFormatting>
  <conditionalFormatting sqref="E33">
    <cfRule type="expression" dxfId="916" priority="75">
      <formula>AND(COUNTIF($O33,"*"&amp;$E$27&amp;"*")&gt;0)</formula>
    </cfRule>
  </conditionalFormatting>
  <conditionalFormatting sqref="F33">
    <cfRule type="expression" dxfId="915" priority="74">
      <formula>AND(COUNTIF($O33,"*"&amp;$F$27&amp;"*")&gt;0)</formula>
    </cfRule>
  </conditionalFormatting>
  <conditionalFormatting sqref="G33">
    <cfRule type="expression" dxfId="914" priority="73">
      <formula>AND(COUNTIF($O33,"*"&amp;$G$27&amp;"*")&gt;0)</formula>
    </cfRule>
  </conditionalFormatting>
  <conditionalFormatting sqref="C33">
    <cfRule type="expression" dxfId="913" priority="72">
      <formula>AND(COUNTIF($O33,"*技術者氏名*")&gt;0)</formula>
    </cfRule>
  </conditionalFormatting>
  <conditionalFormatting sqref="B34">
    <cfRule type="expression" dxfId="912" priority="71">
      <formula>AND(COUNTIF($O34,"*"&amp;$B$27&amp;"*")&gt;0)</formula>
    </cfRule>
  </conditionalFormatting>
  <conditionalFormatting sqref="E34">
    <cfRule type="expression" dxfId="911" priority="70">
      <formula>AND(COUNTIF($O34,"*"&amp;$E$27&amp;"*")&gt;0)</formula>
    </cfRule>
  </conditionalFormatting>
  <conditionalFormatting sqref="F34">
    <cfRule type="expression" dxfId="910" priority="69">
      <formula>AND(COUNTIF($O34,"*"&amp;$F$27&amp;"*")&gt;0)</formula>
    </cfRule>
  </conditionalFormatting>
  <conditionalFormatting sqref="G34">
    <cfRule type="expression" dxfId="909" priority="68">
      <formula>AND(COUNTIF($O34,"*"&amp;$G$27&amp;"*")&gt;0)</formula>
    </cfRule>
  </conditionalFormatting>
  <conditionalFormatting sqref="C34">
    <cfRule type="expression" dxfId="908" priority="67">
      <formula>AND(COUNTIF($O34,"*技術者氏名*")&gt;0)</formula>
    </cfRule>
  </conditionalFormatting>
  <conditionalFormatting sqref="B35">
    <cfRule type="expression" dxfId="907" priority="66">
      <formula>AND(COUNTIF($O35,"*"&amp;$B$27&amp;"*")&gt;0)</formula>
    </cfRule>
  </conditionalFormatting>
  <conditionalFormatting sqref="E35">
    <cfRule type="expression" dxfId="906" priority="65">
      <formula>AND(COUNTIF($O35,"*"&amp;$E$27&amp;"*")&gt;0)</formula>
    </cfRule>
  </conditionalFormatting>
  <conditionalFormatting sqref="F35">
    <cfRule type="expression" dxfId="905" priority="64">
      <formula>AND(COUNTIF($O35,"*"&amp;$F$27&amp;"*")&gt;0)</formula>
    </cfRule>
  </conditionalFormatting>
  <conditionalFormatting sqref="G35">
    <cfRule type="expression" dxfId="904" priority="63">
      <formula>AND(COUNTIF($O35,"*"&amp;$G$27&amp;"*")&gt;0)</formula>
    </cfRule>
  </conditionalFormatting>
  <conditionalFormatting sqref="C35">
    <cfRule type="expression" dxfId="903" priority="62">
      <formula>AND(COUNTIF($O35,"*技術者氏名*")&gt;0)</formula>
    </cfRule>
  </conditionalFormatting>
  <conditionalFormatting sqref="B36">
    <cfRule type="expression" dxfId="902" priority="61">
      <formula>AND(COUNTIF($O36,"*"&amp;$B$27&amp;"*")&gt;0)</formula>
    </cfRule>
  </conditionalFormatting>
  <conditionalFormatting sqref="E36">
    <cfRule type="expression" dxfId="901" priority="60">
      <formula>AND(COUNTIF($O36,"*"&amp;$E$27&amp;"*")&gt;0)</formula>
    </cfRule>
  </conditionalFormatting>
  <conditionalFormatting sqref="F36">
    <cfRule type="expression" dxfId="900" priority="59">
      <formula>AND(COUNTIF($O36,"*"&amp;$F$27&amp;"*")&gt;0)</formula>
    </cfRule>
  </conditionalFormatting>
  <conditionalFormatting sqref="G36">
    <cfRule type="expression" dxfId="899" priority="58">
      <formula>AND(COUNTIF($O36,"*"&amp;$G$27&amp;"*")&gt;0)</formula>
    </cfRule>
  </conditionalFormatting>
  <conditionalFormatting sqref="C36">
    <cfRule type="expression" dxfId="898" priority="57">
      <formula>AND(COUNTIF($O36,"*技術者氏名*")&gt;0)</formula>
    </cfRule>
  </conditionalFormatting>
  <conditionalFormatting sqref="B37">
    <cfRule type="expression" dxfId="897" priority="56">
      <formula>AND(COUNTIF($O37,"*"&amp;$B$27&amp;"*")&gt;0)</formula>
    </cfRule>
  </conditionalFormatting>
  <conditionalFormatting sqref="E37">
    <cfRule type="expression" dxfId="896" priority="55">
      <formula>AND(COUNTIF($O37,"*"&amp;$E$27&amp;"*")&gt;0)</formula>
    </cfRule>
  </conditionalFormatting>
  <conditionalFormatting sqref="F37">
    <cfRule type="expression" dxfId="895" priority="54">
      <formula>AND(COUNTIF($O37,"*"&amp;$F$27&amp;"*")&gt;0)</formula>
    </cfRule>
  </conditionalFormatting>
  <conditionalFormatting sqref="G37">
    <cfRule type="expression" dxfId="894" priority="53">
      <formula>AND(COUNTIF($O37,"*"&amp;$G$27&amp;"*")&gt;0)</formula>
    </cfRule>
  </conditionalFormatting>
  <conditionalFormatting sqref="C37">
    <cfRule type="expression" dxfId="893" priority="52">
      <formula>AND(COUNTIF($O37,"*技術者氏名*")&gt;0)</formula>
    </cfRule>
  </conditionalFormatting>
  <conditionalFormatting sqref="B38">
    <cfRule type="expression" dxfId="892" priority="51">
      <formula>AND(COUNTIF($O38,"*"&amp;$B$27&amp;"*")&gt;0)</formula>
    </cfRule>
  </conditionalFormatting>
  <conditionalFormatting sqref="E38">
    <cfRule type="expression" dxfId="891" priority="50">
      <formula>AND(COUNTIF($O38,"*"&amp;$E$27&amp;"*")&gt;0)</formula>
    </cfRule>
  </conditionalFormatting>
  <conditionalFormatting sqref="F38">
    <cfRule type="expression" dxfId="890" priority="49">
      <formula>AND(COUNTIF($O38,"*"&amp;$F$27&amp;"*")&gt;0)</formula>
    </cfRule>
  </conditionalFormatting>
  <conditionalFormatting sqref="G38">
    <cfRule type="expression" dxfId="889" priority="48">
      <formula>AND(COUNTIF($O38,"*"&amp;$G$27&amp;"*")&gt;0)</formula>
    </cfRule>
  </conditionalFormatting>
  <conditionalFormatting sqref="C38">
    <cfRule type="expression" dxfId="888" priority="47">
      <formula>AND(COUNTIF($O38,"*技術者氏名*")&gt;0)</formula>
    </cfRule>
  </conditionalFormatting>
  <conditionalFormatting sqref="B39">
    <cfRule type="expression" dxfId="887" priority="46">
      <formula>AND(COUNTIF($O39,"*"&amp;$B$27&amp;"*")&gt;0)</formula>
    </cfRule>
  </conditionalFormatting>
  <conditionalFormatting sqref="E39">
    <cfRule type="expression" dxfId="886" priority="45">
      <formula>AND(COUNTIF($O39,"*"&amp;$E$27&amp;"*")&gt;0)</formula>
    </cfRule>
  </conditionalFormatting>
  <conditionalFormatting sqref="F39">
    <cfRule type="expression" dxfId="885" priority="44">
      <formula>AND(COUNTIF($O39,"*"&amp;$F$27&amp;"*")&gt;0)</formula>
    </cfRule>
  </conditionalFormatting>
  <conditionalFormatting sqref="G39">
    <cfRule type="expression" dxfId="884" priority="43">
      <formula>AND(COUNTIF($O39,"*"&amp;$G$27&amp;"*")&gt;0)</formula>
    </cfRule>
  </conditionalFormatting>
  <conditionalFormatting sqref="C39">
    <cfRule type="expression" dxfId="883" priority="42">
      <formula>AND(COUNTIF($O39,"*技術者氏名*")&gt;0)</formula>
    </cfRule>
  </conditionalFormatting>
  <conditionalFormatting sqref="B40">
    <cfRule type="expression" dxfId="882" priority="41">
      <formula>AND(COUNTIF($O40,"*"&amp;$B$27&amp;"*")&gt;0)</formula>
    </cfRule>
  </conditionalFormatting>
  <conditionalFormatting sqref="E40">
    <cfRule type="expression" dxfId="881" priority="40">
      <formula>AND(COUNTIF($O40,"*"&amp;$E$27&amp;"*")&gt;0)</formula>
    </cfRule>
  </conditionalFormatting>
  <conditionalFormatting sqref="F40">
    <cfRule type="expression" dxfId="880" priority="39">
      <formula>AND(COUNTIF($O40,"*"&amp;$F$27&amp;"*")&gt;0)</formula>
    </cfRule>
  </conditionalFormatting>
  <conditionalFormatting sqref="G40">
    <cfRule type="expression" dxfId="879" priority="38">
      <formula>AND(COUNTIF($O40,"*"&amp;$G$27&amp;"*")&gt;0)</formula>
    </cfRule>
  </conditionalFormatting>
  <conditionalFormatting sqref="C40">
    <cfRule type="expression" dxfId="878" priority="37">
      <formula>AND(COUNTIF($O40,"*技術者氏名*")&gt;0)</formula>
    </cfRule>
  </conditionalFormatting>
  <conditionalFormatting sqref="B41">
    <cfRule type="expression" dxfId="877" priority="36">
      <formula>AND(COUNTIF($O41,"*"&amp;$B$27&amp;"*")&gt;0)</formula>
    </cfRule>
  </conditionalFormatting>
  <conditionalFormatting sqref="E41">
    <cfRule type="expression" dxfId="876" priority="35">
      <formula>AND(COUNTIF($O41,"*"&amp;$E$27&amp;"*")&gt;0)</formula>
    </cfRule>
  </conditionalFormatting>
  <conditionalFormatting sqref="F41">
    <cfRule type="expression" dxfId="875" priority="34">
      <formula>AND(COUNTIF($O41,"*"&amp;$F$27&amp;"*")&gt;0)</formula>
    </cfRule>
  </conditionalFormatting>
  <conditionalFormatting sqref="G41">
    <cfRule type="expression" dxfId="874" priority="33">
      <formula>AND(COUNTIF($O41,"*"&amp;$G$27&amp;"*")&gt;0)</formula>
    </cfRule>
  </conditionalFormatting>
  <conditionalFormatting sqref="C41">
    <cfRule type="expression" dxfId="873" priority="32">
      <formula>AND(COUNTIF($O41,"*技術者氏名*")&gt;0)</formula>
    </cfRule>
  </conditionalFormatting>
  <conditionalFormatting sqref="B42">
    <cfRule type="expression" dxfId="872" priority="31">
      <formula>AND(COUNTIF($O42,"*"&amp;$B$27&amp;"*")&gt;0)</formula>
    </cfRule>
  </conditionalFormatting>
  <conditionalFormatting sqref="E42">
    <cfRule type="expression" dxfId="871" priority="30">
      <formula>AND(COUNTIF($O42,"*"&amp;$E$27&amp;"*")&gt;0)</formula>
    </cfRule>
  </conditionalFormatting>
  <conditionalFormatting sqref="F42">
    <cfRule type="expression" dxfId="870" priority="29">
      <formula>AND(COUNTIF($O42,"*"&amp;$F$27&amp;"*")&gt;0)</formula>
    </cfRule>
  </conditionalFormatting>
  <conditionalFormatting sqref="G42">
    <cfRule type="expression" dxfId="869" priority="28">
      <formula>AND(COUNTIF($O42,"*"&amp;$G$27&amp;"*")&gt;0)</formula>
    </cfRule>
  </conditionalFormatting>
  <conditionalFormatting sqref="C42">
    <cfRule type="expression" dxfId="868" priority="27">
      <formula>AND(COUNTIF($O42,"*技術者氏名*")&gt;0)</formula>
    </cfRule>
  </conditionalFormatting>
  <conditionalFormatting sqref="B43">
    <cfRule type="expression" dxfId="867" priority="26">
      <formula>AND(COUNTIF($O43,"*"&amp;$B$27&amp;"*")&gt;0)</formula>
    </cfRule>
  </conditionalFormatting>
  <conditionalFormatting sqref="E43">
    <cfRule type="expression" dxfId="866" priority="25">
      <formula>AND(COUNTIF($O43,"*"&amp;$E$27&amp;"*")&gt;0)</formula>
    </cfRule>
  </conditionalFormatting>
  <conditionalFormatting sqref="F43">
    <cfRule type="expression" dxfId="865" priority="24">
      <formula>AND(COUNTIF($O43,"*"&amp;$F$27&amp;"*")&gt;0)</formula>
    </cfRule>
  </conditionalFormatting>
  <conditionalFormatting sqref="G43">
    <cfRule type="expression" dxfId="864" priority="23">
      <formula>AND(COUNTIF($O43,"*"&amp;$G$27&amp;"*")&gt;0)</formula>
    </cfRule>
  </conditionalFormatting>
  <conditionalFormatting sqref="C43">
    <cfRule type="expression" dxfId="863" priority="22">
      <formula>AND(COUNTIF($O43,"*技術者氏名*")&gt;0)</formula>
    </cfRule>
  </conditionalFormatting>
  <conditionalFormatting sqref="B44">
    <cfRule type="expression" dxfId="862" priority="21">
      <formula>AND(COUNTIF($O44,"*"&amp;$B$27&amp;"*")&gt;0)</formula>
    </cfRule>
  </conditionalFormatting>
  <conditionalFormatting sqref="E44">
    <cfRule type="expression" dxfId="861" priority="20">
      <formula>AND(COUNTIF($O44,"*"&amp;$E$27&amp;"*")&gt;0)</formula>
    </cfRule>
  </conditionalFormatting>
  <conditionalFormatting sqref="F44">
    <cfRule type="expression" dxfId="860" priority="19">
      <formula>AND(COUNTIF($O44,"*"&amp;$F$27&amp;"*")&gt;0)</formula>
    </cfRule>
  </conditionalFormatting>
  <conditionalFormatting sqref="G44">
    <cfRule type="expression" dxfId="859" priority="18">
      <formula>AND(COUNTIF($O44,"*"&amp;$G$27&amp;"*")&gt;0)</formula>
    </cfRule>
  </conditionalFormatting>
  <conditionalFormatting sqref="C44">
    <cfRule type="expression" dxfId="858" priority="17">
      <formula>AND(COUNTIF($O44,"*技術者氏名*")&gt;0)</formula>
    </cfRule>
  </conditionalFormatting>
  <conditionalFormatting sqref="B45">
    <cfRule type="expression" dxfId="857" priority="16">
      <formula>AND(COUNTIF($O45,"*"&amp;$B$27&amp;"*")&gt;0)</formula>
    </cfRule>
  </conditionalFormatting>
  <conditionalFormatting sqref="E45">
    <cfRule type="expression" dxfId="856" priority="15">
      <formula>AND(COUNTIF($O45,"*"&amp;$E$27&amp;"*")&gt;0)</formula>
    </cfRule>
  </conditionalFormatting>
  <conditionalFormatting sqref="F45">
    <cfRule type="expression" dxfId="855" priority="14">
      <formula>AND(COUNTIF($O45,"*"&amp;$F$27&amp;"*")&gt;0)</formula>
    </cfRule>
  </conditionalFormatting>
  <conditionalFormatting sqref="G45">
    <cfRule type="expression" dxfId="854" priority="13">
      <formula>AND(COUNTIF($O45,"*"&amp;$G$27&amp;"*")&gt;0)</formula>
    </cfRule>
  </conditionalFormatting>
  <conditionalFormatting sqref="C45">
    <cfRule type="expression" dxfId="853" priority="12">
      <formula>AND(COUNTIF($O45,"*技術者氏名*")&gt;0)</formula>
    </cfRule>
  </conditionalFormatting>
  <conditionalFormatting sqref="B46">
    <cfRule type="expression" dxfId="852" priority="11">
      <formula>AND(COUNTIF($O46,"*"&amp;$B$27&amp;"*")&gt;0)</formula>
    </cfRule>
  </conditionalFormatting>
  <conditionalFormatting sqref="E46">
    <cfRule type="expression" dxfId="851" priority="10">
      <formula>AND(COUNTIF($O46,"*"&amp;$E$27&amp;"*")&gt;0)</formula>
    </cfRule>
  </conditionalFormatting>
  <conditionalFormatting sqref="F46">
    <cfRule type="expression" dxfId="850" priority="9">
      <formula>AND(COUNTIF($O46,"*"&amp;$F$27&amp;"*")&gt;0)</formula>
    </cfRule>
  </conditionalFormatting>
  <conditionalFormatting sqref="G46">
    <cfRule type="expression" dxfId="849" priority="8">
      <formula>AND(COUNTIF($O46,"*"&amp;$G$27&amp;"*")&gt;0)</formula>
    </cfRule>
  </conditionalFormatting>
  <conditionalFormatting sqref="C46">
    <cfRule type="expression" dxfId="848" priority="7">
      <formula>AND(COUNTIF($O46,"*技術者氏名*")&gt;0)</formula>
    </cfRule>
  </conditionalFormatting>
  <conditionalFormatting sqref="B47">
    <cfRule type="expression" dxfId="847" priority="6">
      <formula>AND(COUNTIF($O47,"*"&amp;$B$27&amp;"*")&gt;0)</formula>
    </cfRule>
  </conditionalFormatting>
  <conditionalFormatting sqref="E47">
    <cfRule type="expression" dxfId="846" priority="5">
      <formula>AND(COUNTIF($O47,"*"&amp;$E$27&amp;"*")&gt;0)</formula>
    </cfRule>
  </conditionalFormatting>
  <conditionalFormatting sqref="F47">
    <cfRule type="expression" dxfId="845" priority="4">
      <formula>AND(COUNTIF($O47,"*"&amp;$F$27&amp;"*")&gt;0)</formula>
    </cfRule>
  </conditionalFormatting>
  <conditionalFormatting sqref="G47">
    <cfRule type="expression" dxfId="844" priority="3">
      <formula>AND(COUNTIF($O47,"*"&amp;$G$27&amp;"*")&gt;0)</formula>
    </cfRule>
  </conditionalFormatting>
  <conditionalFormatting sqref="C24:G24">
    <cfRule type="expression" dxfId="843" priority="1">
      <formula>COUNTIF($O$24,"*"&amp;$B$24&amp;"*")</formula>
    </cfRule>
  </conditionalFormatting>
  <dataValidations count="4">
    <dataValidation type="date" allowBlank="1" showInputMessage="1" showErrorMessage="1" sqref="C21:H21" xr:uid="{00000000-0002-0000-0100-000000000000}">
      <formula1>40634</formula1>
      <formula2>44286</formula2>
    </dataValidation>
    <dataValidation type="date" allowBlank="1" showInputMessage="1" showErrorMessage="1" sqref="C20:H20" xr:uid="{00000000-0002-0000-0100-000001000000}">
      <formula1>36526</formula1>
      <formula2>44286</formula2>
    </dataValidation>
    <dataValidation type="date" operator="lessThanOrEqual" allowBlank="1" showInputMessage="1" showErrorMessage="1" sqref="E28:E47" xr:uid="{00000000-0002-0000-0100-000002000000}">
      <formula1>44287</formula1>
    </dataValidation>
    <dataValidation type="date" allowBlank="1" showInputMessage="1" showErrorMessage="1" sqref="F28:G47" xr:uid="{00000000-0002-0000-0100-000003000000}">
      <formula1>36617</formula1>
      <formula2>TODAY()</formula2>
    </dataValidation>
  </dataValidations>
  <printOptions horizontalCentered="1"/>
  <pageMargins left="0.70866141732283472" right="0.70866141732283472" top="0.74803149606299213" bottom="0.74803149606299213" header="0.31496062992125984" footer="0.31496062992125984"/>
  <pageSetup paperSize="9" scale="57"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4000000}">
          <x14:formula1>
            <xm:f>リスト選択肢!$L$2:$L$7</xm:f>
          </x14:formula1>
          <xm:sqref>C19</xm:sqref>
        </x14:dataValidation>
        <x14:dataValidation type="list" allowBlank="1" showInputMessage="1" showErrorMessage="1" xr:uid="{00000000-0002-0000-0100-000005000000}">
          <x14:formula1>
            <xm:f>リスト選択肢!$J$2:$J$11</xm:f>
          </x14:formula1>
          <xm:sqref>H17</xm:sqref>
        </x14:dataValidation>
        <x14:dataValidation type="list" allowBlank="1" showInputMessage="1" showErrorMessage="1" xr:uid="{00000000-0002-0000-0100-000006000000}">
          <x14:formula1>
            <xm:f>リスト選択肢!$H$2:$H$4</xm:f>
          </x14:formula1>
          <xm:sqref>C17</xm:sqref>
        </x14:dataValidation>
        <x14:dataValidation type="list" allowBlank="1" showInputMessage="1" showErrorMessage="1" xr:uid="{00000000-0002-0000-0100-000007000000}">
          <x14:formula1>
            <xm:f>リスト選択肢!$F$2:$F$20</xm:f>
          </x14:formula1>
          <xm:sqref>E17:F17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AT75"/>
  <sheetViews>
    <sheetView showGridLines="0" view="pageBreakPreview" zoomScaleNormal="100" zoomScaleSheetLayoutView="100" workbookViewId="0">
      <selection activeCell="B2" sqref="B2:L2"/>
    </sheetView>
  </sheetViews>
  <sheetFormatPr defaultColWidth="9" defaultRowHeight="18" customHeight="1" x14ac:dyDescent="0.2"/>
  <cols>
    <col min="1" max="1" width="3.6640625" style="6" customWidth="1"/>
    <col min="2" max="2" width="15.6640625" style="6" customWidth="1"/>
    <col min="3" max="3" width="15.6640625" style="3" customWidth="1"/>
    <col min="4" max="8" width="15.6640625" style="6" customWidth="1"/>
    <col min="9" max="12" width="14.44140625" style="6" customWidth="1"/>
    <col min="13" max="13" width="4.6640625" style="6" customWidth="1"/>
    <col min="14" max="14" width="5.21875" style="6" customWidth="1"/>
    <col min="15" max="16" width="15.6640625" style="6" customWidth="1"/>
    <col min="17" max="17" width="4.77734375" style="6" customWidth="1"/>
    <col min="18" max="19" width="15.6640625" style="6" customWidth="1"/>
    <col min="20" max="20" width="35.6640625" style="6" customWidth="1"/>
    <col min="21" max="46" width="9" style="6" hidden="1" customWidth="1"/>
    <col min="47" max="55" width="9" style="6" customWidth="1"/>
    <col min="56" max="16384" width="9" style="6"/>
  </cols>
  <sheetData>
    <row r="1" spans="2:28" ht="18" customHeight="1" x14ac:dyDescent="0.2">
      <c r="B1" s="18" t="s">
        <v>517</v>
      </c>
    </row>
    <row r="2" spans="2:28" ht="39.75" customHeight="1" x14ac:dyDescent="0.2">
      <c r="B2" s="276" t="s">
        <v>981</v>
      </c>
      <c r="C2" s="277"/>
      <c r="D2" s="277"/>
      <c r="E2" s="277"/>
      <c r="F2" s="277"/>
      <c r="G2" s="277"/>
      <c r="H2" s="277"/>
      <c r="I2" s="277"/>
      <c r="J2" s="277"/>
      <c r="K2" s="277"/>
      <c r="L2" s="277"/>
    </row>
    <row r="3" spans="2:28" ht="18" customHeight="1" thickBot="1" x14ac:dyDescent="0.25"/>
    <row r="4" spans="2:28" ht="18" customHeight="1" x14ac:dyDescent="0.2">
      <c r="B4" s="58" t="s">
        <v>34</v>
      </c>
      <c r="C4" s="338" t="str">
        <f>様式１【認定申請一覧】!C4&amp;""</f>
        <v/>
      </c>
      <c r="D4" s="338"/>
      <c r="E4" s="338"/>
      <c r="F4" s="339"/>
      <c r="G4" s="339"/>
      <c r="H4" s="339"/>
      <c r="I4" s="339"/>
      <c r="J4" s="339"/>
      <c r="K4" s="339"/>
      <c r="L4" s="340"/>
    </row>
    <row r="5" spans="2:28" ht="18" customHeight="1" x14ac:dyDescent="0.2">
      <c r="B5" s="24" t="s">
        <v>0</v>
      </c>
      <c r="C5" s="341" t="str">
        <f>様式１【認定申請一覧】!C5&amp;""</f>
        <v/>
      </c>
      <c r="D5" s="341"/>
      <c r="E5" s="341"/>
      <c r="F5" s="342"/>
      <c r="G5" s="342"/>
      <c r="H5" s="342"/>
      <c r="I5" s="342"/>
      <c r="J5" s="342"/>
      <c r="K5" s="342"/>
      <c r="L5" s="343"/>
    </row>
    <row r="6" spans="2:28" ht="18" customHeight="1" thickBot="1" x14ac:dyDescent="0.25">
      <c r="B6" s="24" t="s">
        <v>45</v>
      </c>
      <c r="C6" s="341" t="str">
        <f>様式１【認定申請一覧】!C6&amp;""</f>
        <v/>
      </c>
      <c r="D6" s="341"/>
      <c r="E6" s="341"/>
      <c r="F6" s="342"/>
      <c r="G6" s="342"/>
      <c r="H6" s="342"/>
      <c r="I6" s="342"/>
      <c r="J6" s="342"/>
      <c r="K6" s="342"/>
      <c r="L6" s="343"/>
    </row>
    <row r="7" spans="2:28" ht="18" customHeight="1" thickTop="1" x14ac:dyDescent="0.2">
      <c r="B7" s="25" t="s">
        <v>1</v>
      </c>
      <c r="C7" s="344" t="str">
        <f>様式１【認定申請一覧】!C7&amp;""</f>
        <v/>
      </c>
      <c r="D7" s="344"/>
      <c r="E7" s="344"/>
      <c r="F7" s="345"/>
      <c r="G7" s="345"/>
      <c r="H7" s="345"/>
      <c r="I7" s="345"/>
      <c r="J7" s="345"/>
      <c r="K7" s="345"/>
      <c r="L7" s="346"/>
    </row>
    <row r="8" spans="2:28" ht="18" customHeight="1" x14ac:dyDescent="0.2">
      <c r="B8" s="278" t="s">
        <v>25</v>
      </c>
      <c r="C8" s="113" t="str">
        <f>様式１【認定申請一覧】!C8&amp;""</f>
        <v/>
      </c>
      <c r="D8" s="64" t="s">
        <v>2</v>
      </c>
      <c r="E8" s="326" t="str">
        <f>様式１【認定申請一覧】!E8&amp;""</f>
        <v/>
      </c>
      <c r="F8" s="328"/>
      <c r="G8" s="328"/>
      <c r="H8" s="328"/>
      <c r="I8" s="329"/>
      <c r="J8" s="63" t="s">
        <v>46</v>
      </c>
      <c r="K8" s="326" t="str">
        <f>様式１【認定申請一覧】!G8&amp;""</f>
        <v/>
      </c>
      <c r="L8" s="327">
        <f>様式１【認定申請一覧】!H8</f>
        <v>0</v>
      </c>
    </row>
    <row r="9" spans="2:28" ht="18" customHeight="1" x14ac:dyDescent="0.2">
      <c r="B9" s="279"/>
      <c r="C9" s="113" t="str">
        <f>様式１【認定申請一覧】!C9&amp;""</f>
        <v/>
      </c>
      <c r="D9" s="64" t="s">
        <v>2</v>
      </c>
      <c r="E9" s="326" t="str">
        <f>様式１【認定申請一覧】!E9&amp;""</f>
        <v/>
      </c>
      <c r="F9" s="328"/>
      <c r="G9" s="328"/>
      <c r="H9" s="328"/>
      <c r="I9" s="329"/>
      <c r="J9" s="63" t="s">
        <v>46</v>
      </c>
      <c r="K9" s="326" t="str">
        <f>様式１【認定申請一覧】!G9&amp;""</f>
        <v/>
      </c>
      <c r="L9" s="327">
        <f>様式１【認定申請一覧】!H9</f>
        <v>0</v>
      </c>
    </row>
    <row r="10" spans="2:28" ht="18" customHeight="1" thickBot="1" x14ac:dyDescent="0.25">
      <c r="B10" s="280"/>
      <c r="C10" s="114" t="str">
        <f>様式１【認定申請一覧】!C10&amp;""</f>
        <v/>
      </c>
      <c r="D10" s="65" t="s">
        <v>2</v>
      </c>
      <c r="E10" s="320" t="str">
        <f>様式１【認定申請一覧】!E10&amp;""</f>
        <v/>
      </c>
      <c r="F10" s="330"/>
      <c r="G10" s="330"/>
      <c r="H10" s="330"/>
      <c r="I10" s="331"/>
      <c r="J10" s="28" t="s">
        <v>46</v>
      </c>
      <c r="K10" s="320" t="str">
        <f>様式１【認定申請一覧】!G10&amp;""</f>
        <v/>
      </c>
      <c r="L10" s="321">
        <f>様式１【認定申請一覧】!H10</f>
        <v>0</v>
      </c>
    </row>
    <row r="11" spans="2:28" ht="18" customHeight="1" x14ac:dyDescent="0.2">
      <c r="B11" s="332" t="s">
        <v>441</v>
      </c>
      <c r="C11" s="332"/>
      <c r="D11" s="332"/>
      <c r="E11" s="332"/>
      <c r="F11" s="332"/>
      <c r="G11" s="332"/>
      <c r="H11" s="332"/>
      <c r="I11" s="332"/>
      <c r="J11" s="332"/>
      <c r="K11" s="332"/>
      <c r="L11" s="332"/>
    </row>
    <row r="12" spans="2:28" ht="40.200000000000003" customHeight="1" thickBot="1" x14ac:dyDescent="0.25">
      <c r="B12" s="323" t="s">
        <v>569</v>
      </c>
      <c r="C12" s="323"/>
      <c r="D12" s="323"/>
      <c r="E12" s="323"/>
      <c r="F12" s="323"/>
      <c r="G12" s="323"/>
      <c r="H12" s="323"/>
      <c r="I12" s="323"/>
      <c r="J12" s="323"/>
      <c r="K12" s="323"/>
      <c r="L12" s="323"/>
    </row>
    <row r="13" spans="2:28" ht="42" customHeight="1" thickBot="1" x14ac:dyDescent="0.25">
      <c r="B13" s="62" t="s">
        <v>50</v>
      </c>
      <c r="C13" s="85"/>
      <c r="D13" s="324" t="s">
        <v>443</v>
      </c>
      <c r="E13" s="325"/>
      <c r="F13" s="325"/>
      <c r="G13" s="325"/>
      <c r="H13" s="325"/>
      <c r="I13" s="325"/>
      <c r="J13" s="325"/>
      <c r="K13" s="32" t="s">
        <v>482</v>
      </c>
      <c r="L13" s="46" t="str">
        <f>IFERROR(VLOOKUP(C13,様式１【認定申請一覧】!B:H,7,FALSE)&amp;"","")</f>
        <v/>
      </c>
      <c r="Q13" s="6" t="str">
        <f ca="1">IF(OR(R13=正常,R13=エラー無),"","【！】")</f>
        <v>【！】</v>
      </c>
      <c r="R13" s="8" t="str">
        <f ca="1">V13</f>
        <v>事業番号が空欄です　</v>
      </c>
      <c r="V13" s="6" t="str">
        <f ca="1">IF(AND(MAX(W13:AB13)=2,LEN(C13)=0),エラー無,IF(MAX(X13:AB13)=0,正常,IF(X13=1,B13&amp;必須msg,IF(Z13=1,"様式１【認定申請一覧】シート内の事業所番号を入力してください　",IF(Z13=3,"入力した事業番号は様式１の一覧に事業情報が記入されていません　",IF(AB13=1,"シート名は「様式３a ("&amp;C13&amp;")」を設定してください",""))))))</f>
        <v>事業番号が空欄です　</v>
      </c>
      <c r="W13" s="6">
        <v>0</v>
      </c>
      <c r="X13" s="6">
        <f>(LEN(C13)=0)*1</f>
        <v>1</v>
      </c>
      <c r="Z13" s="6">
        <f>IF(X13=0,IF(ISERROR(VLOOKUP(C13,様式１【認定申請一覧】!$B$14:$B$113,1,FALSE)),1,IF(LEN(LOOKUP(C13,様式１【認定申請一覧】!$B$14:$B$113,様式１【認定申請一覧】!$C$14:$C$113)&amp;"")=0,3,0)),0)</f>
        <v>0</v>
      </c>
      <c r="AB13" s="6">
        <f ca="1">IF(MID(CELL("filename",A1),FIND("]",CELL("filename",A1))+1,31)="様式３a ("&amp;C13&amp;")",0,1)</f>
        <v>1</v>
      </c>
    </row>
    <row r="14" spans="2:28" ht="64.5" customHeight="1" x14ac:dyDescent="0.2">
      <c r="B14" s="66" t="s">
        <v>436</v>
      </c>
      <c r="C14" s="124" t="str">
        <f>IFERROR(VLOOKUP(C13,様式１【認定申請一覧】!B:H,2,FALSE)&amp;"","")</f>
        <v/>
      </c>
      <c r="D14" s="68" t="s">
        <v>47</v>
      </c>
      <c r="E14" s="355" t="str">
        <f>IFERROR(VLOOKUP(C13,様式１【認定申請一覧】!B:H,4,FALSE)&amp;"","")</f>
        <v/>
      </c>
      <c r="F14" s="355"/>
      <c r="G14" s="355"/>
      <c r="H14" s="355"/>
      <c r="I14" s="355"/>
      <c r="J14" s="355"/>
      <c r="K14" s="69" t="s">
        <v>49</v>
      </c>
      <c r="L14" s="70" t="str">
        <f>IFERROR(VLOOKUP(C13,様式１【認定申請一覧】!B:H,6,FALSE)&amp;"","")</f>
        <v/>
      </c>
    </row>
    <row r="15" spans="2:28" ht="64.5" customHeight="1" thickBot="1" x14ac:dyDescent="0.25">
      <c r="B15" s="71" t="s">
        <v>567</v>
      </c>
      <c r="C15" s="376" t="str">
        <f ca="1">IF(ISERROR(_xlfn.SHEET("様式２ ("&amp;C13&amp;")")),"&lt;&lt;シート「"&amp;"様式２ ("&amp;C13&amp;")"&amp;"」が見つかりません！！&gt;&gt;","様式２ ("&amp;C13&amp;")")</f>
        <v>&lt;&lt;シート「様式２ ()」が見つかりません！！&gt;&gt;</v>
      </c>
      <c r="D15" s="377"/>
      <c r="E15" s="377"/>
      <c r="F15" s="377"/>
      <c r="G15" s="377"/>
      <c r="H15" s="377"/>
      <c r="I15" s="377"/>
      <c r="J15" s="377"/>
      <c r="K15" s="377"/>
      <c r="L15" s="378"/>
    </row>
    <row r="16" spans="2:28" ht="18" customHeight="1" thickBot="1" x14ac:dyDescent="0.25">
      <c r="B16" s="354" t="s">
        <v>570</v>
      </c>
      <c r="C16" s="354"/>
      <c r="D16" s="354"/>
      <c r="E16" s="354"/>
      <c r="F16" s="354"/>
      <c r="G16" s="354"/>
      <c r="H16" s="354"/>
      <c r="I16" s="354"/>
      <c r="J16" s="354"/>
      <c r="K16" s="354"/>
      <c r="L16" s="354"/>
    </row>
    <row r="17" spans="2:34" ht="18" customHeight="1" x14ac:dyDescent="0.2">
      <c r="B17" s="38" t="s">
        <v>518</v>
      </c>
      <c r="C17" s="349" t="str">
        <f>IF(C4="","企業名_事業番号",C4&amp;"_"&amp;IF(2-LEN(C13)&gt;0,REPT("0",2-LEN(C13)),"")&amp;C13)&amp;"_確認願.pdf"</f>
        <v>企業名_事業番号_確認願.pdf</v>
      </c>
      <c r="D17" s="350"/>
      <c r="E17" s="350"/>
      <c r="F17" s="350"/>
      <c r="G17" s="350"/>
      <c r="H17" s="351"/>
      <c r="I17" s="352" t="s">
        <v>520</v>
      </c>
      <c r="J17" s="352"/>
      <c r="K17" s="352"/>
      <c r="L17" s="353"/>
    </row>
    <row r="18" spans="2:34" ht="18" customHeight="1" thickBot="1" x14ac:dyDescent="0.25">
      <c r="B18" s="61" t="s">
        <v>519</v>
      </c>
      <c r="C18" s="304" t="str">
        <f>IF(C4="","企業名_事業番号",C4&amp;"_"&amp;IF(2-LEN(C13)&gt;0,REPT("0",2-LEN(C13)),"")&amp;C13)&amp;"_確認願参考.pdf"</f>
        <v>企業名_事業番号_確認願参考.pdf</v>
      </c>
      <c r="D18" s="305"/>
      <c r="E18" s="305"/>
      <c r="F18" s="305"/>
      <c r="G18" s="305"/>
      <c r="H18" s="306"/>
      <c r="I18" s="369" t="s">
        <v>521</v>
      </c>
      <c r="J18" s="369"/>
      <c r="K18" s="369"/>
      <c r="L18" s="370"/>
    </row>
    <row r="19" spans="2:34" ht="18" customHeight="1" thickBot="1" x14ac:dyDescent="0.25">
      <c r="B19" s="44"/>
      <c r="C19" s="309" t="s">
        <v>573</v>
      </c>
      <c r="D19" s="309"/>
      <c r="E19" s="309"/>
      <c r="F19" s="309"/>
      <c r="G19" s="309"/>
      <c r="H19" s="309"/>
      <c r="I19" s="309"/>
      <c r="J19" s="309"/>
      <c r="K19" s="309"/>
      <c r="L19" s="309"/>
    </row>
    <row r="20" spans="2:34" ht="31.5" customHeight="1" x14ac:dyDescent="0.2">
      <c r="B20" s="358" t="s">
        <v>527</v>
      </c>
      <c r="C20" s="359"/>
      <c r="D20" s="371" t="s">
        <v>571</v>
      </c>
      <c r="E20" s="372"/>
      <c r="F20" s="372"/>
      <c r="G20" s="372"/>
      <c r="H20" s="372"/>
      <c r="I20" s="372"/>
      <c r="J20" s="372"/>
      <c r="K20" s="372"/>
      <c r="L20" s="373"/>
    </row>
    <row r="21" spans="2:34" ht="28.5" customHeight="1" x14ac:dyDescent="0.2">
      <c r="B21" s="56" t="s">
        <v>516</v>
      </c>
      <c r="C21" s="357" t="s">
        <v>539</v>
      </c>
      <c r="D21" s="357"/>
      <c r="E21" s="357"/>
      <c r="F21" s="357" t="s">
        <v>538</v>
      </c>
      <c r="G21" s="357"/>
      <c r="H21" s="356" t="s">
        <v>540</v>
      </c>
      <c r="I21" s="357"/>
      <c r="J21" s="356" t="s">
        <v>524</v>
      </c>
      <c r="K21" s="374"/>
      <c r="L21" s="375"/>
    </row>
    <row r="22" spans="2:34" ht="17.100000000000001" customHeight="1" x14ac:dyDescent="0.2">
      <c r="B22" s="41">
        <v>1</v>
      </c>
      <c r="C22" s="361"/>
      <c r="D22" s="361"/>
      <c r="E22" s="361"/>
      <c r="F22" s="361"/>
      <c r="G22" s="361"/>
      <c r="H22" s="361"/>
      <c r="I22" s="361"/>
      <c r="J22" s="35" t="s">
        <v>490</v>
      </c>
      <c r="K22" s="84"/>
      <c r="L22" s="59" t="s">
        <v>489</v>
      </c>
      <c r="M22" s="39"/>
      <c r="Q22" s="6" t="str">
        <f t="shared" ref="Q22:Q31" si="0">IF(OR(R22=正常,R22=エラー無),"","【！】")</f>
        <v/>
      </c>
      <c r="R22" s="8" t="str">
        <f t="shared" ref="R22:R31" si="1">V22</f>
        <v>エラーの場合ここに表示されます</v>
      </c>
      <c r="V22" s="6" t="str">
        <f t="shared" ref="V22:V31" si="2">IF(AND(MAX(W22:AF22)=2,AH22=0),エラー無,IF(MAX(X22:AF22)=0,正常,IF(X22=1,$B$21&amp;必須msg,"")&amp;IF(Y22=1," "&amp;MID($C$21,1,FIND("（",$C$21)-1)&amp;必須msg,"")&amp;IF(Z22=1," "&amp;MID($F$21,1,FIND("（",$F$21)-1)&amp;必須msg,"")&amp;IF(AA22=1,MID($H$21,1,FIND("）",$H$21))&amp;必須msg,"")&amp;IF(AB22=1,"参考資料のページ"&amp;必須msg,IF(AD22=1,"参考資料のページ"&amp;半角msg,IF(AF22=1,"参考資料のページは数字もしくはカンマを入力してください","")))))</f>
        <v>エラーの場合ここに表示されます</v>
      </c>
      <c r="W22" s="6">
        <v>2</v>
      </c>
      <c r="X22" s="6">
        <f t="shared" ref="X22:X31" si="3">AND($AH22=1,LEN(B22)=0)*1</f>
        <v>0</v>
      </c>
      <c r="Y22" s="6">
        <f t="shared" ref="Y22:Y31" si="4">AND($AH22=1,LEN(C22)=0)*1</f>
        <v>0</v>
      </c>
      <c r="Z22" s="6">
        <f t="shared" ref="Z22:Z31" si="5">AND($AH22=1,LEN(F22)=0)*1</f>
        <v>0</v>
      </c>
      <c r="AA22" s="6">
        <f t="shared" ref="AA22:AA31" si="6">AND($AH22=1,LEN(H22)=0)*1</f>
        <v>0</v>
      </c>
      <c r="AB22" s="6">
        <f t="shared" ref="AB22:AB31" si="7">AND($AH22=1,LEN(K22)=0)*1</f>
        <v>0</v>
      </c>
      <c r="AD22" s="6">
        <f t="shared" ref="AD22:AD31" si="8">(LEN(K22)&lt;&gt;LENB(K22))*1</f>
        <v>0</v>
      </c>
      <c r="AF22" s="6">
        <f t="shared" ref="AF22:AF31" si="9">OR(INDEX(ISERR(FIND(MID(K22,ROW($1:$20),1),数カンマ)),))*1</f>
        <v>0</v>
      </c>
      <c r="AH22" s="6">
        <f t="shared" ref="AH22:AH31" si="10">OR(LEN(C22)&gt;0,LEN(F22)&gt;0,LEN(H22)&gt;0,LEN(K22)&gt;0)*1</f>
        <v>0</v>
      </c>
    </row>
    <row r="23" spans="2:34" ht="17.100000000000001" customHeight="1" x14ac:dyDescent="0.2">
      <c r="B23" s="41">
        <v>2</v>
      </c>
      <c r="C23" s="361"/>
      <c r="D23" s="361"/>
      <c r="E23" s="361"/>
      <c r="F23" s="361"/>
      <c r="G23" s="361"/>
      <c r="H23" s="361"/>
      <c r="I23" s="361"/>
      <c r="J23" s="35" t="s">
        <v>490</v>
      </c>
      <c r="K23" s="117"/>
      <c r="L23" s="59" t="s">
        <v>489</v>
      </c>
      <c r="Q23" s="6" t="str">
        <f t="shared" si="0"/>
        <v/>
      </c>
      <c r="R23" s="8" t="str">
        <f t="shared" si="1"/>
        <v>エラーの場合ここに表示されます</v>
      </c>
      <c r="V23" s="6" t="str">
        <f t="shared" si="2"/>
        <v>エラーの場合ここに表示されます</v>
      </c>
      <c r="W23" s="6">
        <v>2</v>
      </c>
      <c r="X23" s="6">
        <f t="shared" si="3"/>
        <v>0</v>
      </c>
      <c r="Y23" s="6">
        <f t="shared" si="4"/>
        <v>0</v>
      </c>
      <c r="Z23" s="6">
        <f t="shared" si="5"/>
        <v>0</v>
      </c>
      <c r="AA23" s="6">
        <f t="shared" si="6"/>
        <v>0</v>
      </c>
      <c r="AB23" s="6">
        <f t="shared" si="7"/>
        <v>0</v>
      </c>
      <c r="AD23" s="6">
        <f t="shared" si="8"/>
        <v>0</v>
      </c>
      <c r="AF23" s="6">
        <f t="shared" si="9"/>
        <v>0</v>
      </c>
      <c r="AH23" s="6">
        <f t="shared" si="10"/>
        <v>0</v>
      </c>
    </row>
    <row r="24" spans="2:34" ht="17.100000000000001" customHeight="1" x14ac:dyDescent="0.2">
      <c r="B24" s="41">
        <v>3</v>
      </c>
      <c r="C24" s="361"/>
      <c r="D24" s="361"/>
      <c r="E24" s="361"/>
      <c r="F24" s="361"/>
      <c r="G24" s="361"/>
      <c r="H24" s="361"/>
      <c r="I24" s="361"/>
      <c r="J24" s="35" t="s">
        <v>490</v>
      </c>
      <c r="K24" s="117"/>
      <c r="L24" s="59" t="s">
        <v>489</v>
      </c>
      <c r="Q24" s="6" t="str">
        <f t="shared" si="0"/>
        <v/>
      </c>
      <c r="R24" s="8" t="str">
        <f t="shared" si="1"/>
        <v>エラーの場合ここに表示されます</v>
      </c>
      <c r="V24" s="6" t="str">
        <f t="shared" si="2"/>
        <v>エラーの場合ここに表示されます</v>
      </c>
      <c r="W24" s="6">
        <v>2</v>
      </c>
      <c r="X24" s="6">
        <f t="shared" si="3"/>
        <v>0</v>
      </c>
      <c r="Y24" s="6">
        <f t="shared" si="4"/>
        <v>0</v>
      </c>
      <c r="Z24" s="6">
        <f t="shared" si="5"/>
        <v>0</v>
      </c>
      <c r="AA24" s="6">
        <f t="shared" si="6"/>
        <v>0</v>
      </c>
      <c r="AB24" s="6">
        <f t="shared" si="7"/>
        <v>0</v>
      </c>
      <c r="AD24" s="6">
        <f t="shared" si="8"/>
        <v>0</v>
      </c>
      <c r="AF24" s="6">
        <f t="shared" si="9"/>
        <v>0</v>
      </c>
      <c r="AH24" s="6">
        <f t="shared" si="10"/>
        <v>0</v>
      </c>
    </row>
    <row r="25" spans="2:34" ht="17.100000000000001" customHeight="1" x14ac:dyDescent="0.2">
      <c r="B25" s="41">
        <v>4</v>
      </c>
      <c r="C25" s="361"/>
      <c r="D25" s="361"/>
      <c r="E25" s="361"/>
      <c r="F25" s="361"/>
      <c r="G25" s="361"/>
      <c r="H25" s="361"/>
      <c r="I25" s="361"/>
      <c r="J25" s="35" t="s">
        <v>490</v>
      </c>
      <c r="K25" s="117"/>
      <c r="L25" s="59" t="s">
        <v>489</v>
      </c>
      <c r="Q25" s="6" t="str">
        <f t="shared" si="0"/>
        <v/>
      </c>
      <c r="R25" s="8" t="str">
        <f t="shared" si="1"/>
        <v>エラーの場合ここに表示されます</v>
      </c>
      <c r="V25" s="6" t="str">
        <f t="shared" si="2"/>
        <v>エラーの場合ここに表示されます</v>
      </c>
      <c r="W25" s="6">
        <v>2</v>
      </c>
      <c r="X25" s="6">
        <f t="shared" si="3"/>
        <v>0</v>
      </c>
      <c r="Y25" s="6">
        <f t="shared" si="4"/>
        <v>0</v>
      </c>
      <c r="Z25" s="6">
        <f t="shared" si="5"/>
        <v>0</v>
      </c>
      <c r="AA25" s="6">
        <f t="shared" si="6"/>
        <v>0</v>
      </c>
      <c r="AB25" s="6">
        <f t="shared" si="7"/>
        <v>0</v>
      </c>
      <c r="AD25" s="6">
        <f t="shared" si="8"/>
        <v>0</v>
      </c>
      <c r="AF25" s="6">
        <f t="shared" si="9"/>
        <v>0</v>
      </c>
      <c r="AH25" s="6">
        <f t="shared" si="10"/>
        <v>0</v>
      </c>
    </row>
    <row r="26" spans="2:34" ht="17.100000000000001" customHeight="1" x14ac:dyDescent="0.2">
      <c r="B26" s="41">
        <v>5</v>
      </c>
      <c r="C26" s="361"/>
      <c r="D26" s="361"/>
      <c r="E26" s="361"/>
      <c r="F26" s="361"/>
      <c r="G26" s="361"/>
      <c r="H26" s="361"/>
      <c r="I26" s="361"/>
      <c r="J26" s="35" t="s">
        <v>490</v>
      </c>
      <c r="K26" s="117"/>
      <c r="L26" s="59" t="s">
        <v>489</v>
      </c>
      <c r="Q26" s="6" t="str">
        <f t="shared" si="0"/>
        <v/>
      </c>
      <c r="R26" s="8" t="str">
        <f t="shared" si="1"/>
        <v>エラーの場合ここに表示されます</v>
      </c>
      <c r="V26" s="6" t="str">
        <f t="shared" si="2"/>
        <v>エラーの場合ここに表示されます</v>
      </c>
      <c r="W26" s="6">
        <v>2</v>
      </c>
      <c r="X26" s="6">
        <f t="shared" si="3"/>
        <v>0</v>
      </c>
      <c r="Y26" s="6">
        <f t="shared" si="4"/>
        <v>0</v>
      </c>
      <c r="Z26" s="6">
        <f t="shared" si="5"/>
        <v>0</v>
      </c>
      <c r="AA26" s="6">
        <f t="shared" si="6"/>
        <v>0</v>
      </c>
      <c r="AB26" s="6">
        <f t="shared" si="7"/>
        <v>0</v>
      </c>
      <c r="AD26" s="6">
        <f t="shared" si="8"/>
        <v>0</v>
      </c>
      <c r="AF26" s="6">
        <f t="shared" si="9"/>
        <v>0</v>
      </c>
      <c r="AH26" s="6">
        <f t="shared" si="10"/>
        <v>0</v>
      </c>
    </row>
    <row r="27" spans="2:34" ht="17.100000000000001" customHeight="1" x14ac:dyDescent="0.2">
      <c r="B27" s="41">
        <v>6</v>
      </c>
      <c r="C27" s="361"/>
      <c r="D27" s="361"/>
      <c r="E27" s="361"/>
      <c r="F27" s="361"/>
      <c r="G27" s="361"/>
      <c r="H27" s="361"/>
      <c r="I27" s="361"/>
      <c r="J27" s="35" t="s">
        <v>490</v>
      </c>
      <c r="K27" s="117"/>
      <c r="L27" s="59" t="s">
        <v>489</v>
      </c>
      <c r="Q27" s="6" t="str">
        <f t="shared" si="0"/>
        <v/>
      </c>
      <c r="R27" s="8" t="str">
        <f t="shared" si="1"/>
        <v>エラーの場合ここに表示されます</v>
      </c>
      <c r="V27" s="6" t="str">
        <f t="shared" si="2"/>
        <v>エラーの場合ここに表示されます</v>
      </c>
      <c r="W27" s="6">
        <v>2</v>
      </c>
      <c r="X27" s="6">
        <f t="shared" si="3"/>
        <v>0</v>
      </c>
      <c r="Y27" s="6">
        <f t="shared" si="4"/>
        <v>0</v>
      </c>
      <c r="Z27" s="6">
        <f t="shared" si="5"/>
        <v>0</v>
      </c>
      <c r="AA27" s="6">
        <f t="shared" si="6"/>
        <v>0</v>
      </c>
      <c r="AB27" s="6">
        <f t="shared" si="7"/>
        <v>0</v>
      </c>
      <c r="AD27" s="6">
        <f t="shared" si="8"/>
        <v>0</v>
      </c>
      <c r="AF27" s="6">
        <f t="shared" si="9"/>
        <v>0</v>
      </c>
      <c r="AH27" s="6">
        <f t="shared" si="10"/>
        <v>0</v>
      </c>
    </row>
    <row r="28" spans="2:34" ht="17.100000000000001" customHeight="1" x14ac:dyDescent="0.2">
      <c r="B28" s="41">
        <v>7</v>
      </c>
      <c r="C28" s="361"/>
      <c r="D28" s="361"/>
      <c r="E28" s="361"/>
      <c r="F28" s="361"/>
      <c r="G28" s="361"/>
      <c r="H28" s="361"/>
      <c r="I28" s="361"/>
      <c r="J28" s="35" t="s">
        <v>490</v>
      </c>
      <c r="K28" s="117"/>
      <c r="L28" s="59" t="s">
        <v>489</v>
      </c>
      <c r="Q28" s="6" t="str">
        <f t="shared" si="0"/>
        <v/>
      </c>
      <c r="R28" s="8" t="str">
        <f t="shared" si="1"/>
        <v>エラーの場合ここに表示されます</v>
      </c>
      <c r="V28" s="6" t="str">
        <f t="shared" si="2"/>
        <v>エラーの場合ここに表示されます</v>
      </c>
      <c r="W28" s="6">
        <v>2</v>
      </c>
      <c r="X28" s="6">
        <f t="shared" si="3"/>
        <v>0</v>
      </c>
      <c r="Y28" s="6">
        <f t="shared" si="4"/>
        <v>0</v>
      </c>
      <c r="Z28" s="6">
        <f t="shared" si="5"/>
        <v>0</v>
      </c>
      <c r="AA28" s="6">
        <f t="shared" si="6"/>
        <v>0</v>
      </c>
      <c r="AB28" s="6">
        <f t="shared" si="7"/>
        <v>0</v>
      </c>
      <c r="AD28" s="6">
        <f t="shared" si="8"/>
        <v>0</v>
      </c>
      <c r="AF28" s="6">
        <f t="shared" si="9"/>
        <v>0</v>
      </c>
      <c r="AH28" s="6">
        <f t="shared" si="10"/>
        <v>0</v>
      </c>
    </row>
    <row r="29" spans="2:34" ht="17.100000000000001" customHeight="1" x14ac:dyDescent="0.2">
      <c r="B29" s="41">
        <v>8</v>
      </c>
      <c r="C29" s="361"/>
      <c r="D29" s="361"/>
      <c r="E29" s="361"/>
      <c r="F29" s="361"/>
      <c r="G29" s="361"/>
      <c r="H29" s="361"/>
      <c r="I29" s="361"/>
      <c r="J29" s="35" t="s">
        <v>490</v>
      </c>
      <c r="K29" s="117"/>
      <c r="L29" s="59" t="s">
        <v>489</v>
      </c>
      <c r="Q29" s="6" t="str">
        <f t="shared" si="0"/>
        <v/>
      </c>
      <c r="R29" s="8" t="str">
        <f t="shared" si="1"/>
        <v>エラーの場合ここに表示されます</v>
      </c>
      <c r="V29" s="6" t="str">
        <f t="shared" si="2"/>
        <v>エラーの場合ここに表示されます</v>
      </c>
      <c r="W29" s="6">
        <v>2</v>
      </c>
      <c r="X29" s="6">
        <f t="shared" si="3"/>
        <v>0</v>
      </c>
      <c r="Y29" s="6">
        <f t="shared" si="4"/>
        <v>0</v>
      </c>
      <c r="Z29" s="6">
        <f t="shared" si="5"/>
        <v>0</v>
      </c>
      <c r="AA29" s="6">
        <f t="shared" si="6"/>
        <v>0</v>
      </c>
      <c r="AB29" s="6">
        <f t="shared" si="7"/>
        <v>0</v>
      </c>
      <c r="AD29" s="6">
        <f t="shared" si="8"/>
        <v>0</v>
      </c>
      <c r="AF29" s="6">
        <f t="shared" si="9"/>
        <v>0</v>
      </c>
      <c r="AH29" s="6">
        <f t="shared" si="10"/>
        <v>0</v>
      </c>
    </row>
    <row r="30" spans="2:34" ht="17.100000000000001" customHeight="1" x14ac:dyDescent="0.2">
      <c r="B30" s="41">
        <v>9</v>
      </c>
      <c r="C30" s="361"/>
      <c r="D30" s="361"/>
      <c r="E30" s="361"/>
      <c r="F30" s="361"/>
      <c r="G30" s="361"/>
      <c r="H30" s="361"/>
      <c r="I30" s="361"/>
      <c r="J30" s="35" t="s">
        <v>490</v>
      </c>
      <c r="K30" s="117"/>
      <c r="L30" s="59" t="s">
        <v>489</v>
      </c>
      <c r="Q30" s="6" t="str">
        <f t="shared" si="0"/>
        <v/>
      </c>
      <c r="R30" s="8" t="str">
        <f t="shared" si="1"/>
        <v>エラーの場合ここに表示されます</v>
      </c>
      <c r="V30" s="6" t="str">
        <f t="shared" si="2"/>
        <v>エラーの場合ここに表示されます</v>
      </c>
      <c r="W30" s="6">
        <v>2</v>
      </c>
      <c r="X30" s="6">
        <f t="shared" si="3"/>
        <v>0</v>
      </c>
      <c r="Y30" s="6">
        <f t="shared" si="4"/>
        <v>0</v>
      </c>
      <c r="Z30" s="6">
        <f t="shared" si="5"/>
        <v>0</v>
      </c>
      <c r="AA30" s="6">
        <f t="shared" si="6"/>
        <v>0</v>
      </c>
      <c r="AB30" s="6">
        <f t="shared" si="7"/>
        <v>0</v>
      </c>
      <c r="AD30" s="6">
        <f t="shared" si="8"/>
        <v>0</v>
      </c>
      <c r="AF30" s="6">
        <f t="shared" si="9"/>
        <v>0</v>
      </c>
      <c r="AH30" s="6">
        <f t="shared" si="10"/>
        <v>0</v>
      </c>
    </row>
    <row r="31" spans="2:34" ht="17.100000000000001" customHeight="1" thickBot="1" x14ac:dyDescent="0.25">
      <c r="B31" s="42">
        <v>10</v>
      </c>
      <c r="C31" s="362"/>
      <c r="D31" s="362"/>
      <c r="E31" s="362"/>
      <c r="F31" s="362"/>
      <c r="G31" s="362"/>
      <c r="H31" s="362"/>
      <c r="I31" s="362"/>
      <c r="J31" s="40" t="s">
        <v>490</v>
      </c>
      <c r="K31" s="85"/>
      <c r="L31" s="60" t="s">
        <v>489</v>
      </c>
      <c r="Q31" s="6" t="str">
        <f t="shared" si="0"/>
        <v/>
      </c>
      <c r="R31" s="8" t="str">
        <f t="shared" si="1"/>
        <v>エラーの場合ここに表示されます</v>
      </c>
      <c r="V31" s="6" t="str">
        <f t="shared" si="2"/>
        <v>エラーの場合ここに表示されます</v>
      </c>
      <c r="W31" s="6">
        <v>2</v>
      </c>
      <c r="X31" s="6">
        <f t="shared" si="3"/>
        <v>0</v>
      </c>
      <c r="Y31" s="6">
        <f t="shared" si="4"/>
        <v>0</v>
      </c>
      <c r="Z31" s="6">
        <f t="shared" si="5"/>
        <v>0</v>
      </c>
      <c r="AA31" s="6">
        <f t="shared" si="6"/>
        <v>0</v>
      </c>
      <c r="AB31" s="6">
        <f t="shared" si="7"/>
        <v>0</v>
      </c>
      <c r="AD31" s="6">
        <f t="shared" si="8"/>
        <v>0</v>
      </c>
      <c r="AF31" s="6">
        <f t="shared" si="9"/>
        <v>0</v>
      </c>
      <c r="AH31" s="6">
        <f t="shared" si="10"/>
        <v>0</v>
      </c>
    </row>
    <row r="32" spans="2:34" ht="18" customHeight="1" thickBot="1" x14ac:dyDescent="0.25"/>
    <row r="33" spans="2:41" ht="18" customHeight="1" x14ac:dyDescent="0.2">
      <c r="B33" s="358" t="s">
        <v>530</v>
      </c>
      <c r="C33" s="359"/>
      <c r="D33" s="365" t="s">
        <v>529</v>
      </c>
      <c r="E33" s="365"/>
      <c r="F33" s="365"/>
      <c r="G33" s="365"/>
      <c r="H33" s="365"/>
      <c r="I33" s="365"/>
      <c r="J33" s="365"/>
      <c r="K33" s="365"/>
      <c r="L33" s="366"/>
    </row>
    <row r="34" spans="2:41" ht="53.25" customHeight="1" x14ac:dyDescent="0.2">
      <c r="B34" s="363" t="s">
        <v>580</v>
      </c>
      <c r="C34" s="360" t="s">
        <v>528</v>
      </c>
      <c r="D34" s="367" t="s">
        <v>568</v>
      </c>
      <c r="E34" s="347" t="s">
        <v>576</v>
      </c>
      <c r="F34" s="347"/>
      <c r="G34" s="348"/>
      <c r="H34" s="347" t="s">
        <v>577</v>
      </c>
      <c r="I34" s="347"/>
      <c r="J34" s="333" t="s">
        <v>523</v>
      </c>
      <c r="K34" s="333"/>
      <c r="L34" s="334"/>
      <c r="O34" s="333" t="s">
        <v>581</v>
      </c>
      <c r="P34" s="333"/>
    </row>
    <row r="35" spans="2:41" ht="18" customHeight="1" x14ac:dyDescent="0.2">
      <c r="B35" s="364"/>
      <c r="C35" s="333"/>
      <c r="D35" s="368"/>
      <c r="E35" s="98" t="s">
        <v>578</v>
      </c>
      <c r="F35" s="100" t="s">
        <v>535</v>
      </c>
      <c r="G35" s="103" t="s">
        <v>536</v>
      </c>
      <c r="H35" s="100" t="s">
        <v>492</v>
      </c>
      <c r="I35" s="100" t="s">
        <v>493</v>
      </c>
      <c r="J35" s="333"/>
      <c r="K35" s="333"/>
      <c r="L35" s="334"/>
      <c r="O35" s="100" t="s">
        <v>492</v>
      </c>
      <c r="P35" s="100" t="s">
        <v>493</v>
      </c>
    </row>
    <row r="36" spans="2:41" ht="18" customHeight="1" x14ac:dyDescent="0.2">
      <c r="B36" s="88"/>
      <c r="C36" s="99"/>
      <c r="D36" s="47" t="str">
        <f ca="1">IF(B36=999,"右欄に氏名を手入力→ ",IFERROR(INDEX(INDIRECT("'"&amp;$C$15&amp;"'!$C:$C"),MATCH(B36,INDIRECT("'"&amp;$C$15&amp;"'!$B:$B"))),""))</f>
        <v/>
      </c>
      <c r="E36" s="99"/>
      <c r="F36" s="108" t="s">
        <v>537</v>
      </c>
      <c r="G36" s="99"/>
      <c r="H36" s="92"/>
      <c r="I36" s="92"/>
      <c r="J36" s="35" t="s">
        <v>490</v>
      </c>
      <c r="K36" s="89"/>
      <c r="L36" s="59" t="s">
        <v>522</v>
      </c>
      <c r="O36" s="110" t="str">
        <f ca="1">IF($B36=999,"-",IFERROR(INDEX(INDIRECT("'"&amp;$C$15&amp;"'!$F:$F"),MATCH($B36,INDIRECT("'"&amp;$C$15&amp;"'!$B:$B"))),""))</f>
        <v/>
      </c>
      <c r="P36" s="110" t="str">
        <f ca="1">IF($B36=999,"-",IFERROR(INDEX(INDIRECT("'"&amp;$C$15&amp;"'!$G:$G"),MATCH($B36,INDIRECT("'"&amp;$C$15&amp;"'!$B:$B"))),""))</f>
        <v/>
      </c>
      <c r="Q36" s="6" t="str">
        <f t="shared" ref="Q36:Q75" ca="1" si="11">IF(OR(R36=正常,R36=エラー無),"","【！】")</f>
        <v/>
      </c>
      <c r="R36" s="8" t="str">
        <f ca="1">V36</f>
        <v>エラーの場合ここに表示されます</v>
      </c>
      <c r="V36" s="6" t="str">
        <f t="shared" ref="V36:V75" ca="1" si="12">IF(AND(MAX(W36:AM36)=2,LEN(C36)=0,LEN(H36)=0,LEN(I36)=0,LEN(B36)=0),エラー無,IF(MAX(X36:AM36)=0,正常,IF(AF36=1,MID($B$34,1,FIND("（",$B$34)-1)&amp;"は様式２の技術者番号、もしくは「999」を入力してください　","")&amp;IF(AG36=1,"指定した"&amp;MID($B$34,1,FIND("（",$B$34)-1)&amp;"は様式２にて技術者氏名が入力されていません　","")&amp;IF(X36=1,MID($C$34,1,FIND("（",$C$34)-1)&amp;必須msg,"")&amp;IF(Y36=1," "&amp;$E$35&amp;必須msg,"")&amp;IF(Z36=1,$F$35&amp;必須msg,"")&amp;IF(AA36=1,$G$35&amp;必須msg,"")&amp;IF(AB36=1,$H$35&amp;必須msg,"")&amp;IF(AC36=1,$I$35&amp;必須msg,"")&amp;IF(AM36=3,"従事開始日が様式２の従事開始日より前の日付となっています　",IF(AM36=4,"従事終了日が様式２の従事終了日より後の日付となっています　",IF(AM36=5,"従事開始日が従事終了日より後の日付となっています　","")))&amp;IF(AD36=1,"参考資料のページ"&amp;必須msg,IF(AI36=1,"参考資料のページ"&amp;半角msg,IF(AK36=1,"参考資料のページは数字もしくはカンマを入力してください　","")))))</f>
        <v>エラーの場合ここに表示されます</v>
      </c>
      <c r="W36" s="6">
        <v>2</v>
      </c>
      <c r="X36" s="6">
        <f>AND(LEN($B36)&gt;0,LEN($C36)=0)*1</f>
        <v>0</v>
      </c>
      <c r="Y36" s="6">
        <f t="shared" ref="Y36:Y75" si="13">AND($B36=過年度認定,LEN($E36)=0)*1</f>
        <v>0</v>
      </c>
      <c r="Z36" s="6">
        <f t="shared" ref="Z36:Z75" si="14">AND($B36=過年度認定,LEN(F36)=0)*1</f>
        <v>0</v>
      </c>
      <c r="AA36" s="6">
        <f t="shared" ref="AA36:AA75" si="15">AND($B36=過年度認定,LEN(G36)=0)*1</f>
        <v>0</v>
      </c>
      <c r="AB36" s="6">
        <f ca="1">AND(LEN($H36)=0,OR(LEN($B36)&gt;0,$O36&lt;&gt;"",LEN($I36)&gt;0)=TRUE())*1</f>
        <v>0</v>
      </c>
      <c r="AC36" s="6">
        <f ca="1">AND(LEN($I36)=0,OR(LEN($B36)&gt;0,$P36&lt;&gt;"",LEN($H36)&gt;0)=TRUE())*1</f>
        <v>0</v>
      </c>
      <c r="AD36" s="6">
        <f>AND(LEN($B36)&gt;0,LEN($K36)=0)*1</f>
        <v>0</v>
      </c>
      <c r="AF36" s="6">
        <f t="shared" ref="AF36:AF75" ca="1" si="16">IF(OR($B36="",$B36=過年度認定),0,IF(ISERROR(_xlfn.SHEET($C$15)),0,IF(ISERROR(VLOOKUP($B36,INDIRECT("'"&amp;$C$15&amp;"'!$B$27:$B$46"),1,FALSE)),1,0)))</f>
        <v>0</v>
      </c>
      <c r="AG36" s="6">
        <f t="shared" ref="AG36:AG75" ca="1" si="17">IF(AND(AF36=0,ISERROR(_xlfn.SHEET($C$15))=FALSE(),B36&lt;&gt;過年度認定,B36&lt;&gt;""),IF(LEN(LOOKUP(B36,INDIRECT("'"&amp;$C$15&amp;"'!$B$27:$B$46"),INDIRECT("'"&amp;$C$15&amp;"'!$C$27:$C$46"))&amp;"")=0,1,0),0)</f>
        <v>0</v>
      </c>
      <c r="AI36" s="6">
        <f t="shared" ref="AI36:AI61" si="18">(LEN(K36)&lt;&gt;LENB(K36))*1</f>
        <v>0</v>
      </c>
      <c r="AK36" s="6">
        <f t="shared" ref="AK36:AK75" si="19">OR(INDEX(ISERR(FIND(MID(K36,ROW($1:$20),1),数カンマ)),))*1</f>
        <v>0</v>
      </c>
      <c r="AM36" s="6">
        <f t="shared" ref="AM36:AM75" ca="1" si="20">IF(AND($AO36=0,LEN($H36)&gt;0),
    IF(AND($H36&lt;$O36,$O36&lt;&gt;"-"),3,
          IF(AND($P36&lt;$I36,$P36&lt;&gt;"-"),4,
              IF($H36&gt;$I36, 5,0)
          )
    ),0)</f>
        <v>0</v>
      </c>
      <c r="AO36" s="6">
        <f ca="1">IF(AND($H36="",$I36="",OR($O36="",$O36="-"),OR($P36="",$P36="-")),2,0)</f>
        <v>2</v>
      </c>
    </row>
    <row r="37" spans="2:41" ht="18" customHeight="1" x14ac:dyDescent="0.2">
      <c r="B37" s="88"/>
      <c r="C37" s="125"/>
      <c r="D37" s="47" t="str">
        <f t="shared" ref="D37:D75" ca="1" si="21">IF(B37=999,"右欄に氏名を手入力→ ",IFERROR(INDEX(INDIRECT("'"&amp;$C$15&amp;"'!$C:$C"),MATCH(B37,INDIRECT("'"&amp;$C$15&amp;"'!$B:$B"))),""))</f>
        <v/>
      </c>
      <c r="E37" s="125"/>
      <c r="F37" s="108" t="s">
        <v>595</v>
      </c>
      <c r="G37" s="125"/>
      <c r="H37" s="92"/>
      <c r="I37" s="92"/>
      <c r="J37" s="35" t="s">
        <v>490</v>
      </c>
      <c r="K37" s="89"/>
      <c r="L37" s="59" t="s">
        <v>522</v>
      </c>
      <c r="O37" s="110" t="str">
        <f t="shared" ref="O37:O75" ca="1" si="22">IF($B37=999,"-",IFERROR(INDEX(INDIRECT("'"&amp;$C$15&amp;"'!$F:$F"),MATCH($B37,INDIRECT("'"&amp;$C$15&amp;"'!$B:$B"))),""))</f>
        <v/>
      </c>
      <c r="P37" s="110" t="str">
        <f t="shared" ref="P37:P75" ca="1" si="23">IF($B37=999,"-",IFERROR(INDEX(INDIRECT("'"&amp;$C$15&amp;"'!$G:$G"),MATCH($B37,INDIRECT("'"&amp;$C$15&amp;"'!$B:$B"))),""))</f>
        <v/>
      </c>
      <c r="Q37" s="6" t="str">
        <f t="shared" ca="1" si="11"/>
        <v/>
      </c>
      <c r="R37" s="8" t="str">
        <f t="shared" ref="R37:R75" ca="1" si="24">V37</f>
        <v>エラーの場合ここに表示されます</v>
      </c>
      <c r="V37" s="6" t="str">
        <f t="shared" ca="1" si="12"/>
        <v>エラーの場合ここに表示されます</v>
      </c>
      <c r="W37" s="6">
        <v>2</v>
      </c>
      <c r="X37" s="6">
        <f t="shared" ref="X37:X75" si="25">AND(LEN($B37)&gt;0,LEN($C37)=0)*1</f>
        <v>0</v>
      </c>
      <c r="Y37" s="6">
        <f t="shared" si="13"/>
        <v>0</v>
      </c>
      <c r="Z37" s="6">
        <f t="shared" si="14"/>
        <v>0</v>
      </c>
      <c r="AA37" s="6">
        <f t="shared" si="15"/>
        <v>0</v>
      </c>
      <c r="AB37" s="6">
        <f t="shared" ref="AB37:AB75" ca="1" si="26">AND(LEN($H37)=0,OR(LEN($B37)&gt;0,$O37&lt;&gt;"",LEN($I37)&gt;0)=TRUE())*1</f>
        <v>0</v>
      </c>
      <c r="AC37" s="6">
        <f t="shared" ref="AC37:AC75" ca="1" si="27">AND(LEN($I37)=0,OR(LEN($B37)&gt;0,$P37&lt;&gt;"",LEN($H37)&gt;0)=TRUE())*1</f>
        <v>0</v>
      </c>
      <c r="AD37" s="6">
        <f t="shared" ref="AD37:AD75" si="28">AND(LEN($B37)&gt;0,LEN($K37)=0)*1</f>
        <v>0</v>
      </c>
      <c r="AF37" s="6">
        <f t="shared" ca="1" si="16"/>
        <v>0</v>
      </c>
      <c r="AG37" s="6">
        <f t="shared" ca="1" si="17"/>
        <v>0</v>
      </c>
      <c r="AI37" s="6">
        <f t="shared" si="18"/>
        <v>0</v>
      </c>
      <c r="AK37" s="6">
        <f t="shared" si="19"/>
        <v>0</v>
      </c>
      <c r="AM37" s="6">
        <f t="shared" ca="1" si="20"/>
        <v>0</v>
      </c>
      <c r="AO37" s="6">
        <f t="shared" ref="AO37:AO75" ca="1" si="29">IF(AND($H37="",$I37="",OR($O37="",$O37="-"),OR($P37="",$P37="-")),2,0)</f>
        <v>2</v>
      </c>
    </row>
    <row r="38" spans="2:41" ht="18" customHeight="1" x14ac:dyDescent="0.2">
      <c r="B38" s="88"/>
      <c r="C38" s="125"/>
      <c r="D38" s="47" t="str">
        <f t="shared" ca="1" si="21"/>
        <v/>
      </c>
      <c r="E38" s="125"/>
      <c r="F38" s="108" t="s">
        <v>592</v>
      </c>
      <c r="G38" s="125"/>
      <c r="H38" s="92"/>
      <c r="I38" s="92"/>
      <c r="J38" s="35" t="s">
        <v>490</v>
      </c>
      <c r="K38" s="89"/>
      <c r="L38" s="59" t="s">
        <v>522</v>
      </c>
      <c r="O38" s="110" t="str">
        <f t="shared" ca="1" si="22"/>
        <v/>
      </c>
      <c r="P38" s="110" t="str">
        <f t="shared" ca="1" si="23"/>
        <v/>
      </c>
      <c r="Q38" s="6" t="str">
        <f t="shared" ca="1" si="11"/>
        <v/>
      </c>
      <c r="R38" s="8" t="str">
        <f t="shared" ca="1" si="24"/>
        <v>エラーの場合ここに表示されます</v>
      </c>
      <c r="V38" s="6" t="str">
        <f t="shared" ca="1" si="12"/>
        <v>エラーの場合ここに表示されます</v>
      </c>
      <c r="W38" s="6">
        <v>2</v>
      </c>
      <c r="X38" s="6">
        <f t="shared" si="25"/>
        <v>0</v>
      </c>
      <c r="Y38" s="6">
        <f t="shared" si="13"/>
        <v>0</v>
      </c>
      <c r="Z38" s="6">
        <f t="shared" si="14"/>
        <v>0</v>
      </c>
      <c r="AA38" s="6">
        <f t="shared" si="15"/>
        <v>0</v>
      </c>
      <c r="AB38" s="6">
        <f t="shared" ca="1" si="26"/>
        <v>0</v>
      </c>
      <c r="AC38" s="6">
        <f t="shared" ca="1" si="27"/>
        <v>0</v>
      </c>
      <c r="AD38" s="6">
        <f t="shared" si="28"/>
        <v>0</v>
      </c>
      <c r="AF38" s="6">
        <f t="shared" ca="1" si="16"/>
        <v>0</v>
      </c>
      <c r="AG38" s="6">
        <f t="shared" ca="1" si="17"/>
        <v>0</v>
      </c>
      <c r="AI38" s="6">
        <f t="shared" si="18"/>
        <v>0</v>
      </c>
      <c r="AK38" s="6">
        <f t="shared" si="19"/>
        <v>0</v>
      </c>
      <c r="AM38" s="6">
        <f t="shared" ca="1" si="20"/>
        <v>0</v>
      </c>
      <c r="AO38" s="6">
        <f t="shared" ca="1" si="29"/>
        <v>2</v>
      </c>
    </row>
    <row r="39" spans="2:41" ht="18" customHeight="1" x14ac:dyDescent="0.2">
      <c r="B39" s="88"/>
      <c r="C39" s="125"/>
      <c r="D39" s="47" t="str">
        <f t="shared" ca="1" si="21"/>
        <v/>
      </c>
      <c r="E39" s="125"/>
      <c r="F39" s="108" t="s">
        <v>596</v>
      </c>
      <c r="G39" s="125"/>
      <c r="H39" s="92"/>
      <c r="I39" s="92"/>
      <c r="J39" s="35" t="s">
        <v>490</v>
      </c>
      <c r="K39" s="89"/>
      <c r="L39" s="59" t="s">
        <v>522</v>
      </c>
      <c r="O39" s="110" t="str">
        <f t="shared" ca="1" si="22"/>
        <v/>
      </c>
      <c r="P39" s="110" t="str">
        <f t="shared" ca="1" si="23"/>
        <v/>
      </c>
      <c r="Q39" s="6" t="str">
        <f t="shared" ca="1" si="11"/>
        <v/>
      </c>
      <c r="R39" s="8" t="str">
        <f t="shared" ca="1" si="24"/>
        <v>エラーの場合ここに表示されます</v>
      </c>
      <c r="V39" s="6" t="str">
        <f t="shared" ca="1" si="12"/>
        <v>エラーの場合ここに表示されます</v>
      </c>
      <c r="W39" s="6">
        <v>2</v>
      </c>
      <c r="X39" s="6">
        <f t="shared" si="25"/>
        <v>0</v>
      </c>
      <c r="Y39" s="6">
        <f t="shared" si="13"/>
        <v>0</v>
      </c>
      <c r="Z39" s="6">
        <f t="shared" si="14"/>
        <v>0</v>
      </c>
      <c r="AA39" s="6">
        <f t="shared" si="15"/>
        <v>0</v>
      </c>
      <c r="AB39" s="6">
        <f t="shared" ca="1" si="26"/>
        <v>0</v>
      </c>
      <c r="AC39" s="6">
        <f t="shared" ca="1" si="27"/>
        <v>0</v>
      </c>
      <c r="AD39" s="6">
        <f t="shared" si="28"/>
        <v>0</v>
      </c>
      <c r="AF39" s="6">
        <f t="shared" ca="1" si="16"/>
        <v>0</v>
      </c>
      <c r="AG39" s="6">
        <f t="shared" ca="1" si="17"/>
        <v>0</v>
      </c>
      <c r="AI39" s="6">
        <f t="shared" si="18"/>
        <v>0</v>
      </c>
      <c r="AK39" s="6">
        <f t="shared" si="19"/>
        <v>0</v>
      </c>
      <c r="AM39" s="6">
        <f t="shared" ca="1" si="20"/>
        <v>0</v>
      </c>
      <c r="AO39" s="6">
        <f t="shared" ca="1" si="29"/>
        <v>2</v>
      </c>
    </row>
    <row r="40" spans="2:41" ht="18" customHeight="1" x14ac:dyDescent="0.2">
      <c r="B40" s="88"/>
      <c r="C40" s="125"/>
      <c r="D40" s="47" t="str">
        <f t="shared" ca="1" si="21"/>
        <v/>
      </c>
      <c r="E40" s="125"/>
      <c r="F40" s="108" t="s">
        <v>596</v>
      </c>
      <c r="G40" s="125"/>
      <c r="H40" s="92"/>
      <c r="I40" s="92"/>
      <c r="J40" s="35" t="s">
        <v>490</v>
      </c>
      <c r="K40" s="89"/>
      <c r="L40" s="59" t="s">
        <v>522</v>
      </c>
      <c r="O40" s="110" t="str">
        <f t="shared" ca="1" si="22"/>
        <v/>
      </c>
      <c r="P40" s="110" t="str">
        <f t="shared" ca="1" si="23"/>
        <v/>
      </c>
      <c r="Q40" s="6" t="str">
        <f t="shared" ca="1" si="11"/>
        <v/>
      </c>
      <c r="R40" s="8" t="str">
        <f t="shared" ca="1" si="24"/>
        <v>エラーの場合ここに表示されます</v>
      </c>
      <c r="V40" s="6" t="str">
        <f t="shared" ca="1" si="12"/>
        <v>エラーの場合ここに表示されます</v>
      </c>
      <c r="W40" s="6">
        <v>2</v>
      </c>
      <c r="X40" s="6">
        <f t="shared" si="25"/>
        <v>0</v>
      </c>
      <c r="Y40" s="6">
        <f t="shared" si="13"/>
        <v>0</v>
      </c>
      <c r="Z40" s="6">
        <f t="shared" si="14"/>
        <v>0</v>
      </c>
      <c r="AA40" s="6">
        <f t="shared" si="15"/>
        <v>0</v>
      </c>
      <c r="AB40" s="6">
        <f t="shared" ca="1" si="26"/>
        <v>0</v>
      </c>
      <c r="AC40" s="6">
        <f t="shared" ca="1" si="27"/>
        <v>0</v>
      </c>
      <c r="AD40" s="6">
        <f t="shared" si="28"/>
        <v>0</v>
      </c>
      <c r="AF40" s="6">
        <f t="shared" ca="1" si="16"/>
        <v>0</v>
      </c>
      <c r="AG40" s="6">
        <f t="shared" ca="1" si="17"/>
        <v>0</v>
      </c>
      <c r="AI40" s="6">
        <f t="shared" si="18"/>
        <v>0</v>
      </c>
      <c r="AK40" s="6">
        <f t="shared" si="19"/>
        <v>0</v>
      </c>
      <c r="AM40" s="6">
        <f t="shared" ca="1" si="20"/>
        <v>0</v>
      </c>
      <c r="AO40" s="6">
        <f t="shared" ca="1" si="29"/>
        <v>2</v>
      </c>
    </row>
    <row r="41" spans="2:41" ht="18" customHeight="1" x14ac:dyDescent="0.2">
      <c r="B41" s="88"/>
      <c r="C41" s="125"/>
      <c r="D41" s="47" t="str">
        <f t="shared" ca="1" si="21"/>
        <v/>
      </c>
      <c r="E41" s="125"/>
      <c r="F41" s="108" t="s">
        <v>592</v>
      </c>
      <c r="G41" s="125"/>
      <c r="H41" s="92"/>
      <c r="I41" s="92"/>
      <c r="J41" s="35" t="s">
        <v>490</v>
      </c>
      <c r="K41" s="89"/>
      <c r="L41" s="59" t="s">
        <v>522</v>
      </c>
      <c r="O41" s="110" t="str">
        <f t="shared" ca="1" si="22"/>
        <v/>
      </c>
      <c r="P41" s="110" t="str">
        <f t="shared" ca="1" si="23"/>
        <v/>
      </c>
      <c r="Q41" s="6" t="str">
        <f t="shared" ca="1" si="11"/>
        <v/>
      </c>
      <c r="R41" s="8" t="str">
        <f t="shared" ca="1" si="24"/>
        <v>エラーの場合ここに表示されます</v>
      </c>
      <c r="V41" s="6" t="str">
        <f t="shared" ca="1" si="12"/>
        <v>エラーの場合ここに表示されます</v>
      </c>
      <c r="W41" s="6">
        <v>2</v>
      </c>
      <c r="X41" s="6">
        <f t="shared" si="25"/>
        <v>0</v>
      </c>
      <c r="Y41" s="6">
        <f t="shared" si="13"/>
        <v>0</v>
      </c>
      <c r="Z41" s="6">
        <f t="shared" si="14"/>
        <v>0</v>
      </c>
      <c r="AA41" s="6">
        <f t="shared" si="15"/>
        <v>0</v>
      </c>
      <c r="AB41" s="6">
        <f t="shared" ca="1" si="26"/>
        <v>0</v>
      </c>
      <c r="AC41" s="6">
        <f t="shared" ca="1" si="27"/>
        <v>0</v>
      </c>
      <c r="AD41" s="6">
        <f t="shared" si="28"/>
        <v>0</v>
      </c>
      <c r="AF41" s="6">
        <f t="shared" ca="1" si="16"/>
        <v>0</v>
      </c>
      <c r="AG41" s="6">
        <f t="shared" ca="1" si="17"/>
        <v>0</v>
      </c>
      <c r="AI41" s="6">
        <f t="shared" si="18"/>
        <v>0</v>
      </c>
      <c r="AK41" s="6">
        <f t="shared" si="19"/>
        <v>0</v>
      </c>
      <c r="AM41" s="6">
        <f t="shared" ca="1" si="20"/>
        <v>0</v>
      </c>
      <c r="AO41" s="6">
        <f t="shared" ca="1" si="29"/>
        <v>2</v>
      </c>
    </row>
    <row r="42" spans="2:41" ht="18" customHeight="1" x14ac:dyDescent="0.2">
      <c r="B42" s="88"/>
      <c r="C42" s="125"/>
      <c r="D42" s="47" t="str">
        <f t="shared" ca="1" si="21"/>
        <v/>
      </c>
      <c r="E42" s="125"/>
      <c r="F42" s="108" t="s">
        <v>596</v>
      </c>
      <c r="G42" s="125"/>
      <c r="H42" s="92"/>
      <c r="I42" s="92"/>
      <c r="J42" s="35" t="s">
        <v>490</v>
      </c>
      <c r="K42" s="89"/>
      <c r="L42" s="59" t="s">
        <v>522</v>
      </c>
      <c r="O42" s="110" t="str">
        <f t="shared" ca="1" si="22"/>
        <v/>
      </c>
      <c r="P42" s="110" t="str">
        <f t="shared" ca="1" si="23"/>
        <v/>
      </c>
      <c r="Q42" s="6" t="str">
        <f t="shared" ca="1" si="11"/>
        <v/>
      </c>
      <c r="R42" s="8" t="str">
        <f t="shared" ca="1" si="24"/>
        <v>エラーの場合ここに表示されます</v>
      </c>
      <c r="V42" s="6" t="str">
        <f t="shared" ca="1" si="12"/>
        <v>エラーの場合ここに表示されます</v>
      </c>
      <c r="W42" s="6">
        <v>2</v>
      </c>
      <c r="X42" s="6">
        <f t="shared" si="25"/>
        <v>0</v>
      </c>
      <c r="Y42" s="6">
        <f t="shared" si="13"/>
        <v>0</v>
      </c>
      <c r="Z42" s="6">
        <f t="shared" si="14"/>
        <v>0</v>
      </c>
      <c r="AA42" s="6">
        <f t="shared" si="15"/>
        <v>0</v>
      </c>
      <c r="AB42" s="6">
        <f t="shared" ca="1" si="26"/>
        <v>0</v>
      </c>
      <c r="AC42" s="6">
        <f t="shared" ca="1" si="27"/>
        <v>0</v>
      </c>
      <c r="AD42" s="6">
        <f t="shared" si="28"/>
        <v>0</v>
      </c>
      <c r="AF42" s="6">
        <f t="shared" ca="1" si="16"/>
        <v>0</v>
      </c>
      <c r="AG42" s="6">
        <f t="shared" ca="1" si="17"/>
        <v>0</v>
      </c>
      <c r="AI42" s="6">
        <f t="shared" si="18"/>
        <v>0</v>
      </c>
      <c r="AK42" s="6">
        <f t="shared" si="19"/>
        <v>0</v>
      </c>
      <c r="AM42" s="6">
        <f t="shared" ca="1" si="20"/>
        <v>0</v>
      </c>
      <c r="AO42" s="6">
        <f t="shared" ca="1" si="29"/>
        <v>2</v>
      </c>
    </row>
    <row r="43" spans="2:41" ht="18" customHeight="1" x14ac:dyDescent="0.2">
      <c r="B43" s="88"/>
      <c r="C43" s="125"/>
      <c r="D43" s="47" t="str">
        <f t="shared" ca="1" si="21"/>
        <v/>
      </c>
      <c r="E43" s="125"/>
      <c r="F43" s="108" t="s">
        <v>596</v>
      </c>
      <c r="G43" s="125"/>
      <c r="H43" s="92"/>
      <c r="I43" s="92"/>
      <c r="J43" s="35" t="s">
        <v>490</v>
      </c>
      <c r="K43" s="89"/>
      <c r="L43" s="59" t="s">
        <v>522</v>
      </c>
      <c r="O43" s="110" t="str">
        <f t="shared" ca="1" si="22"/>
        <v/>
      </c>
      <c r="P43" s="110" t="str">
        <f t="shared" ca="1" si="23"/>
        <v/>
      </c>
      <c r="Q43" s="6" t="str">
        <f t="shared" ca="1" si="11"/>
        <v/>
      </c>
      <c r="R43" s="8" t="str">
        <f t="shared" ca="1" si="24"/>
        <v>エラーの場合ここに表示されます</v>
      </c>
      <c r="V43" s="6" t="str">
        <f t="shared" ca="1" si="12"/>
        <v>エラーの場合ここに表示されます</v>
      </c>
      <c r="W43" s="6">
        <v>2</v>
      </c>
      <c r="X43" s="6">
        <f t="shared" si="25"/>
        <v>0</v>
      </c>
      <c r="Y43" s="6">
        <f t="shared" si="13"/>
        <v>0</v>
      </c>
      <c r="Z43" s="6">
        <f t="shared" si="14"/>
        <v>0</v>
      </c>
      <c r="AA43" s="6">
        <f t="shared" si="15"/>
        <v>0</v>
      </c>
      <c r="AB43" s="6">
        <f t="shared" ca="1" si="26"/>
        <v>0</v>
      </c>
      <c r="AC43" s="6">
        <f t="shared" ca="1" si="27"/>
        <v>0</v>
      </c>
      <c r="AD43" s="6">
        <f t="shared" si="28"/>
        <v>0</v>
      </c>
      <c r="AF43" s="6">
        <f t="shared" ca="1" si="16"/>
        <v>0</v>
      </c>
      <c r="AG43" s="6">
        <f t="shared" ca="1" si="17"/>
        <v>0</v>
      </c>
      <c r="AI43" s="6">
        <f t="shared" si="18"/>
        <v>0</v>
      </c>
      <c r="AK43" s="6">
        <f t="shared" si="19"/>
        <v>0</v>
      </c>
      <c r="AM43" s="6">
        <f t="shared" ca="1" si="20"/>
        <v>0</v>
      </c>
      <c r="AO43" s="6">
        <f t="shared" ca="1" si="29"/>
        <v>2</v>
      </c>
    </row>
    <row r="44" spans="2:41" ht="18" customHeight="1" x14ac:dyDescent="0.2">
      <c r="B44" s="88"/>
      <c r="C44" s="125"/>
      <c r="D44" s="47" t="str">
        <f t="shared" ca="1" si="21"/>
        <v/>
      </c>
      <c r="E44" s="125"/>
      <c r="F44" s="108" t="s">
        <v>596</v>
      </c>
      <c r="G44" s="125"/>
      <c r="H44" s="92"/>
      <c r="I44" s="92"/>
      <c r="J44" s="35" t="s">
        <v>490</v>
      </c>
      <c r="K44" s="89"/>
      <c r="L44" s="59" t="s">
        <v>522</v>
      </c>
      <c r="O44" s="110" t="str">
        <f t="shared" ca="1" si="22"/>
        <v/>
      </c>
      <c r="P44" s="110" t="str">
        <f t="shared" ca="1" si="23"/>
        <v/>
      </c>
      <c r="Q44" s="6" t="str">
        <f t="shared" ca="1" si="11"/>
        <v/>
      </c>
      <c r="R44" s="8" t="str">
        <f t="shared" ca="1" si="24"/>
        <v>エラーの場合ここに表示されます</v>
      </c>
      <c r="V44" s="6" t="str">
        <f t="shared" ca="1" si="12"/>
        <v>エラーの場合ここに表示されます</v>
      </c>
      <c r="W44" s="6">
        <v>2</v>
      </c>
      <c r="X44" s="6">
        <f t="shared" si="25"/>
        <v>0</v>
      </c>
      <c r="Y44" s="6">
        <f t="shared" si="13"/>
        <v>0</v>
      </c>
      <c r="Z44" s="6">
        <f t="shared" si="14"/>
        <v>0</v>
      </c>
      <c r="AA44" s="6">
        <f t="shared" si="15"/>
        <v>0</v>
      </c>
      <c r="AB44" s="6">
        <f t="shared" ca="1" si="26"/>
        <v>0</v>
      </c>
      <c r="AC44" s="6">
        <f t="shared" ca="1" si="27"/>
        <v>0</v>
      </c>
      <c r="AD44" s="6">
        <f t="shared" si="28"/>
        <v>0</v>
      </c>
      <c r="AF44" s="6">
        <f t="shared" ca="1" si="16"/>
        <v>0</v>
      </c>
      <c r="AG44" s="6">
        <f t="shared" ca="1" si="17"/>
        <v>0</v>
      </c>
      <c r="AI44" s="6">
        <f t="shared" si="18"/>
        <v>0</v>
      </c>
      <c r="AK44" s="6">
        <f t="shared" si="19"/>
        <v>0</v>
      </c>
      <c r="AM44" s="6">
        <f t="shared" ca="1" si="20"/>
        <v>0</v>
      </c>
      <c r="AO44" s="6">
        <f t="shared" ca="1" si="29"/>
        <v>2</v>
      </c>
    </row>
    <row r="45" spans="2:41" ht="18" customHeight="1" x14ac:dyDescent="0.2">
      <c r="B45" s="88"/>
      <c r="C45" s="125"/>
      <c r="D45" s="47" t="str">
        <f t="shared" ca="1" si="21"/>
        <v/>
      </c>
      <c r="E45" s="125"/>
      <c r="F45" s="108" t="s">
        <v>592</v>
      </c>
      <c r="G45" s="125"/>
      <c r="H45" s="92"/>
      <c r="I45" s="92"/>
      <c r="J45" s="35" t="s">
        <v>490</v>
      </c>
      <c r="K45" s="89"/>
      <c r="L45" s="59" t="s">
        <v>522</v>
      </c>
      <c r="O45" s="110" t="str">
        <f t="shared" ca="1" si="22"/>
        <v/>
      </c>
      <c r="P45" s="110" t="str">
        <f t="shared" ca="1" si="23"/>
        <v/>
      </c>
      <c r="Q45" s="6" t="str">
        <f t="shared" ca="1" si="11"/>
        <v/>
      </c>
      <c r="R45" s="8" t="str">
        <f t="shared" ca="1" si="24"/>
        <v>エラーの場合ここに表示されます</v>
      </c>
      <c r="V45" s="6" t="str">
        <f t="shared" ca="1" si="12"/>
        <v>エラーの場合ここに表示されます</v>
      </c>
      <c r="W45" s="6">
        <v>2</v>
      </c>
      <c r="X45" s="6">
        <f t="shared" si="25"/>
        <v>0</v>
      </c>
      <c r="Y45" s="6">
        <f t="shared" si="13"/>
        <v>0</v>
      </c>
      <c r="Z45" s="6">
        <f t="shared" si="14"/>
        <v>0</v>
      </c>
      <c r="AA45" s="6">
        <f t="shared" si="15"/>
        <v>0</v>
      </c>
      <c r="AB45" s="6">
        <f t="shared" ca="1" si="26"/>
        <v>0</v>
      </c>
      <c r="AC45" s="6">
        <f t="shared" ca="1" si="27"/>
        <v>0</v>
      </c>
      <c r="AD45" s="6">
        <f t="shared" si="28"/>
        <v>0</v>
      </c>
      <c r="AF45" s="6">
        <f t="shared" ca="1" si="16"/>
        <v>0</v>
      </c>
      <c r="AG45" s="6">
        <f t="shared" ca="1" si="17"/>
        <v>0</v>
      </c>
      <c r="AI45" s="6">
        <f t="shared" si="18"/>
        <v>0</v>
      </c>
      <c r="AK45" s="6">
        <f t="shared" si="19"/>
        <v>0</v>
      </c>
      <c r="AM45" s="6">
        <f t="shared" ca="1" si="20"/>
        <v>0</v>
      </c>
      <c r="AO45" s="6">
        <f t="shared" ca="1" si="29"/>
        <v>2</v>
      </c>
    </row>
    <row r="46" spans="2:41" ht="18" customHeight="1" x14ac:dyDescent="0.2">
      <c r="B46" s="88"/>
      <c r="C46" s="125"/>
      <c r="D46" s="47" t="str">
        <f t="shared" ca="1" si="21"/>
        <v/>
      </c>
      <c r="E46" s="125"/>
      <c r="F46" s="108" t="s">
        <v>592</v>
      </c>
      <c r="G46" s="125"/>
      <c r="H46" s="92"/>
      <c r="I46" s="92"/>
      <c r="J46" s="35" t="s">
        <v>490</v>
      </c>
      <c r="K46" s="89"/>
      <c r="L46" s="59" t="s">
        <v>522</v>
      </c>
      <c r="O46" s="110" t="str">
        <f t="shared" ca="1" si="22"/>
        <v/>
      </c>
      <c r="P46" s="110" t="str">
        <f t="shared" ca="1" si="23"/>
        <v/>
      </c>
      <c r="Q46" s="6" t="str">
        <f t="shared" ca="1" si="11"/>
        <v/>
      </c>
      <c r="R46" s="8" t="str">
        <f t="shared" ca="1" si="24"/>
        <v>エラーの場合ここに表示されます</v>
      </c>
      <c r="V46" s="6" t="str">
        <f t="shared" ca="1" si="12"/>
        <v>エラーの場合ここに表示されます</v>
      </c>
      <c r="W46" s="6">
        <v>2</v>
      </c>
      <c r="X46" s="6">
        <f t="shared" si="25"/>
        <v>0</v>
      </c>
      <c r="Y46" s="6">
        <f t="shared" si="13"/>
        <v>0</v>
      </c>
      <c r="Z46" s="6">
        <f t="shared" si="14"/>
        <v>0</v>
      </c>
      <c r="AA46" s="6">
        <f t="shared" si="15"/>
        <v>0</v>
      </c>
      <c r="AB46" s="6">
        <f t="shared" ca="1" si="26"/>
        <v>0</v>
      </c>
      <c r="AC46" s="6">
        <f t="shared" ca="1" si="27"/>
        <v>0</v>
      </c>
      <c r="AD46" s="6">
        <f t="shared" si="28"/>
        <v>0</v>
      </c>
      <c r="AF46" s="6">
        <f t="shared" ca="1" si="16"/>
        <v>0</v>
      </c>
      <c r="AG46" s="6">
        <f t="shared" ca="1" si="17"/>
        <v>0</v>
      </c>
      <c r="AI46" s="6">
        <f t="shared" si="18"/>
        <v>0</v>
      </c>
      <c r="AK46" s="6">
        <f t="shared" si="19"/>
        <v>0</v>
      </c>
      <c r="AM46" s="6">
        <f t="shared" ca="1" si="20"/>
        <v>0</v>
      </c>
      <c r="AO46" s="6">
        <f t="shared" ca="1" si="29"/>
        <v>2</v>
      </c>
    </row>
    <row r="47" spans="2:41" ht="18" customHeight="1" x14ac:dyDescent="0.2">
      <c r="B47" s="88"/>
      <c r="C47" s="125"/>
      <c r="D47" s="47" t="str">
        <f t="shared" ca="1" si="21"/>
        <v/>
      </c>
      <c r="E47" s="125"/>
      <c r="F47" s="108" t="s">
        <v>596</v>
      </c>
      <c r="G47" s="125"/>
      <c r="H47" s="92"/>
      <c r="I47" s="92"/>
      <c r="J47" s="35" t="s">
        <v>490</v>
      </c>
      <c r="K47" s="89"/>
      <c r="L47" s="59" t="s">
        <v>522</v>
      </c>
      <c r="O47" s="110" t="str">
        <f t="shared" ca="1" si="22"/>
        <v/>
      </c>
      <c r="P47" s="110" t="str">
        <f t="shared" ca="1" si="23"/>
        <v/>
      </c>
      <c r="Q47" s="6" t="str">
        <f t="shared" ca="1" si="11"/>
        <v/>
      </c>
      <c r="R47" s="8" t="str">
        <f t="shared" ca="1" si="24"/>
        <v>エラーの場合ここに表示されます</v>
      </c>
      <c r="V47" s="6" t="str">
        <f t="shared" ca="1" si="12"/>
        <v>エラーの場合ここに表示されます</v>
      </c>
      <c r="W47" s="6">
        <v>2</v>
      </c>
      <c r="X47" s="6">
        <f t="shared" si="25"/>
        <v>0</v>
      </c>
      <c r="Y47" s="6">
        <f t="shared" si="13"/>
        <v>0</v>
      </c>
      <c r="Z47" s="6">
        <f t="shared" si="14"/>
        <v>0</v>
      </c>
      <c r="AA47" s="6">
        <f t="shared" si="15"/>
        <v>0</v>
      </c>
      <c r="AB47" s="6">
        <f t="shared" ca="1" si="26"/>
        <v>0</v>
      </c>
      <c r="AC47" s="6">
        <f t="shared" ca="1" si="27"/>
        <v>0</v>
      </c>
      <c r="AD47" s="6">
        <f t="shared" si="28"/>
        <v>0</v>
      </c>
      <c r="AF47" s="6">
        <f t="shared" ca="1" si="16"/>
        <v>0</v>
      </c>
      <c r="AG47" s="6">
        <f t="shared" ca="1" si="17"/>
        <v>0</v>
      </c>
      <c r="AI47" s="6">
        <f t="shared" si="18"/>
        <v>0</v>
      </c>
      <c r="AK47" s="6">
        <f t="shared" si="19"/>
        <v>0</v>
      </c>
      <c r="AM47" s="6">
        <f t="shared" ca="1" si="20"/>
        <v>0</v>
      </c>
      <c r="AO47" s="6">
        <f t="shared" ca="1" si="29"/>
        <v>2</v>
      </c>
    </row>
    <row r="48" spans="2:41" ht="18" customHeight="1" x14ac:dyDescent="0.2">
      <c r="B48" s="88"/>
      <c r="C48" s="125"/>
      <c r="D48" s="47" t="str">
        <f t="shared" ca="1" si="21"/>
        <v/>
      </c>
      <c r="E48" s="125"/>
      <c r="F48" s="108" t="s">
        <v>597</v>
      </c>
      <c r="G48" s="125"/>
      <c r="H48" s="92"/>
      <c r="I48" s="92"/>
      <c r="J48" s="35" t="s">
        <v>490</v>
      </c>
      <c r="K48" s="89"/>
      <c r="L48" s="59" t="s">
        <v>522</v>
      </c>
      <c r="O48" s="110" t="str">
        <f t="shared" ca="1" si="22"/>
        <v/>
      </c>
      <c r="P48" s="110" t="str">
        <f t="shared" ca="1" si="23"/>
        <v/>
      </c>
      <c r="Q48" s="6" t="str">
        <f t="shared" ca="1" si="11"/>
        <v/>
      </c>
      <c r="R48" s="8" t="str">
        <f t="shared" ca="1" si="24"/>
        <v>エラーの場合ここに表示されます</v>
      </c>
      <c r="V48" s="6" t="str">
        <f t="shared" ca="1" si="12"/>
        <v>エラーの場合ここに表示されます</v>
      </c>
      <c r="W48" s="6">
        <v>2</v>
      </c>
      <c r="X48" s="6">
        <f t="shared" si="25"/>
        <v>0</v>
      </c>
      <c r="Y48" s="6">
        <f t="shared" si="13"/>
        <v>0</v>
      </c>
      <c r="Z48" s="6">
        <f t="shared" si="14"/>
        <v>0</v>
      </c>
      <c r="AA48" s="6">
        <f t="shared" si="15"/>
        <v>0</v>
      </c>
      <c r="AB48" s="6">
        <f t="shared" ca="1" si="26"/>
        <v>0</v>
      </c>
      <c r="AC48" s="6">
        <f t="shared" ca="1" si="27"/>
        <v>0</v>
      </c>
      <c r="AD48" s="6">
        <f t="shared" si="28"/>
        <v>0</v>
      </c>
      <c r="AF48" s="6">
        <f t="shared" ca="1" si="16"/>
        <v>0</v>
      </c>
      <c r="AG48" s="6">
        <f t="shared" ca="1" si="17"/>
        <v>0</v>
      </c>
      <c r="AI48" s="6">
        <f t="shared" si="18"/>
        <v>0</v>
      </c>
      <c r="AK48" s="6">
        <f t="shared" si="19"/>
        <v>0</v>
      </c>
      <c r="AM48" s="6">
        <f t="shared" ca="1" si="20"/>
        <v>0</v>
      </c>
      <c r="AO48" s="6">
        <f t="shared" ca="1" si="29"/>
        <v>2</v>
      </c>
    </row>
    <row r="49" spans="2:41" ht="18" customHeight="1" x14ac:dyDescent="0.2">
      <c r="B49" s="88"/>
      <c r="C49" s="125"/>
      <c r="D49" s="47" t="str">
        <f t="shared" ca="1" si="21"/>
        <v/>
      </c>
      <c r="E49" s="125"/>
      <c r="F49" s="108" t="s">
        <v>592</v>
      </c>
      <c r="G49" s="125"/>
      <c r="H49" s="92"/>
      <c r="I49" s="92"/>
      <c r="J49" s="35" t="s">
        <v>490</v>
      </c>
      <c r="K49" s="89"/>
      <c r="L49" s="59" t="s">
        <v>522</v>
      </c>
      <c r="O49" s="110" t="str">
        <f t="shared" ca="1" si="22"/>
        <v/>
      </c>
      <c r="P49" s="110" t="str">
        <f t="shared" ca="1" si="23"/>
        <v/>
      </c>
      <c r="Q49" s="6" t="str">
        <f t="shared" ca="1" si="11"/>
        <v/>
      </c>
      <c r="R49" s="8" t="str">
        <f t="shared" ca="1" si="24"/>
        <v>エラーの場合ここに表示されます</v>
      </c>
      <c r="V49" s="6" t="str">
        <f t="shared" ca="1" si="12"/>
        <v>エラーの場合ここに表示されます</v>
      </c>
      <c r="W49" s="6">
        <v>2</v>
      </c>
      <c r="X49" s="6">
        <f t="shared" si="25"/>
        <v>0</v>
      </c>
      <c r="Y49" s="6">
        <f t="shared" si="13"/>
        <v>0</v>
      </c>
      <c r="Z49" s="6">
        <f t="shared" si="14"/>
        <v>0</v>
      </c>
      <c r="AA49" s="6">
        <f t="shared" si="15"/>
        <v>0</v>
      </c>
      <c r="AB49" s="6">
        <f t="shared" ca="1" si="26"/>
        <v>0</v>
      </c>
      <c r="AC49" s="6">
        <f t="shared" ca="1" si="27"/>
        <v>0</v>
      </c>
      <c r="AD49" s="6">
        <f t="shared" si="28"/>
        <v>0</v>
      </c>
      <c r="AF49" s="6">
        <f t="shared" ca="1" si="16"/>
        <v>0</v>
      </c>
      <c r="AG49" s="6">
        <f t="shared" ca="1" si="17"/>
        <v>0</v>
      </c>
      <c r="AI49" s="6">
        <f t="shared" si="18"/>
        <v>0</v>
      </c>
      <c r="AK49" s="6">
        <f t="shared" si="19"/>
        <v>0</v>
      </c>
      <c r="AM49" s="6">
        <f t="shared" ca="1" si="20"/>
        <v>0</v>
      </c>
      <c r="AO49" s="6">
        <f t="shared" ca="1" si="29"/>
        <v>2</v>
      </c>
    </row>
    <row r="50" spans="2:41" ht="18" customHeight="1" x14ac:dyDescent="0.2">
      <c r="B50" s="88"/>
      <c r="C50" s="125"/>
      <c r="D50" s="47" t="str">
        <f t="shared" ca="1" si="21"/>
        <v/>
      </c>
      <c r="E50" s="125"/>
      <c r="F50" s="108" t="s">
        <v>596</v>
      </c>
      <c r="G50" s="125"/>
      <c r="H50" s="92"/>
      <c r="I50" s="92"/>
      <c r="J50" s="35" t="s">
        <v>490</v>
      </c>
      <c r="K50" s="89"/>
      <c r="L50" s="59" t="s">
        <v>522</v>
      </c>
      <c r="O50" s="110" t="str">
        <f t="shared" ca="1" si="22"/>
        <v/>
      </c>
      <c r="P50" s="110" t="str">
        <f t="shared" ca="1" si="23"/>
        <v/>
      </c>
      <c r="Q50" s="6" t="str">
        <f t="shared" ca="1" si="11"/>
        <v/>
      </c>
      <c r="R50" s="8" t="str">
        <f t="shared" ca="1" si="24"/>
        <v>エラーの場合ここに表示されます</v>
      </c>
      <c r="V50" s="6" t="str">
        <f t="shared" ca="1" si="12"/>
        <v>エラーの場合ここに表示されます</v>
      </c>
      <c r="W50" s="6">
        <v>2</v>
      </c>
      <c r="X50" s="6">
        <f t="shared" si="25"/>
        <v>0</v>
      </c>
      <c r="Y50" s="6">
        <f t="shared" si="13"/>
        <v>0</v>
      </c>
      <c r="Z50" s="6">
        <f t="shared" si="14"/>
        <v>0</v>
      </c>
      <c r="AA50" s="6">
        <f t="shared" si="15"/>
        <v>0</v>
      </c>
      <c r="AB50" s="6">
        <f t="shared" ca="1" si="26"/>
        <v>0</v>
      </c>
      <c r="AC50" s="6">
        <f t="shared" ca="1" si="27"/>
        <v>0</v>
      </c>
      <c r="AD50" s="6">
        <f t="shared" si="28"/>
        <v>0</v>
      </c>
      <c r="AF50" s="6">
        <f t="shared" ca="1" si="16"/>
        <v>0</v>
      </c>
      <c r="AG50" s="6">
        <f t="shared" ca="1" si="17"/>
        <v>0</v>
      </c>
      <c r="AI50" s="6">
        <f t="shared" si="18"/>
        <v>0</v>
      </c>
      <c r="AK50" s="6">
        <f t="shared" si="19"/>
        <v>0</v>
      </c>
      <c r="AM50" s="6">
        <f t="shared" ca="1" si="20"/>
        <v>0</v>
      </c>
      <c r="AO50" s="6">
        <f t="shared" ca="1" si="29"/>
        <v>2</v>
      </c>
    </row>
    <row r="51" spans="2:41" ht="18" customHeight="1" x14ac:dyDescent="0.2">
      <c r="B51" s="88"/>
      <c r="C51" s="125"/>
      <c r="D51" s="47" t="str">
        <f t="shared" ca="1" si="21"/>
        <v/>
      </c>
      <c r="E51" s="125"/>
      <c r="F51" s="108" t="s">
        <v>598</v>
      </c>
      <c r="G51" s="125"/>
      <c r="H51" s="92"/>
      <c r="I51" s="92"/>
      <c r="J51" s="35" t="s">
        <v>490</v>
      </c>
      <c r="K51" s="89"/>
      <c r="L51" s="59" t="s">
        <v>522</v>
      </c>
      <c r="O51" s="110" t="str">
        <f t="shared" ca="1" si="22"/>
        <v/>
      </c>
      <c r="P51" s="110" t="str">
        <f t="shared" ca="1" si="23"/>
        <v/>
      </c>
      <c r="Q51" s="6" t="str">
        <f t="shared" ca="1" si="11"/>
        <v/>
      </c>
      <c r="R51" s="8" t="str">
        <f t="shared" ca="1" si="24"/>
        <v>エラーの場合ここに表示されます</v>
      </c>
      <c r="V51" s="6" t="str">
        <f t="shared" ca="1" si="12"/>
        <v>エラーの場合ここに表示されます</v>
      </c>
      <c r="W51" s="6">
        <v>2</v>
      </c>
      <c r="X51" s="6">
        <f t="shared" si="25"/>
        <v>0</v>
      </c>
      <c r="Y51" s="6">
        <f t="shared" si="13"/>
        <v>0</v>
      </c>
      <c r="Z51" s="6">
        <f t="shared" si="14"/>
        <v>0</v>
      </c>
      <c r="AA51" s="6">
        <f t="shared" si="15"/>
        <v>0</v>
      </c>
      <c r="AB51" s="6">
        <f t="shared" ca="1" si="26"/>
        <v>0</v>
      </c>
      <c r="AC51" s="6">
        <f t="shared" ca="1" si="27"/>
        <v>0</v>
      </c>
      <c r="AD51" s="6">
        <f t="shared" si="28"/>
        <v>0</v>
      </c>
      <c r="AF51" s="6">
        <f t="shared" ca="1" si="16"/>
        <v>0</v>
      </c>
      <c r="AG51" s="6">
        <f t="shared" ca="1" si="17"/>
        <v>0</v>
      </c>
      <c r="AI51" s="6">
        <f t="shared" si="18"/>
        <v>0</v>
      </c>
      <c r="AK51" s="6">
        <f t="shared" si="19"/>
        <v>0</v>
      </c>
      <c r="AM51" s="6">
        <f t="shared" ca="1" si="20"/>
        <v>0</v>
      </c>
      <c r="AO51" s="6">
        <f t="shared" ca="1" si="29"/>
        <v>2</v>
      </c>
    </row>
    <row r="52" spans="2:41" ht="18" customHeight="1" x14ac:dyDescent="0.2">
      <c r="B52" s="88"/>
      <c r="C52" s="125"/>
      <c r="D52" s="47" t="str">
        <f t="shared" ca="1" si="21"/>
        <v/>
      </c>
      <c r="E52" s="125"/>
      <c r="F52" s="108" t="s">
        <v>599</v>
      </c>
      <c r="G52" s="125"/>
      <c r="H52" s="92"/>
      <c r="I52" s="92"/>
      <c r="J52" s="35" t="s">
        <v>490</v>
      </c>
      <c r="K52" s="89"/>
      <c r="L52" s="59" t="s">
        <v>522</v>
      </c>
      <c r="O52" s="110" t="str">
        <f t="shared" ca="1" si="22"/>
        <v/>
      </c>
      <c r="P52" s="110" t="str">
        <f t="shared" ca="1" si="23"/>
        <v/>
      </c>
      <c r="Q52" s="6" t="str">
        <f t="shared" ca="1" si="11"/>
        <v/>
      </c>
      <c r="R52" s="8" t="str">
        <f t="shared" ca="1" si="24"/>
        <v>エラーの場合ここに表示されます</v>
      </c>
      <c r="V52" s="6" t="str">
        <f t="shared" ca="1" si="12"/>
        <v>エラーの場合ここに表示されます</v>
      </c>
      <c r="W52" s="6">
        <v>2</v>
      </c>
      <c r="X52" s="6">
        <f t="shared" si="25"/>
        <v>0</v>
      </c>
      <c r="Y52" s="6">
        <f t="shared" si="13"/>
        <v>0</v>
      </c>
      <c r="Z52" s="6">
        <f t="shared" si="14"/>
        <v>0</v>
      </c>
      <c r="AA52" s="6">
        <f t="shared" si="15"/>
        <v>0</v>
      </c>
      <c r="AB52" s="6">
        <f t="shared" ca="1" si="26"/>
        <v>0</v>
      </c>
      <c r="AC52" s="6">
        <f t="shared" ca="1" si="27"/>
        <v>0</v>
      </c>
      <c r="AD52" s="6">
        <f t="shared" si="28"/>
        <v>0</v>
      </c>
      <c r="AF52" s="6">
        <f t="shared" ca="1" si="16"/>
        <v>0</v>
      </c>
      <c r="AG52" s="6">
        <f t="shared" ca="1" si="17"/>
        <v>0</v>
      </c>
      <c r="AI52" s="6">
        <f t="shared" si="18"/>
        <v>0</v>
      </c>
      <c r="AK52" s="6">
        <f t="shared" si="19"/>
        <v>0</v>
      </c>
      <c r="AM52" s="6">
        <f t="shared" ca="1" si="20"/>
        <v>0</v>
      </c>
      <c r="AO52" s="6">
        <f t="shared" ca="1" si="29"/>
        <v>2</v>
      </c>
    </row>
    <row r="53" spans="2:41" ht="18" customHeight="1" x14ac:dyDescent="0.2">
      <c r="B53" s="88"/>
      <c r="C53" s="125"/>
      <c r="D53" s="47" t="str">
        <f t="shared" ca="1" si="21"/>
        <v/>
      </c>
      <c r="E53" s="125"/>
      <c r="F53" s="108" t="s">
        <v>596</v>
      </c>
      <c r="G53" s="125"/>
      <c r="H53" s="92"/>
      <c r="I53" s="92"/>
      <c r="J53" s="35" t="s">
        <v>490</v>
      </c>
      <c r="K53" s="89"/>
      <c r="L53" s="59" t="s">
        <v>522</v>
      </c>
      <c r="O53" s="110" t="str">
        <f t="shared" ca="1" si="22"/>
        <v/>
      </c>
      <c r="P53" s="110" t="str">
        <f t="shared" ca="1" si="23"/>
        <v/>
      </c>
      <c r="Q53" s="6" t="str">
        <f t="shared" ca="1" si="11"/>
        <v/>
      </c>
      <c r="R53" s="8" t="str">
        <f t="shared" ca="1" si="24"/>
        <v>エラーの場合ここに表示されます</v>
      </c>
      <c r="V53" s="6" t="str">
        <f t="shared" ca="1" si="12"/>
        <v>エラーの場合ここに表示されます</v>
      </c>
      <c r="W53" s="6">
        <v>2</v>
      </c>
      <c r="X53" s="6">
        <f t="shared" si="25"/>
        <v>0</v>
      </c>
      <c r="Y53" s="6">
        <f t="shared" si="13"/>
        <v>0</v>
      </c>
      <c r="Z53" s="6">
        <f t="shared" si="14"/>
        <v>0</v>
      </c>
      <c r="AA53" s="6">
        <f t="shared" si="15"/>
        <v>0</v>
      </c>
      <c r="AB53" s="6">
        <f t="shared" ca="1" si="26"/>
        <v>0</v>
      </c>
      <c r="AC53" s="6">
        <f t="shared" ca="1" si="27"/>
        <v>0</v>
      </c>
      <c r="AD53" s="6">
        <f t="shared" si="28"/>
        <v>0</v>
      </c>
      <c r="AF53" s="6">
        <f t="shared" ca="1" si="16"/>
        <v>0</v>
      </c>
      <c r="AG53" s="6">
        <f t="shared" ca="1" si="17"/>
        <v>0</v>
      </c>
      <c r="AI53" s="6">
        <f t="shared" si="18"/>
        <v>0</v>
      </c>
      <c r="AK53" s="6">
        <f t="shared" si="19"/>
        <v>0</v>
      </c>
      <c r="AM53" s="6">
        <f t="shared" ca="1" si="20"/>
        <v>0</v>
      </c>
      <c r="AO53" s="6">
        <f t="shared" ca="1" si="29"/>
        <v>2</v>
      </c>
    </row>
    <row r="54" spans="2:41" ht="18" customHeight="1" x14ac:dyDescent="0.2">
      <c r="B54" s="88"/>
      <c r="C54" s="125"/>
      <c r="D54" s="47" t="str">
        <f t="shared" ca="1" si="21"/>
        <v/>
      </c>
      <c r="E54" s="125"/>
      <c r="F54" s="108" t="s">
        <v>596</v>
      </c>
      <c r="G54" s="125"/>
      <c r="H54" s="92"/>
      <c r="I54" s="92"/>
      <c r="J54" s="35" t="s">
        <v>490</v>
      </c>
      <c r="K54" s="89"/>
      <c r="L54" s="59" t="s">
        <v>522</v>
      </c>
      <c r="O54" s="110" t="str">
        <f t="shared" ca="1" si="22"/>
        <v/>
      </c>
      <c r="P54" s="110" t="str">
        <f t="shared" ca="1" si="23"/>
        <v/>
      </c>
      <c r="Q54" s="6" t="str">
        <f t="shared" ca="1" si="11"/>
        <v/>
      </c>
      <c r="R54" s="8" t="str">
        <f t="shared" ca="1" si="24"/>
        <v>エラーの場合ここに表示されます</v>
      </c>
      <c r="V54" s="6" t="str">
        <f t="shared" ca="1" si="12"/>
        <v>エラーの場合ここに表示されます</v>
      </c>
      <c r="W54" s="6">
        <v>2</v>
      </c>
      <c r="X54" s="6">
        <f t="shared" si="25"/>
        <v>0</v>
      </c>
      <c r="Y54" s="6">
        <f t="shared" si="13"/>
        <v>0</v>
      </c>
      <c r="Z54" s="6">
        <f t="shared" si="14"/>
        <v>0</v>
      </c>
      <c r="AA54" s="6">
        <f t="shared" si="15"/>
        <v>0</v>
      </c>
      <c r="AB54" s="6">
        <f t="shared" ca="1" si="26"/>
        <v>0</v>
      </c>
      <c r="AC54" s="6">
        <f t="shared" ca="1" si="27"/>
        <v>0</v>
      </c>
      <c r="AD54" s="6">
        <f t="shared" si="28"/>
        <v>0</v>
      </c>
      <c r="AF54" s="6">
        <f t="shared" ca="1" si="16"/>
        <v>0</v>
      </c>
      <c r="AG54" s="6">
        <f t="shared" ca="1" si="17"/>
        <v>0</v>
      </c>
      <c r="AI54" s="6">
        <f t="shared" si="18"/>
        <v>0</v>
      </c>
      <c r="AK54" s="6">
        <f t="shared" si="19"/>
        <v>0</v>
      </c>
      <c r="AM54" s="6">
        <f t="shared" ca="1" si="20"/>
        <v>0</v>
      </c>
      <c r="AO54" s="6">
        <f t="shared" ca="1" si="29"/>
        <v>2</v>
      </c>
    </row>
    <row r="55" spans="2:41" ht="18" customHeight="1" x14ac:dyDescent="0.2">
      <c r="B55" s="88"/>
      <c r="C55" s="125"/>
      <c r="D55" s="47" t="str">
        <f t="shared" ca="1" si="21"/>
        <v/>
      </c>
      <c r="E55" s="125"/>
      <c r="F55" s="108" t="s">
        <v>600</v>
      </c>
      <c r="G55" s="125"/>
      <c r="H55" s="92"/>
      <c r="I55" s="92"/>
      <c r="J55" s="35" t="s">
        <v>490</v>
      </c>
      <c r="K55" s="89"/>
      <c r="L55" s="59" t="s">
        <v>522</v>
      </c>
      <c r="O55" s="110" t="str">
        <f t="shared" ca="1" si="22"/>
        <v/>
      </c>
      <c r="P55" s="110" t="str">
        <f t="shared" ca="1" si="23"/>
        <v/>
      </c>
      <c r="Q55" s="6" t="str">
        <f t="shared" ca="1" si="11"/>
        <v/>
      </c>
      <c r="R55" s="8" t="str">
        <f t="shared" ca="1" si="24"/>
        <v>エラーの場合ここに表示されます</v>
      </c>
      <c r="V55" s="6" t="str">
        <f t="shared" ca="1" si="12"/>
        <v>エラーの場合ここに表示されます</v>
      </c>
      <c r="W55" s="6">
        <v>2</v>
      </c>
      <c r="X55" s="6">
        <f t="shared" si="25"/>
        <v>0</v>
      </c>
      <c r="Y55" s="6">
        <f t="shared" si="13"/>
        <v>0</v>
      </c>
      <c r="Z55" s="6">
        <f t="shared" si="14"/>
        <v>0</v>
      </c>
      <c r="AA55" s="6">
        <f t="shared" si="15"/>
        <v>0</v>
      </c>
      <c r="AB55" s="6">
        <f t="shared" ca="1" si="26"/>
        <v>0</v>
      </c>
      <c r="AC55" s="6">
        <f t="shared" ca="1" si="27"/>
        <v>0</v>
      </c>
      <c r="AD55" s="6">
        <f t="shared" si="28"/>
        <v>0</v>
      </c>
      <c r="AF55" s="6">
        <f t="shared" ca="1" si="16"/>
        <v>0</v>
      </c>
      <c r="AG55" s="6">
        <f t="shared" ca="1" si="17"/>
        <v>0</v>
      </c>
      <c r="AI55" s="6">
        <f t="shared" si="18"/>
        <v>0</v>
      </c>
      <c r="AK55" s="6">
        <f t="shared" si="19"/>
        <v>0</v>
      </c>
      <c r="AM55" s="6">
        <f t="shared" ca="1" si="20"/>
        <v>0</v>
      </c>
      <c r="AO55" s="6">
        <f t="shared" ca="1" si="29"/>
        <v>2</v>
      </c>
    </row>
    <row r="56" spans="2:41" ht="18" customHeight="1" x14ac:dyDescent="0.2">
      <c r="B56" s="88"/>
      <c r="C56" s="125"/>
      <c r="D56" s="47" t="str">
        <f t="shared" ca="1" si="21"/>
        <v/>
      </c>
      <c r="E56" s="125"/>
      <c r="F56" s="108" t="s">
        <v>592</v>
      </c>
      <c r="G56" s="125"/>
      <c r="H56" s="92"/>
      <c r="I56" s="92"/>
      <c r="J56" s="35" t="s">
        <v>490</v>
      </c>
      <c r="K56" s="89"/>
      <c r="L56" s="59" t="s">
        <v>522</v>
      </c>
      <c r="O56" s="110" t="str">
        <f t="shared" ca="1" si="22"/>
        <v/>
      </c>
      <c r="P56" s="110" t="str">
        <f t="shared" ca="1" si="23"/>
        <v/>
      </c>
      <c r="Q56" s="6" t="str">
        <f t="shared" ca="1" si="11"/>
        <v/>
      </c>
      <c r="R56" s="8" t="str">
        <f t="shared" ca="1" si="24"/>
        <v>エラーの場合ここに表示されます</v>
      </c>
      <c r="V56" s="6" t="str">
        <f t="shared" ca="1" si="12"/>
        <v>エラーの場合ここに表示されます</v>
      </c>
      <c r="W56" s="6">
        <v>2</v>
      </c>
      <c r="X56" s="6">
        <f t="shared" si="25"/>
        <v>0</v>
      </c>
      <c r="Y56" s="6">
        <f t="shared" si="13"/>
        <v>0</v>
      </c>
      <c r="Z56" s="6">
        <f t="shared" si="14"/>
        <v>0</v>
      </c>
      <c r="AA56" s="6">
        <f t="shared" si="15"/>
        <v>0</v>
      </c>
      <c r="AB56" s="6">
        <f t="shared" ca="1" si="26"/>
        <v>0</v>
      </c>
      <c r="AC56" s="6">
        <f t="shared" ca="1" si="27"/>
        <v>0</v>
      </c>
      <c r="AD56" s="6">
        <f t="shared" si="28"/>
        <v>0</v>
      </c>
      <c r="AF56" s="6">
        <f t="shared" ca="1" si="16"/>
        <v>0</v>
      </c>
      <c r="AG56" s="6">
        <f t="shared" ca="1" si="17"/>
        <v>0</v>
      </c>
      <c r="AI56" s="6">
        <f t="shared" si="18"/>
        <v>0</v>
      </c>
      <c r="AK56" s="6">
        <f t="shared" si="19"/>
        <v>0</v>
      </c>
      <c r="AM56" s="6">
        <f t="shared" ca="1" si="20"/>
        <v>0</v>
      </c>
      <c r="AO56" s="6">
        <f t="shared" ca="1" si="29"/>
        <v>2</v>
      </c>
    </row>
    <row r="57" spans="2:41" ht="18" customHeight="1" x14ac:dyDescent="0.2">
      <c r="B57" s="88"/>
      <c r="C57" s="125"/>
      <c r="D57" s="47" t="str">
        <f t="shared" ca="1" si="21"/>
        <v/>
      </c>
      <c r="E57" s="125"/>
      <c r="F57" s="108" t="s">
        <v>601</v>
      </c>
      <c r="G57" s="125"/>
      <c r="H57" s="92"/>
      <c r="I57" s="92"/>
      <c r="J57" s="35" t="s">
        <v>490</v>
      </c>
      <c r="K57" s="89"/>
      <c r="L57" s="59" t="s">
        <v>522</v>
      </c>
      <c r="O57" s="110" t="str">
        <f t="shared" ca="1" si="22"/>
        <v/>
      </c>
      <c r="P57" s="110" t="str">
        <f t="shared" ca="1" si="23"/>
        <v/>
      </c>
      <c r="Q57" s="6" t="str">
        <f t="shared" ca="1" si="11"/>
        <v/>
      </c>
      <c r="R57" s="8" t="str">
        <f t="shared" ca="1" si="24"/>
        <v>エラーの場合ここに表示されます</v>
      </c>
      <c r="V57" s="6" t="str">
        <f t="shared" ca="1" si="12"/>
        <v>エラーの場合ここに表示されます</v>
      </c>
      <c r="W57" s="6">
        <v>2</v>
      </c>
      <c r="X57" s="6">
        <f t="shared" si="25"/>
        <v>0</v>
      </c>
      <c r="Y57" s="6">
        <f t="shared" si="13"/>
        <v>0</v>
      </c>
      <c r="Z57" s="6">
        <f t="shared" si="14"/>
        <v>0</v>
      </c>
      <c r="AA57" s="6">
        <f t="shared" si="15"/>
        <v>0</v>
      </c>
      <c r="AB57" s="6">
        <f t="shared" ca="1" si="26"/>
        <v>0</v>
      </c>
      <c r="AC57" s="6">
        <f t="shared" ca="1" si="27"/>
        <v>0</v>
      </c>
      <c r="AD57" s="6">
        <f t="shared" si="28"/>
        <v>0</v>
      </c>
      <c r="AF57" s="6">
        <f t="shared" ca="1" si="16"/>
        <v>0</v>
      </c>
      <c r="AG57" s="6">
        <f t="shared" ca="1" si="17"/>
        <v>0</v>
      </c>
      <c r="AI57" s="6">
        <f t="shared" si="18"/>
        <v>0</v>
      </c>
      <c r="AK57" s="6">
        <f t="shared" si="19"/>
        <v>0</v>
      </c>
      <c r="AM57" s="6">
        <f t="shared" ca="1" si="20"/>
        <v>0</v>
      </c>
      <c r="AO57" s="6">
        <f t="shared" ca="1" si="29"/>
        <v>2</v>
      </c>
    </row>
    <row r="58" spans="2:41" ht="18" customHeight="1" x14ac:dyDescent="0.2">
      <c r="B58" s="88"/>
      <c r="C58" s="125"/>
      <c r="D58" s="47" t="str">
        <f t="shared" ca="1" si="21"/>
        <v/>
      </c>
      <c r="E58" s="125"/>
      <c r="F58" s="108" t="s">
        <v>592</v>
      </c>
      <c r="G58" s="125"/>
      <c r="H58" s="92"/>
      <c r="I58" s="92"/>
      <c r="J58" s="35" t="s">
        <v>490</v>
      </c>
      <c r="K58" s="89"/>
      <c r="L58" s="59" t="s">
        <v>522</v>
      </c>
      <c r="O58" s="110" t="str">
        <f t="shared" ca="1" si="22"/>
        <v/>
      </c>
      <c r="P58" s="110" t="str">
        <f t="shared" ca="1" si="23"/>
        <v/>
      </c>
      <c r="Q58" s="6" t="str">
        <f t="shared" ca="1" si="11"/>
        <v/>
      </c>
      <c r="R58" s="8" t="str">
        <f t="shared" ca="1" si="24"/>
        <v>エラーの場合ここに表示されます</v>
      </c>
      <c r="V58" s="6" t="str">
        <f t="shared" ca="1" si="12"/>
        <v>エラーの場合ここに表示されます</v>
      </c>
      <c r="W58" s="6">
        <v>2</v>
      </c>
      <c r="X58" s="6">
        <f t="shared" si="25"/>
        <v>0</v>
      </c>
      <c r="Y58" s="6">
        <f t="shared" si="13"/>
        <v>0</v>
      </c>
      <c r="Z58" s="6">
        <f t="shared" si="14"/>
        <v>0</v>
      </c>
      <c r="AA58" s="6">
        <f t="shared" si="15"/>
        <v>0</v>
      </c>
      <c r="AB58" s="6">
        <f t="shared" ca="1" si="26"/>
        <v>0</v>
      </c>
      <c r="AC58" s="6">
        <f t="shared" ca="1" si="27"/>
        <v>0</v>
      </c>
      <c r="AD58" s="6">
        <f t="shared" si="28"/>
        <v>0</v>
      </c>
      <c r="AF58" s="6">
        <f t="shared" ca="1" si="16"/>
        <v>0</v>
      </c>
      <c r="AG58" s="6">
        <f t="shared" ca="1" si="17"/>
        <v>0</v>
      </c>
      <c r="AI58" s="6">
        <f t="shared" si="18"/>
        <v>0</v>
      </c>
      <c r="AK58" s="6">
        <f t="shared" si="19"/>
        <v>0</v>
      </c>
      <c r="AM58" s="6">
        <f t="shared" ca="1" si="20"/>
        <v>0</v>
      </c>
      <c r="AO58" s="6">
        <f t="shared" ca="1" si="29"/>
        <v>2</v>
      </c>
    </row>
    <row r="59" spans="2:41" ht="18" customHeight="1" x14ac:dyDescent="0.2">
      <c r="B59" s="88"/>
      <c r="C59" s="125"/>
      <c r="D59" s="47" t="str">
        <f t="shared" ca="1" si="21"/>
        <v/>
      </c>
      <c r="E59" s="125"/>
      <c r="F59" s="108" t="s">
        <v>596</v>
      </c>
      <c r="G59" s="125"/>
      <c r="H59" s="92"/>
      <c r="I59" s="92"/>
      <c r="J59" s="35" t="s">
        <v>490</v>
      </c>
      <c r="K59" s="89"/>
      <c r="L59" s="59" t="s">
        <v>522</v>
      </c>
      <c r="O59" s="110" t="str">
        <f t="shared" ca="1" si="22"/>
        <v/>
      </c>
      <c r="P59" s="110" t="str">
        <f t="shared" ca="1" si="23"/>
        <v/>
      </c>
      <c r="Q59" s="6" t="str">
        <f t="shared" ca="1" si="11"/>
        <v/>
      </c>
      <c r="R59" s="8" t="str">
        <f t="shared" ca="1" si="24"/>
        <v>エラーの場合ここに表示されます</v>
      </c>
      <c r="V59" s="6" t="str">
        <f t="shared" ca="1" si="12"/>
        <v>エラーの場合ここに表示されます</v>
      </c>
      <c r="W59" s="6">
        <v>2</v>
      </c>
      <c r="X59" s="6">
        <f t="shared" si="25"/>
        <v>0</v>
      </c>
      <c r="Y59" s="6">
        <f t="shared" si="13"/>
        <v>0</v>
      </c>
      <c r="Z59" s="6">
        <f t="shared" si="14"/>
        <v>0</v>
      </c>
      <c r="AA59" s="6">
        <f t="shared" si="15"/>
        <v>0</v>
      </c>
      <c r="AB59" s="6">
        <f t="shared" ca="1" si="26"/>
        <v>0</v>
      </c>
      <c r="AC59" s="6">
        <f t="shared" ca="1" si="27"/>
        <v>0</v>
      </c>
      <c r="AD59" s="6">
        <f t="shared" si="28"/>
        <v>0</v>
      </c>
      <c r="AF59" s="6">
        <f t="shared" ca="1" si="16"/>
        <v>0</v>
      </c>
      <c r="AG59" s="6">
        <f t="shared" ca="1" si="17"/>
        <v>0</v>
      </c>
      <c r="AI59" s="6">
        <f t="shared" si="18"/>
        <v>0</v>
      </c>
      <c r="AK59" s="6">
        <f t="shared" si="19"/>
        <v>0</v>
      </c>
      <c r="AM59" s="6">
        <f t="shared" ca="1" si="20"/>
        <v>0</v>
      </c>
      <c r="AO59" s="6">
        <f t="shared" ca="1" si="29"/>
        <v>2</v>
      </c>
    </row>
    <row r="60" spans="2:41" ht="18" customHeight="1" x14ac:dyDescent="0.2">
      <c r="B60" s="88"/>
      <c r="C60" s="125"/>
      <c r="D60" s="47" t="str">
        <f t="shared" ca="1" si="21"/>
        <v/>
      </c>
      <c r="E60" s="125"/>
      <c r="F60" s="108" t="s">
        <v>602</v>
      </c>
      <c r="G60" s="125"/>
      <c r="H60" s="92"/>
      <c r="I60" s="92"/>
      <c r="J60" s="35" t="s">
        <v>490</v>
      </c>
      <c r="K60" s="89"/>
      <c r="L60" s="59" t="s">
        <v>522</v>
      </c>
      <c r="O60" s="110" t="str">
        <f t="shared" ca="1" si="22"/>
        <v/>
      </c>
      <c r="P60" s="110" t="str">
        <f t="shared" ca="1" si="23"/>
        <v/>
      </c>
      <c r="Q60" s="6" t="str">
        <f t="shared" ca="1" si="11"/>
        <v/>
      </c>
      <c r="R60" s="8" t="str">
        <f t="shared" ca="1" si="24"/>
        <v>エラーの場合ここに表示されます</v>
      </c>
      <c r="V60" s="6" t="str">
        <f t="shared" ca="1" si="12"/>
        <v>エラーの場合ここに表示されます</v>
      </c>
      <c r="W60" s="6">
        <v>2</v>
      </c>
      <c r="X60" s="6">
        <f t="shared" si="25"/>
        <v>0</v>
      </c>
      <c r="Y60" s="6">
        <f t="shared" si="13"/>
        <v>0</v>
      </c>
      <c r="Z60" s="6">
        <f t="shared" si="14"/>
        <v>0</v>
      </c>
      <c r="AA60" s="6">
        <f t="shared" si="15"/>
        <v>0</v>
      </c>
      <c r="AB60" s="6">
        <f t="shared" ca="1" si="26"/>
        <v>0</v>
      </c>
      <c r="AC60" s="6">
        <f t="shared" ca="1" si="27"/>
        <v>0</v>
      </c>
      <c r="AD60" s="6">
        <f t="shared" si="28"/>
        <v>0</v>
      </c>
      <c r="AF60" s="6">
        <f t="shared" ca="1" si="16"/>
        <v>0</v>
      </c>
      <c r="AG60" s="6">
        <f t="shared" ca="1" si="17"/>
        <v>0</v>
      </c>
      <c r="AI60" s="6">
        <f t="shared" si="18"/>
        <v>0</v>
      </c>
      <c r="AK60" s="6">
        <f t="shared" si="19"/>
        <v>0</v>
      </c>
      <c r="AM60" s="6">
        <f t="shared" ca="1" si="20"/>
        <v>0</v>
      </c>
      <c r="AO60" s="6">
        <f t="shared" ca="1" si="29"/>
        <v>2</v>
      </c>
    </row>
    <row r="61" spans="2:41" ht="18" customHeight="1" x14ac:dyDescent="0.2">
      <c r="B61" s="88"/>
      <c r="C61" s="125"/>
      <c r="D61" s="47" t="str">
        <f t="shared" ca="1" si="21"/>
        <v/>
      </c>
      <c r="E61" s="125"/>
      <c r="F61" s="108" t="s">
        <v>596</v>
      </c>
      <c r="G61" s="125"/>
      <c r="H61" s="92"/>
      <c r="I61" s="92"/>
      <c r="J61" s="35" t="s">
        <v>490</v>
      </c>
      <c r="K61" s="89"/>
      <c r="L61" s="59" t="s">
        <v>522</v>
      </c>
      <c r="O61" s="110" t="str">
        <f t="shared" ca="1" si="22"/>
        <v/>
      </c>
      <c r="P61" s="110" t="str">
        <f t="shared" ca="1" si="23"/>
        <v/>
      </c>
      <c r="Q61" s="6" t="str">
        <f t="shared" ca="1" si="11"/>
        <v/>
      </c>
      <c r="R61" s="8" t="str">
        <f t="shared" ca="1" si="24"/>
        <v>エラーの場合ここに表示されます</v>
      </c>
      <c r="V61" s="6" t="str">
        <f t="shared" ca="1" si="12"/>
        <v>エラーの場合ここに表示されます</v>
      </c>
      <c r="W61" s="6">
        <v>2</v>
      </c>
      <c r="X61" s="6">
        <f>AND(LEN($B61)&gt;0,LEN($C61)=0)*1</f>
        <v>0</v>
      </c>
      <c r="Y61" s="6">
        <f t="shared" si="13"/>
        <v>0</v>
      </c>
      <c r="Z61" s="6">
        <f t="shared" si="14"/>
        <v>0</v>
      </c>
      <c r="AA61" s="6">
        <f t="shared" si="15"/>
        <v>0</v>
      </c>
      <c r="AB61" s="6">
        <f t="shared" ca="1" si="26"/>
        <v>0</v>
      </c>
      <c r="AC61" s="6">
        <f t="shared" ca="1" si="27"/>
        <v>0</v>
      </c>
      <c r="AD61" s="6">
        <f>AND(LEN($B61)&gt;0,LEN($K61)=0)*1</f>
        <v>0</v>
      </c>
      <c r="AF61" s="6">
        <f t="shared" ca="1" si="16"/>
        <v>0</v>
      </c>
      <c r="AG61" s="6">
        <f t="shared" ca="1" si="17"/>
        <v>0</v>
      </c>
      <c r="AI61" s="6">
        <f t="shared" si="18"/>
        <v>0</v>
      </c>
      <c r="AK61" s="6">
        <f t="shared" si="19"/>
        <v>0</v>
      </c>
      <c r="AM61" s="6">
        <f t="shared" ca="1" si="20"/>
        <v>0</v>
      </c>
      <c r="AO61" s="6">
        <f t="shared" ca="1" si="29"/>
        <v>2</v>
      </c>
    </row>
    <row r="62" spans="2:41" ht="18" customHeight="1" x14ac:dyDescent="0.2">
      <c r="B62" s="88"/>
      <c r="C62" s="125"/>
      <c r="D62" s="47" t="str">
        <f t="shared" ca="1" si="21"/>
        <v/>
      </c>
      <c r="E62" s="125"/>
      <c r="F62" s="108" t="s">
        <v>592</v>
      </c>
      <c r="G62" s="125"/>
      <c r="H62" s="92"/>
      <c r="I62" s="92"/>
      <c r="J62" s="35" t="s">
        <v>490</v>
      </c>
      <c r="K62" s="89"/>
      <c r="L62" s="59" t="s">
        <v>522</v>
      </c>
      <c r="O62" s="110" t="str">
        <f t="shared" ca="1" si="22"/>
        <v/>
      </c>
      <c r="P62" s="110" t="str">
        <f t="shared" ca="1" si="23"/>
        <v/>
      </c>
      <c r="Q62" s="6" t="str">
        <f t="shared" ca="1" si="11"/>
        <v/>
      </c>
      <c r="R62" s="8" t="str">
        <f t="shared" ca="1" si="24"/>
        <v>エラーの場合ここに表示されます</v>
      </c>
      <c r="V62" s="6" t="str">
        <f t="shared" ca="1" si="12"/>
        <v>エラーの場合ここに表示されます</v>
      </c>
      <c r="W62" s="6">
        <v>2</v>
      </c>
      <c r="X62" s="6">
        <f t="shared" si="25"/>
        <v>0</v>
      </c>
      <c r="Y62" s="6">
        <f t="shared" si="13"/>
        <v>0</v>
      </c>
      <c r="Z62" s="6">
        <f t="shared" si="14"/>
        <v>0</v>
      </c>
      <c r="AA62" s="6">
        <f t="shared" si="15"/>
        <v>0</v>
      </c>
      <c r="AB62" s="6">
        <f t="shared" ca="1" si="26"/>
        <v>0</v>
      </c>
      <c r="AC62" s="6">
        <f t="shared" ca="1" si="27"/>
        <v>0</v>
      </c>
      <c r="AD62" s="6">
        <f t="shared" si="28"/>
        <v>0</v>
      </c>
      <c r="AF62" s="6">
        <f t="shared" ca="1" si="16"/>
        <v>0</v>
      </c>
      <c r="AG62" s="6">
        <f t="shared" ca="1" si="17"/>
        <v>0</v>
      </c>
      <c r="AI62" s="6">
        <f t="shared" ref="AI62:AI75" si="30">(LEN(K62)&lt;&gt;LENB(K62))*1</f>
        <v>0</v>
      </c>
      <c r="AK62" s="6">
        <f t="shared" si="19"/>
        <v>0</v>
      </c>
      <c r="AM62" s="6">
        <f t="shared" ca="1" si="20"/>
        <v>0</v>
      </c>
      <c r="AO62" s="6">
        <f t="shared" ca="1" si="29"/>
        <v>2</v>
      </c>
    </row>
    <row r="63" spans="2:41" ht="18" customHeight="1" x14ac:dyDescent="0.2">
      <c r="B63" s="88"/>
      <c r="C63" s="125"/>
      <c r="D63" s="47" t="str">
        <f t="shared" ca="1" si="21"/>
        <v/>
      </c>
      <c r="E63" s="125"/>
      <c r="F63" s="108" t="s">
        <v>601</v>
      </c>
      <c r="G63" s="125"/>
      <c r="H63" s="92"/>
      <c r="I63" s="92"/>
      <c r="J63" s="35" t="s">
        <v>490</v>
      </c>
      <c r="K63" s="89"/>
      <c r="L63" s="59" t="s">
        <v>522</v>
      </c>
      <c r="O63" s="110" t="str">
        <f t="shared" ca="1" si="22"/>
        <v/>
      </c>
      <c r="P63" s="110" t="str">
        <f t="shared" ca="1" si="23"/>
        <v/>
      </c>
      <c r="Q63" s="6" t="str">
        <f t="shared" ca="1" si="11"/>
        <v/>
      </c>
      <c r="R63" s="8" t="str">
        <f t="shared" ca="1" si="24"/>
        <v>エラーの場合ここに表示されます</v>
      </c>
      <c r="V63" s="6" t="str">
        <f t="shared" ca="1" si="12"/>
        <v>エラーの場合ここに表示されます</v>
      </c>
      <c r="W63" s="6">
        <v>2</v>
      </c>
      <c r="X63" s="6">
        <f t="shared" si="25"/>
        <v>0</v>
      </c>
      <c r="Y63" s="6">
        <f t="shared" si="13"/>
        <v>0</v>
      </c>
      <c r="Z63" s="6">
        <f t="shared" si="14"/>
        <v>0</v>
      </c>
      <c r="AA63" s="6">
        <f t="shared" si="15"/>
        <v>0</v>
      </c>
      <c r="AB63" s="6">
        <f t="shared" ca="1" si="26"/>
        <v>0</v>
      </c>
      <c r="AC63" s="6">
        <f t="shared" ca="1" si="27"/>
        <v>0</v>
      </c>
      <c r="AD63" s="6">
        <f t="shared" si="28"/>
        <v>0</v>
      </c>
      <c r="AF63" s="6">
        <f t="shared" ca="1" si="16"/>
        <v>0</v>
      </c>
      <c r="AG63" s="6">
        <f t="shared" ca="1" si="17"/>
        <v>0</v>
      </c>
      <c r="AI63" s="6">
        <f t="shared" si="30"/>
        <v>0</v>
      </c>
      <c r="AK63" s="6">
        <f t="shared" si="19"/>
        <v>0</v>
      </c>
      <c r="AM63" s="6">
        <f t="shared" ca="1" si="20"/>
        <v>0</v>
      </c>
      <c r="AO63" s="6">
        <f t="shared" ca="1" si="29"/>
        <v>2</v>
      </c>
    </row>
    <row r="64" spans="2:41" ht="18" customHeight="1" x14ac:dyDescent="0.2">
      <c r="B64" s="88"/>
      <c r="C64" s="125"/>
      <c r="D64" s="47" t="str">
        <f t="shared" ca="1" si="21"/>
        <v/>
      </c>
      <c r="E64" s="125"/>
      <c r="F64" s="108" t="s">
        <v>592</v>
      </c>
      <c r="G64" s="125"/>
      <c r="H64" s="92"/>
      <c r="I64" s="92"/>
      <c r="J64" s="35" t="s">
        <v>490</v>
      </c>
      <c r="K64" s="89"/>
      <c r="L64" s="59" t="s">
        <v>522</v>
      </c>
      <c r="O64" s="110" t="str">
        <f t="shared" ca="1" si="22"/>
        <v/>
      </c>
      <c r="P64" s="110" t="str">
        <f t="shared" ca="1" si="23"/>
        <v/>
      </c>
      <c r="Q64" s="6" t="str">
        <f t="shared" ca="1" si="11"/>
        <v/>
      </c>
      <c r="R64" s="8" t="str">
        <f t="shared" ca="1" si="24"/>
        <v>エラーの場合ここに表示されます</v>
      </c>
      <c r="V64" s="6" t="str">
        <f t="shared" ca="1" si="12"/>
        <v>エラーの場合ここに表示されます</v>
      </c>
      <c r="W64" s="6">
        <v>2</v>
      </c>
      <c r="X64" s="6">
        <f t="shared" si="25"/>
        <v>0</v>
      </c>
      <c r="Y64" s="6">
        <f t="shared" si="13"/>
        <v>0</v>
      </c>
      <c r="Z64" s="6">
        <f t="shared" si="14"/>
        <v>0</v>
      </c>
      <c r="AA64" s="6">
        <f t="shared" si="15"/>
        <v>0</v>
      </c>
      <c r="AB64" s="6">
        <f t="shared" ca="1" si="26"/>
        <v>0</v>
      </c>
      <c r="AC64" s="6">
        <f t="shared" ca="1" si="27"/>
        <v>0</v>
      </c>
      <c r="AD64" s="6">
        <f t="shared" si="28"/>
        <v>0</v>
      </c>
      <c r="AF64" s="6">
        <f t="shared" ca="1" si="16"/>
        <v>0</v>
      </c>
      <c r="AG64" s="6">
        <f t="shared" ca="1" si="17"/>
        <v>0</v>
      </c>
      <c r="AI64" s="6">
        <f t="shared" si="30"/>
        <v>0</v>
      </c>
      <c r="AK64" s="6">
        <f t="shared" si="19"/>
        <v>0</v>
      </c>
      <c r="AM64" s="6">
        <f t="shared" ca="1" si="20"/>
        <v>0</v>
      </c>
      <c r="AO64" s="6">
        <f t="shared" ca="1" si="29"/>
        <v>2</v>
      </c>
    </row>
    <row r="65" spans="2:41" ht="18" customHeight="1" x14ac:dyDescent="0.2">
      <c r="B65" s="88"/>
      <c r="C65" s="125"/>
      <c r="D65" s="47" t="str">
        <f t="shared" ca="1" si="21"/>
        <v/>
      </c>
      <c r="E65" s="125"/>
      <c r="F65" s="108" t="s">
        <v>596</v>
      </c>
      <c r="G65" s="125"/>
      <c r="H65" s="92"/>
      <c r="I65" s="92"/>
      <c r="J65" s="35" t="s">
        <v>490</v>
      </c>
      <c r="K65" s="89"/>
      <c r="L65" s="59" t="s">
        <v>522</v>
      </c>
      <c r="O65" s="110" t="str">
        <f t="shared" ca="1" si="22"/>
        <v/>
      </c>
      <c r="P65" s="110" t="str">
        <f t="shared" ca="1" si="23"/>
        <v/>
      </c>
      <c r="Q65" s="6" t="str">
        <f t="shared" ca="1" si="11"/>
        <v/>
      </c>
      <c r="R65" s="8" t="str">
        <f t="shared" ca="1" si="24"/>
        <v>エラーの場合ここに表示されます</v>
      </c>
      <c r="V65" s="6" t="str">
        <f t="shared" ca="1" si="12"/>
        <v>エラーの場合ここに表示されます</v>
      </c>
      <c r="W65" s="6">
        <v>2</v>
      </c>
      <c r="X65" s="6">
        <f t="shared" si="25"/>
        <v>0</v>
      </c>
      <c r="Y65" s="6">
        <f t="shared" si="13"/>
        <v>0</v>
      </c>
      <c r="Z65" s="6">
        <f t="shared" si="14"/>
        <v>0</v>
      </c>
      <c r="AA65" s="6">
        <f t="shared" si="15"/>
        <v>0</v>
      </c>
      <c r="AB65" s="6">
        <f t="shared" ca="1" si="26"/>
        <v>0</v>
      </c>
      <c r="AC65" s="6">
        <f t="shared" ca="1" si="27"/>
        <v>0</v>
      </c>
      <c r="AD65" s="6">
        <f t="shared" si="28"/>
        <v>0</v>
      </c>
      <c r="AF65" s="6">
        <f t="shared" ca="1" si="16"/>
        <v>0</v>
      </c>
      <c r="AG65" s="6">
        <f t="shared" ca="1" si="17"/>
        <v>0</v>
      </c>
      <c r="AI65" s="6">
        <f t="shared" si="30"/>
        <v>0</v>
      </c>
      <c r="AK65" s="6">
        <f t="shared" si="19"/>
        <v>0</v>
      </c>
      <c r="AM65" s="6">
        <f t="shared" ca="1" si="20"/>
        <v>0</v>
      </c>
      <c r="AO65" s="6">
        <f t="shared" ca="1" si="29"/>
        <v>2</v>
      </c>
    </row>
    <row r="66" spans="2:41" ht="18" customHeight="1" x14ac:dyDescent="0.2">
      <c r="B66" s="88"/>
      <c r="C66" s="125"/>
      <c r="D66" s="47" t="str">
        <f t="shared" ca="1" si="21"/>
        <v/>
      </c>
      <c r="E66" s="125"/>
      <c r="F66" s="108" t="s">
        <v>592</v>
      </c>
      <c r="G66" s="125"/>
      <c r="H66" s="92"/>
      <c r="I66" s="92"/>
      <c r="J66" s="35" t="s">
        <v>490</v>
      </c>
      <c r="K66" s="89"/>
      <c r="L66" s="59" t="s">
        <v>522</v>
      </c>
      <c r="O66" s="110" t="str">
        <f t="shared" ca="1" si="22"/>
        <v/>
      </c>
      <c r="P66" s="110" t="str">
        <f t="shared" ca="1" si="23"/>
        <v/>
      </c>
      <c r="Q66" s="6" t="str">
        <f t="shared" ca="1" si="11"/>
        <v/>
      </c>
      <c r="R66" s="8" t="str">
        <f t="shared" ca="1" si="24"/>
        <v>エラーの場合ここに表示されます</v>
      </c>
      <c r="V66" s="6" t="str">
        <f t="shared" ca="1" si="12"/>
        <v>エラーの場合ここに表示されます</v>
      </c>
      <c r="W66" s="6">
        <v>2</v>
      </c>
      <c r="X66" s="6">
        <f t="shared" si="25"/>
        <v>0</v>
      </c>
      <c r="Y66" s="6">
        <f t="shared" si="13"/>
        <v>0</v>
      </c>
      <c r="Z66" s="6">
        <f t="shared" si="14"/>
        <v>0</v>
      </c>
      <c r="AA66" s="6">
        <f t="shared" si="15"/>
        <v>0</v>
      </c>
      <c r="AB66" s="6">
        <f t="shared" ca="1" si="26"/>
        <v>0</v>
      </c>
      <c r="AC66" s="6">
        <f t="shared" ca="1" si="27"/>
        <v>0</v>
      </c>
      <c r="AD66" s="6">
        <f t="shared" si="28"/>
        <v>0</v>
      </c>
      <c r="AF66" s="6">
        <f t="shared" ca="1" si="16"/>
        <v>0</v>
      </c>
      <c r="AG66" s="6">
        <f t="shared" ca="1" si="17"/>
        <v>0</v>
      </c>
      <c r="AI66" s="6">
        <f t="shared" si="30"/>
        <v>0</v>
      </c>
      <c r="AK66" s="6">
        <f t="shared" si="19"/>
        <v>0</v>
      </c>
      <c r="AM66" s="6">
        <f t="shared" ca="1" si="20"/>
        <v>0</v>
      </c>
      <c r="AO66" s="6">
        <f t="shared" ca="1" si="29"/>
        <v>2</v>
      </c>
    </row>
    <row r="67" spans="2:41" ht="18" customHeight="1" x14ac:dyDescent="0.2">
      <c r="B67" s="88"/>
      <c r="C67" s="125"/>
      <c r="D67" s="47" t="str">
        <f t="shared" ca="1" si="21"/>
        <v/>
      </c>
      <c r="E67" s="125"/>
      <c r="F67" s="108" t="s">
        <v>592</v>
      </c>
      <c r="G67" s="125"/>
      <c r="H67" s="92"/>
      <c r="I67" s="92"/>
      <c r="J67" s="35" t="s">
        <v>490</v>
      </c>
      <c r="K67" s="89"/>
      <c r="L67" s="59" t="s">
        <v>522</v>
      </c>
      <c r="O67" s="110" t="str">
        <f t="shared" ca="1" si="22"/>
        <v/>
      </c>
      <c r="P67" s="110" t="str">
        <f t="shared" ca="1" si="23"/>
        <v/>
      </c>
      <c r="Q67" s="6" t="str">
        <f t="shared" ca="1" si="11"/>
        <v/>
      </c>
      <c r="R67" s="8" t="str">
        <f t="shared" ca="1" si="24"/>
        <v>エラーの場合ここに表示されます</v>
      </c>
      <c r="V67" s="6" t="str">
        <f t="shared" ca="1" si="12"/>
        <v>エラーの場合ここに表示されます</v>
      </c>
      <c r="W67" s="6">
        <v>2</v>
      </c>
      <c r="X67" s="6">
        <f t="shared" si="25"/>
        <v>0</v>
      </c>
      <c r="Y67" s="6">
        <f t="shared" si="13"/>
        <v>0</v>
      </c>
      <c r="Z67" s="6">
        <f t="shared" si="14"/>
        <v>0</v>
      </c>
      <c r="AA67" s="6">
        <f t="shared" si="15"/>
        <v>0</v>
      </c>
      <c r="AB67" s="6">
        <f t="shared" ca="1" si="26"/>
        <v>0</v>
      </c>
      <c r="AC67" s="6">
        <f t="shared" ca="1" si="27"/>
        <v>0</v>
      </c>
      <c r="AD67" s="6">
        <f t="shared" si="28"/>
        <v>0</v>
      </c>
      <c r="AF67" s="6">
        <f t="shared" ca="1" si="16"/>
        <v>0</v>
      </c>
      <c r="AG67" s="6">
        <f t="shared" ca="1" si="17"/>
        <v>0</v>
      </c>
      <c r="AI67" s="6">
        <f t="shared" si="30"/>
        <v>0</v>
      </c>
      <c r="AK67" s="6">
        <f t="shared" si="19"/>
        <v>0</v>
      </c>
      <c r="AM67" s="6">
        <f t="shared" ca="1" si="20"/>
        <v>0</v>
      </c>
      <c r="AO67" s="6">
        <f t="shared" ca="1" si="29"/>
        <v>2</v>
      </c>
    </row>
    <row r="68" spans="2:41" ht="18" customHeight="1" x14ac:dyDescent="0.2">
      <c r="B68" s="88"/>
      <c r="C68" s="125"/>
      <c r="D68" s="47" t="str">
        <f t="shared" ca="1" si="21"/>
        <v/>
      </c>
      <c r="E68" s="125"/>
      <c r="F68" s="108" t="s">
        <v>592</v>
      </c>
      <c r="G68" s="125"/>
      <c r="H68" s="92"/>
      <c r="I68" s="92"/>
      <c r="J68" s="35" t="s">
        <v>490</v>
      </c>
      <c r="K68" s="89"/>
      <c r="L68" s="59" t="s">
        <v>522</v>
      </c>
      <c r="O68" s="110" t="str">
        <f t="shared" ca="1" si="22"/>
        <v/>
      </c>
      <c r="P68" s="110" t="str">
        <f t="shared" ca="1" si="23"/>
        <v/>
      </c>
      <c r="Q68" s="6" t="str">
        <f t="shared" ca="1" si="11"/>
        <v/>
      </c>
      <c r="R68" s="8" t="str">
        <f t="shared" ca="1" si="24"/>
        <v>エラーの場合ここに表示されます</v>
      </c>
      <c r="V68" s="6" t="str">
        <f t="shared" ca="1" si="12"/>
        <v>エラーの場合ここに表示されます</v>
      </c>
      <c r="W68" s="6">
        <v>2</v>
      </c>
      <c r="X68" s="6">
        <f t="shared" si="25"/>
        <v>0</v>
      </c>
      <c r="Y68" s="6">
        <f t="shared" si="13"/>
        <v>0</v>
      </c>
      <c r="Z68" s="6">
        <f t="shared" si="14"/>
        <v>0</v>
      </c>
      <c r="AA68" s="6">
        <f t="shared" si="15"/>
        <v>0</v>
      </c>
      <c r="AB68" s="6">
        <f t="shared" ca="1" si="26"/>
        <v>0</v>
      </c>
      <c r="AC68" s="6">
        <f t="shared" ca="1" si="27"/>
        <v>0</v>
      </c>
      <c r="AD68" s="6">
        <f t="shared" si="28"/>
        <v>0</v>
      </c>
      <c r="AF68" s="6">
        <f t="shared" ca="1" si="16"/>
        <v>0</v>
      </c>
      <c r="AG68" s="6">
        <f t="shared" ca="1" si="17"/>
        <v>0</v>
      </c>
      <c r="AI68" s="6">
        <f t="shared" si="30"/>
        <v>0</v>
      </c>
      <c r="AK68" s="6">
        <f t="shared" si="19"/>
        <v>0</v>
      </c>
      <c r="AM68" s="6">
        <f t="shared" ca="1" si="20"/>
        <v>0</v>
      </c>
      <c r="AO68" s="6">
        <f t="shared" ca="1" si="29"/>
        <v>2</v>
      </c>
    </row>
    <row r="69" spans="2:41" ht="18" customHeight="1" x14ac:dyDescent="0.2">
      <c r="B69" s="88"/>
      <c r="C69" s="125"/>
      <c r="D69" s="47" t="str">
        <f t="shared" ca="1" si="21"/>
        <v/>
      </c>
      <c r="E69" s="125"/>
      <c r="F69" s="108" t="s">
        <v>592</v>
      </c>
      <c r="G69" s="125"/>
      <c r="H69" s="92"/>
      <c r="I69" s="92"/>
      <c r="J69" s="35" t="s">
        <v>490</v>
      </c>
      <c r="K69" s="89"/>
      <c r="L69" s="59" t="s">
        <v>522</v>
      </c>
      <c r="O69" s="110" t="str">
        <f t="shared" ca="1" si="22"/>
        <v/>
      </c>
      <c r="P69" s="110" t="str">
        <f t="shared" ca="1" si="23"/>
        <v/>
      </c>
      <c r="Q69" s="6" t="str">
        <f t="shared" ca="1" si="11"/>
        <v/>
      </c>
      <c r="R69" s="8" t="str">
        <f t="shared" ca="1" si="24"/>
        <v>エラーの場合ここに表示されます</v>
      </c>
      <c r="V69" s="6" t="str">
        <f t="shared" ca="1" si="12"/>
        <v>エラーの場合ここに表示されます</v>
      </c>
      <c r="W69" s="6">
        <v>2</v>
      </c>
      <c r="X69" s="6">
        <f t="shared" si="25"/>
        <v>0</v>
      </c>
      <c r="Y69" s="6">
        <f t="shared" si="13"/>
        <v>0</v>
      </c>
      <c r="Z69" s="6">
        <f t="shared" si="14"/>
        <v>0</v>
      </c>
      <c r="AA69" s="6">
        <f t="shared" si="15"/>
        <v>0</v>
      </c>
      <c r="AB69" s="6">
        <f t="shared" ca="1" si="26"/>
        <v>0</v>
      </c>
      <c r="AC69" s="6">
        <f t="shared" ca="1" si="27"/>
        <v>0</v>
      </c>
      <c r="AD69" s="6">
        <f t="shared" si="28"/>
        <v>0</v>
      </c>
      <c r="AF69" s="6">
        <f t="shared" ca="1" si="16"/>
        <v>0</v>
      </c>
      <c r="AG69" s="6">
        <f t="shared" ca="1" si="17"/>
        <v>0</v>
      </c>
      <c r="AI69" s="6">
        <f t="shared" si="30"/>
        <v>0</v>
      </c>
      <c r="AK69" s="6">
        <f t="shared" si="19"/>
        <v>0</v>
      </c>
      <c r="AM69" s="6">
        <f t="shared" ca="1" si="20"/>
        <v>0</v>
      </c>
      <c r="AO69" s="6">
        <f t="shared" ca="1" si="29"/>
        <v>2</v>
      </c>
    </row>
    <row r="70" spans="2:41" ht="18" customHeight="1" x14ac:dyDescent="0.2">
      <c r="B70" s="88"/>
      <c r="C70" s="125"/>
      <c r="D70" s="47" t="str">
        <f t="shared" ca="1" si="21"/>
        <v/>
      </c>
      <c r="E70" s="125"/>
      <c r="F70" s="108" t="s">
        <v>603</v>
      </c>
      <c r="G70" s="125"/>
      <c r="H70" s="92"/>
      <c r="I70" s="92"/>
      <c r="J70" s="35" t="s">
        <v>490</v>
      </c>
      <c r="K70" s="89"/>
      <c r="L70" s="59" t="s">
        <v>522</v>
      </c>
      <c r="O70" s="110" t="str">
        <f t="shared" ca="1" si="22"/>
        <v/>
      </c>
      <c r="P70" s="110" t="str">
        <f t="shared" ca="1" si="23"/>
        <v/>
      </c>
      <c r="Q70" s="6" t="str">
        <f t="shared" ca="1" si="11"/>
        <v/>
      </c>
      <c r="R70" s="8" t="str">
        <f t="shared" ca="1" si="24"/>
        <v>エラーの場合ここに表示されます</v>
      </c>
      <c r="V70" s="6" t="str">
        <f t="shared" ca="1" si="12"/>
        <v>エラーの場合ここに表示されます</v>
      </c>
      <c r="W70" s="6">
        <v>2</v>
      </c>
      <c r="X70" s="6">
        <f t="shared" si="25"/>
        <v>0</v>
      </c>
      <c r="Y70" s="6">
        <f t="shared" si="13"/>
        <v>0</v>
      </c>
      <c r="Z70" s="6">
        <f t="shared" si="14"/>
        <v>0</v>
      </c>
      <c r="AA70" s="6">
        <f t="shared" si="15"/>
        <v>0</v>
      </c>
      <c r="AB70" s="6">
        <f t="shared" ca="1" si="26"/>
        <v>0</v>
      </c>
      <c r="AC70" s="6">
        <f t="shared" ca="1" si="27"/>
        <v>0</v>
      </c>
      <c r="AD70" s="6">
        <f t="shared" si="28"/>
        <v>0</v>
      </c>
      <c r="AF70" s="6">
        <f t="shared" ca="1" si="16"/>
        <v>0</v>
      </c>
      <c r="AG70" s="6">
        <f t="shared" ca="1" si="17"/>
        <v>0</v>
      </c>
      <c r="AI70" s="6">
        <f t="shared" si="30"/>
        <v>0</v>
      </c>
      <c r="AK70" s="6">
        <f t="shared" si="19"/>
        <v>0</v>
      </c>
      <c r="AM70" s="6">
        <f t="shared" ca="1" si="20"/>
        <v>0</v>
      </c>
      <c r="AO70" s="6">
        <f t="shared" ca="1" si="29"/>
        <v>2</v>
      </c>
    </row>
    <row r="71" spans="2:41" ht="18" customHeight="1" x14ac:dyDescent="0.2">
      <c r="B71" s="88"/>
      <c r="C71" s="125"/>
      <c r="D71" s="47" t="str">
        <f t="shared" ca="1" si="21"/>
        <v/>
      </c>
      <c r="E71" s="125"/>
      <c r="F71" s="108" t="s">
        <v>592</v>
      </c>
      <c r="G71" s="125"/>
      <c r="H71" s="92"/>
      <c r="I71" s="92"/>
      <c r="J71" s="35" t="s">
        <v>490</v>
      </c>
      <c r="K71" s="89"/>
      <c r="L71" s="59" t="s">
        <v>522</v>
      </c>
      <c r="O71" s="110" t="str">
        <f t="shared" ca="1" si="22"/>
        <v/>
      </c>
      <c r="P71" s="110" t="str">
        <f t="shared" ca="1" si="23"/>
        <v/>
      </c>
      <c r="Q71" s="6" t="str">
        <f t="shared" ca="1" si="11"/>
        <v/>
      </c>
      <c r="R71" s="8" t="str">
        <f t="shared" ca="1" si="24"/>
        <v>エラーの場合ここに表示されます</v>
      </c>
      <c r="V71" s="6" t="str">
        <f t="shared" ca="1" si="12"/>
        <v>エラーの場合ここに表示されます</v>
      </c>
      <c r="W71" s="6">
        <v>2</v>
      </c>
      <c r="X71" s="6">
        <f t="shared" si="25"/>
        <v>0</v>
      </c>
      <c r="Y71" s="6">
        <f t="shared" si="13"/>
        <v>0</v>
      </c>
      <c r="Z71" s="6">
        <f t="shared" si="14"/>
        <v>0</v>
      </c>
      <c r="AA71" s="6">
        <f t="shared" si="15"/>
        <v>0</v>
      </c>
      <c r="AB71" s="6">
        <f t="shared" ca="1" si="26"/>
        <v>0</v>
      </c>
      <c r="AC71" s="6">
        <f t="shared" ca="1" si="27"/>
        <v>0</v>
      </c>
      <c r="AD71" s="6">
        <f t="shared" si="28"/>
        <v>0</v>
      </c>
      <c r="AF71" s="6">
        <f t="shared" ca="1" si="16"/>
        <v>0</v>
      </c>
      <c r="AG71" s="6">
        <f t="shared" ca="1" si="17"/>
        <v>0</v>
      </c>
      <c r="AI71" s="6">
        <f t="shared" si="30"/>
        <v>0</v>
      </c>
      <c r="AK71" s="6">
        <f t="shared" si="19"/>
        <v>0</v>
      </c>
      <c r="AM71" s="6">
        <f t="shared" ca="1" si="20"/>
        <v>0</v>
      </c>
      <c r="AO71" s="6">
        <f t="shared" ca="1" si="29"/>
        <v>2</v>
      </c>
    </row>
    <row r="72" spans="2:41" ht="18" customHeight="1" x14ac:dyDescent="0.2">
      <c r="B72" s="88"/>
      <c r="C72" s="125"/>
      <c r="D72" s="47" t="str">
        <f t="shared" ca="1" si="21"/>
        <v/>
      </c>
      <c r="E72" s="125"/>
      <c r="F72" s="108" t="s">
        <v>592</v>
      </c>
      <c r="G72" s="125"/>
      <c r="H72" s="92"/>
      <c r="I72" s="92"/>
      <c r="J72" s="35" t="s">
        <v>490</v>
      </c>
      <c r="K72" s="89"/>
      <c r="L72" s="59" t="s">
        <v>522</v>
      </c>
      <c r="O72" s="110" t="str">
        <f t="shared" ca="1" si="22"/>
        <v/>
      </c>
      <c r="P72" s="110" t="str">
        <f t="shared" ca="1" si="23"/>
        <v/>
      </c>
      <c r="Q72" s="6" t="str">
        <f t="shared" ca="1" si="11"/>
        <v/>
      </c>
      <c r="R72" s="8" t="str">
        <f t="shared" ca="1" si="24"/>
        <v>エラーの場合ここに表示されます</v>
      </c>
      <c r="V72" s="6" t="str">
        <f t="shared" ca="1" si="12"/>
        <v>エラーの場合ここに表示されます</v>
      </c>
      <c r="W72" s="6">
        <v>2</v>
      </c>
      <c r="X72" s="6">
        <f t="shared" si="25"/>
        <v>0</v>
      </c>
      <c r="Y72" s="6">
        <f t="shared" si="13"/>
        <v>0</v>
      </c>
      <c r="Z72" s="6">
        <f t="shared" si="14"/>
        <v>0</v>
      </c>
      <c r="AA72" s="6">
        <f t="shared" si="15"/>
        <v>0</v>
      </c>
      <c r="AB72" s="6">
        <f t="shared" ca="1" si="26"/>
        <v>0</v>
      </c>
      <c r="AC72" s="6">
        <f t="shared" ca="1" si="27"/>
        <v>0</v>
      </c>
      <c r="AD72" s="6">
        <f t="shared" si="28"/>
        <v>0</v>
      </c>
      <c r="AF72" s="6">
        <f t="shared" ca="1" si="16"/>
        <v>0</v>
      </c>
      <c r="AG72" s="6">
        <f t="shared" ca="1" si="17"/>
        <v>0</v>
      </c>
      <c r="AI72" s="6">
        <f t="shared" si="30"/>
        <v>0</v>
      </c>
      <c r="AK72" s="6">
        <f t="shared" si="19"/>
        <v>0</v>
      </c>
      <c r="AM72" s="6">
        <f t="shared" ca="1" si="20"/>
        <v>0</v>
      </c>
      <c r="AO72" s="6">
        <f t="shared" ca="1" si="29"/>
        <v>2</v>
      </c>
    </row>
    <row r="73" spans="2:41" ht="18" customHeight="1" x14ac:dyDescent="0.2">
      <c r="B73" s="88"/>
      <c r="C73" s="125"/>
      <c r="D73" s="47" t="str">
        <f t="shared" ca="1" si="21"/>
        <v/>
      </c>
      <c r="E73" s="125"/>
      <c r="F73" s="108" t="s">
        <v>592</v>
      </c>
      <c r="G73" s="125"/>
      <c r="H73" s="92"/>
      <c r="I73" s="92"/>
      <c r="J73" s="35" t="s">
        <v>490</v>
      </c>
      <c r="K73" s="89"/>
      <c r="L73" s="59" t="s">
        <v>522</v>
      </c>
      <c r="O73" s="110" t="str">
        <f t="shared" ca="1" si="22"/>
        <v/>
      </c>
      <c r="P73" s="110" t="str">
        <f t="shared" ca="1" si="23"/>
        <v/>
      </c>
      <c r="Q73" s="6" t="str">
        <f t="shared" ca="1" si="11"/>
        <v/>
      </c>
      <c r="R73" s="8" t="str">
        <f t="shared" ca="1" si="24"/>
        <v>エラーの場合ここに表示されます</v>
      </c>
      <c r="V73" s="6" t="str">
        <f t="shared" ca="1" si="12"/>
        <v>エラーの場合ここに表示されます</v>
      </c>
      <c r="W73" s="6">
        <v>2</v>
      </c>
      <c r="X73" s="6">
        <f t="shared" si="25"/>
        <v>0</v>
      </c>
      <c r="Y73" s="6">
        <f t="shared" si="13"/>
        <v>0</v>
      </c>
      <c r="Z73" s="6">
        <f t="shared" si="14"/>
        <v>0</v>
      </c>
      <c r="AA73" s="6">
        <f t="shared" si="15"/>
        <v>0</v>
      </c>
      <c r="AB73" s="6">
        <f t="shared" ca="1" si="26"/>
        <v>0</v>
      </c>
      <c r="AC73" s="6">
        <f t="shared" ca="1" si="27"/>
        <v>0</v>
      </c>
      <c r="AD73" s="6">
        <f t="shared" si="28"/>
        <v>0</v>
      </c>
      <c r="AF73" s="6">
        <f t="shared" ca="1" si="16"/>
        <v>0</v>
      </c>
      <c r="AG73" s="6">
        <f t="shared" ca="1" si="17"/>
        <v>0</v>
      </c>
      <c r="AI73" s="6">
        <f t="shared" si="30"/>
        <v>0</v>
      </c>
      <c r="AK73" s="6">
        <f t="shared" si="19"/>
        <v>0</v>
      </c>
      <c r="AM73" s="6">
        <f t="shared" ca="1" si="20"/>
        <v>0</v>
      </c>
      <c r="AO73" s="6">
        <f ca="1">IF(AND($H73="",$I73="",OR($O73="",$O73="-"),OR($P73="",$P73="-")),2,0)</f>
        <v>2</v>
      </c>
    </row>
    <row r="74" spans="2:41" ht="18" customHeight="1" x14ac:dyDescent="0.2">
      <c r="B74" s="88"/>
      <c r="C74" s="125"/>
      <c r="D74" s="47" t="str">
        <f t="shared" ca="1" si="21"/>
        <v/>
      </c>
      <c r="E74" s="125"/>
      <c r="F74" s="108" t="s">
        <v>592</v>
      </c>
      <c r="G74" s="125"/>
      <c r="H74" s="92"/>
      <c r="I74" s="92"/>
      <c r="J74" s="35" t="s">
        <v>490</v>
      </c>
      <c r="K74" s="89"/>
      <c r="L74" s="59" t="s">
        <v>522</v>
      </c>
      <c r="O74" s="110" t="str">
        <f t="shared" ca="1" si="22"/>
        <v/>
      </c>
      <c r="P74" s="110" t="str">
        <f t="shared" ca="1" si="23"/>
        <v/>
      </c>
      <c r="Q74" s="6" t="str">
        <f t="shared" ca="1" si="11"/>
        <v/>
      </c>
      <c r="R74" s="8" t="str">
        <f t="shared" ca="1" si="24"/>
        <v>エラーの場合ここに表示されます</v>
      </c>
      <c r="V74" s="6" t="str">
        <f t="shared" ca="1" si="12"/>
        <v>エラーの場合ここに表示されます</v>
      </c>
      <c r="W74" s="6">
        <v>2</v>
      </c>
      <c r="X74" s="6">
        <f t="shared" si="25"/>
        <v>0</v>
      </c>
      <c r="Y74" s="6">
        <f t="shared" si="13"/>
        <v>0</v>
      </c>
      <c r="Z74" s="6">
        <f t="shared" si="14"/>
        <v>0</v>
      </c>
      <c r="AA74" s="6">
        <f t="shared" si="15"/>
        <v>0</v>
      </c>
      <c r="AB74" s="6">
        <f t="shared" ca="1" si="26"/>
        <v>0</v>
      </c>
      <c r="AC74" s="6">
        <f t="shared" ca="1" si="27"/>
        <v>0</v>
      </c>
      <c r="AD74" s="6">
        <f t="shared" si="28"/>
        <v>0</v>
      </c>
      <c r="AF74" s="6">
        <f t="shared" ca="1" si="16"/>
        <v>0</v>
      </c>
      <c r="AG74" s="6">
        <f t="shared" ca="1" si="17"/>
        <v>0</v>
      </c>
      <c r="AI74" s="6">
        <f t="shared" si="30"/>
        <v>0</v>
      </c>
      <c r="AK74" s="6">
        <f t="shared" si="19"/>
        <v>0</v>
      </c>
      <c r="AM74" s="6">
        <f t="shared" ca="1" si="20"/>
        <v>0</v>
      </c>
      <c r="AO74" s="6">
        <f t="shared" ca="1" si="29"/>
        <v>2</v>
      </c>
    </row>
    <row r="75" spans="2:41" ht="18" customHeight="1" thickBot="1" x14ac:dyDescent="0.25">
      <c r="B75" s="90"/>
      <c r="C75" s="85"/>
      <c r="D75" s="107" t="str">
        <f t="shared" ca="1" si="21"/>
        <v/>
      </c>
      <c r="E75" s="85"/>
      <c r="F75" s="109" t="s">
        <v>604</v>
      </c>
      <c r="G75" s="85"/>
      <c r="H75" s="126"/>
      <c r="I75" s="126"/>
      <c r="J75" s="40" t="s">
        <v>490</v>
      </c>
      <c r="K75" s="91"/>
      <c r="L75" s="60" t="s">
        <v>522</v>
      </c>
      <c r="O75" s="110" t="str">
        <f t="shared" ca="1" si="22"/>
        <v/>
      </c>
      <c r="P75" s="110" t="str">
        <f t="shared" ca="1" si="23"/>
        <v/>
      </c>
      <c r="Q75" s="6" t="str">
        <f t="shared" ca="1" si="11"/>
        <v/>
      </c>
      <c r="R75" s="8" t="str">
        <f t="shared" ca="1" si="24"/>
        <v>エラーの場合ここに表示されます</v>
      </c>
      <c r="V75" s="6" t="str">
        <f t="shared" ca="1" si="12"/>
        <v>エラーの場合ここに表示されます</v>
      </c>
      <c r="W75" s="6">
        <v>2</v>
      </c>
      <c r="X75" s="6">
        <f t="shared" si="25"/>
        <v>0</v>
      </c>
      <c r="Y75" s="6">
        <f t="shared" si="13"/>
        <v>0</v>
      </c>
      <c r="Z75" s="6">
        <f t="shared" si="14"/>
        <v>0</v>
      </c>
      <c r="AA75" s="6">
        <f t="shared" si="15"/>
        <v>0</v>
      </c>
      <c r="AB75" s="6">
        <f t="shared" ca="1" si="26"/>
        <v>0</v>
      </c>
      <c r="AC75" s="6">
        <f t="shared" ca="1" si="27"/>
        <v>0</v>
      </c>
      <c r="AD75" s="6">
        <f t="shared" si="28"/>
        <v>0</v>
      </c>
      <c r="AF75" s="6">
        <f t="shared" ca="1" si="16"/>
        <v>0</v>
      </c>
      <c r="AG75" s="6">
        <f t="shared" ca="1" si="17"/>
        <v>0</v>
      </c>
      <c r="AI75" s="6">
        <f t="shared" si="30"/>
        <v>0</v>
      </c>
      <c r="AK75" s="6">
        <f t="shared" si="19"/>
        <v>0</v>
      </c>
      <c r="AM75" s="6">
        <f t="shared" ca="1" si="20"/>
        <v>0</v>
      </c>
      <c r="AO75" s="6">
        <f t="shared" ca="1" si="29"/>
        <v>2</v>
      </c>
    </row>
  </sheetData>
  <sheetProtection sheet="1" objects="1" scenarios="1" insertRows="0"/>
  <mergeCells count="68">
    <mergeCell ref="O34:P34"/>
    <mergeCell ref="C19:L19"/>
    <mergeCell ref="C29:E29"/>
    <mergeCell ref="F29:G29"/>
    <mergeCell ref="C15:L15"/>
    <mergeCell ref="H29:I29"/>
    <mergeCell ref="H25:I25"/>
    <mergeCell ref="H26:I26"/>
    <mergeCell ref="F23:G23"/>
    <mergeCell ref="C25:E25"/>
    <mergeCell ref="F25:G25"/>
    <mergeCell ref="F24:G24"/>
    <mergeCell ref="H22:I22"/>
    <mergeCell ref="H23:I23"/>
    <mergeCell ref="H24:I24"/>
    <mergeCell ref="C18:H18"/>
    <mergeCell ref="I18:L18"/>
    <mergeCell ref="C22:E22"/>
    <mergeCell ref="H27:I27"/>
    <mergeCell ref="H28:I28"/>
    <mergeCell ref="C26:E26"/>
    <mergeCell ref="F27:G27"/>
    <mergeCell ref="F28:G28"/>
    <mergeCell ref="F26:G26"/>
    <mergeCell ref="C27:E27"/>
    <mergeCell ref="C28:E28"/>
    <mergeCell ref="C24:E24"/>
    <mergeCell ref="F22:G22"/>
    <mergeCell ref="C23:E23"/>
    <mergeCell ref="B20:C20"/>
    <mergeCell ref="D20:L20"/>
    <mergeCell ref="J21:L21"/>
    <mergeCell ref="C21:E21"/>
    <mergeCell ref="F21:G21"/>
    <mergeCell ref="B33:C33"/>
    <mergeCell ref="C34:C35"/>
    <mergeCell ref="F30:G30"/>
    <mergeCell ref="F31:G31"/>
    <mergeCell ref="C30:E30"/>
    <mergeCell ref="C31:E31"/>
    <mergeCell ref="B34:B35"/>
    <mergeCell ref="D33:L33"/>
    <mergeCell ref="J34:L35"/>
    <mergeCell ref="D34:D35"/>
    <mergeCell ref="H34:I34"/>
    <mergeCell ref="H31:I31"/>
    <mergeCell ref="H30:I30"/>
    <mergeCell ref="B2:L2"/>
    <mergeCell ref="C4:L4"/>
    <mergeCell ref="C5:L5"/>
    <mergeCell ref="C6:L6"/>
    <mergeCell ref="C7:L7"/>
    <mergeCell ref="E8:I8"/>
    <mergeCell ref="K8:L8"/>
    <mergeCell ref="E9:I9"/>
    <mergeCell ref="K9:L9"/>
    <mergeCell ref="E34:G34"/>
    <mergeCell ref="C17:H17"/>
    <mergeCell ref="I17:L17"/>
    <mergeCell ref="B16:L16"/>
    <mergeCell ref="E10:I10"/>
    <mergeCell ref="K10:L10"/>
    <mergeCell ref="B11:L11"/>
    <mergeCell ref="B12:L12"/>
    <mergeCell ref="D13:J13"/>
    <mergeCell ref="E14:J14"/>
    <mergeCell ref="B8:B10"/>
    <mergeCell ref="H21:I21"/>
  </mergeCells>
  <phoneticPr fontId="5"/>
  <conditionalFormatting sqref="C13">
    <cfRule type="expression" dxfId="842" priority="371">
      <formula>$R$13&lt;&gt;正常</formula>
    </cfRule>
  </conditionalFormatting>
  <conditionalFormatting sqref="B22">
    <cfRule type="expression" dxfId="841" priority="370">
      <formula>AND(COUNTIF($R22,"*"&amp;$B$21&amp;"*")&gt;0)</formula>
    </cfRule>
  </conditionalFormatting>
  <conditionalFormatting sqref="C22:E22">
    <cfRule type="expression" dxfId="840" priority="369">
      <formula>AND(COUNTIF($R22,"* "&amp;MID($C$21,1,FIND("（",$C$21)-1)&amp;"*")&gt;0)</formula>
    </cfRule>
  </conditionalFormatting>
  <conditionalFormatting sqref="F22:G22">
    <cfRule type="expression" dxfId="839" priority="368">
      <formula>AND(COUNTIF($R22,"* "&amp;MID($F$21,1,FIND("（",$F$21)-1)&amp;"*")&gt;0)</formula>
    </cfRule>
  </conditionalFormatting>
  <conditionalFormatting sqref="H22:I22">
    <cfRule type="expression" dxfId="838" priority="367">
      <formula>AND(COUNTIF($R22,"*"&amp;MID($H$21,1,FIND("）",$H$21))&amp;"*")&gt;0)</formula>
    </cfRule>
  </conditionalFormatting>
  <conditionalFormatting sqref="K22">
    <cfRule type="expression" dxfId="837" priority="366">
      <formula>AND(COUNTIF($R22,"*参考資料のページ*")&gt;0)</formula>
    </cfRule>
  </conditionalFormatting>
  <conditionalFormatting sqref="B23">
    <cfRule type="expression" dxfId="836" priority="365">
      <formula>AND(COUNTIF($R23,"*"&amp;$B$21&amp;"*")&gt;0)</formula>
    </cfRule>
  </conditionalFormatting>
  <conditionalFormatting sqref="C23:E23">
    <cfRule type="expression" dxfId="835" priority="364">
      <formula>AND(COUNTIF($R23,"* "&amp;MID($C$21,1,FIND("（",$C$21)-1)&amp;"*")&gt;0)</formula>
    </cfRule>
  </conditionalFormatting>
  <conditionalFormatting sqref="F23:G23">
    <cfRule type="expression" dxfId="834" priority="363">
      <formula>AND(COUNTIF($R23,"* "&amp;MID($F$21,1,FIND("（",$F$21)-1)&amp;"*")&gt;0)</formula>
    </cfRule>
  </conditionalFormatting>
  <conditionalFormatting sqref="H23:I23">
    <cfRule type="expression" dxfId="833" priority="362">
      <formula>AND(COUNTIF($R23,"*"&amp;MID($H$21,1,FIND("）",$H$21))&amp;"*")&gt;0)</formula>
    </cfRule>
  </conditionalFormatting>
  <conditionalFormatting sqref="B24">
    <cfRule type="expression" dxfId="832" priority="361">
      <formula>AND(COUNTIF($R24,"*"&amp;$B$21&amp;"*")&gt;0)</formula>
    </cfRule>
  </conditionalFormatting>
  <conditionalFormatting sqref="C24:E24">
    <cfRule type="expression" dxfId="831" priority="360">
      <formula>AND(COUNTIF($R24,"* "&amp;MID($C$21,1,FIND("（",$C$21)-1)&amp;"*")&gt;0)</formula>
    </cfRule>
  </conditionalFormatting>
  <conditionalFormatting sqref="F24:G24">
    <cfRule type="expression" dxfId="830" priority="359">
      <formula>AND(COUNTIF($R24,"* "&amp;MID($F$21,1,FIND("（",$F$21)-1)&amp;"*")&gt;0)</formula>
    </cfRule>
  </conditionalFormatting>
  <conditionalFormatting sqref="H24:I24">
    <cfRule type="expression" dxfId="829" priority="358">
      <formula>AND(COUNTIF($R24,"*"&amp;MID($H$21,1,FIND("）",$H$21))&amp;"*")&gt;0)</formula>
    </cfRule>
  </conditionalFormatting>
  <conditionalFormatting sqref="B25">
    <cfRule type="expression" dxfId="828" priority="357">
      <formula>AND(COUNTIF($R25,"*"&amp;$B$21&amp;"*")&gt;0)</formula>
    </cfRule>
  </conditionalFormatting>
  <conditionalFormatting sqref="C25:E25">
    <cfRule type="expression" dxfId="827" priority="356">
      <formula>AND(COUNTIF($R25,"* "&amp;MID($C$21,1,FIND("（",$C$21)-1)&amp;"*")&gt;0)</formula>
    </cfRule>
  </conditionalFormatting>
  <conditionalFormatting sqref="F25:G25">
    <cfRule type="expression" dxfId="826" priority="355">
      <formula>AND(COUNTIF($R25,"* "&amp;MID($F$21,1,FIND("（",$F$21)-1)&amp;"*")&gt;0)</formula>
    </cfRule>
  </conditionalFormatting>
  <conditionalFormatting sqref="H25:I25">
    <cfRule type="expression" dxfId="825" priority="354">
      <formula>AND(COUNTIF($R25,"*"&amp;MID($H$21,1,FIND("）",$H$21))&amp;"*")&gt;0)</formula>
    </cfRule>
  </conditionalFormatting>
  <conditionalFormatting sqref="B26">
    <cfRule type="expression" dxfId="824" priority="353">
      <formula>AND(COUNTIF($R26,"*"&amp;$B$21&amp;"*")&gt;0)</formula>
    </cfRule>
  </conditionalFormatting>
  <conditionalFormatting sqref="C26:E26">
    <cfRule type="expression" dxfId="823" priority="352">
      <formula>AND(COUNTIF($R26,"* "&amp;MID($C$21,1,FIND("（",$C$21)-1)&amp;"*")&gt;0)</formula>
    </cfRule>
  </conditionalFormatting>
  <conditionalFormatting sqref="F26:G26">
    <cfRule type="expression" dxfId="822" priority="351">
      <formula>AND(COUNTIF($R26,"* "&amp;MID($F$21,1,FIND("（",$F$21)-1)&amp;"*")&gt;0)</formula>
    </cfRule>
  </conditionalFormatting>
  <conditionalFormatting sqref="H26:I26">
    <cfRule type="expression" dxfId="821" priority="350">
      <formula>AND(COUNTIF($R26,"*"&amp;MID($H$21,1,FIND("）",$H$21))&amp;"*")&gt;0)</formula>
    </cfRule>
  </conditionalFormatting>
  <conditionalFormatting sqref="B27">
    <cfRule type="expression" dxfId="820" priority="349">
      <formula>AND(COUNTIF($R27,"*"&amp;$B$21&amp;"*")&gt;0)</formula>
    </cfRule>
  </conditionalFormatting>
  <conditionalFormatting sqref="C27:E27">
    <cfRule type="expression" dxfId="819" priority="348">
      <formula>AND(COUNTIF($R27,"* "&amp;MID($C$21,1,FIND("（",$C$21)-1)&amp;"*")&gt;0)</formula>
    </cfRule>
  </conditionalFormatting>
  <conditionalFormatting sqref="F27:G27">
    <cfRule type="expression" dxfId="818" priority="347">
      <formula>AND(COUNTIF($R27,"* "&amp;MID($F$21,1,FIND("（",$F$21)-1)&amp;"*")&gt;0)</formula>
    </cfRule>
  </conditionalFormatting>
  <conditionalFormatting sqref="H27:I27">
    <cfRule type="expression" dxfId="817" priority="346">
      <formula>AND(COUNTIF($R27,"*"&amp;MID($H$21,1,FIND("）",$H$21))&amp;"*")&gt;0)</formula>
    </cfRule>
  </conditionalFormatting>
  <conditionalFormatting sqref="B28">
    <cfRule type="expression" dxfId="816" priority="345">
      <formula>AND(COUNTIF($R28,"*"&amp;$B$21&amp;"*")&gt;0)</formula>
    </cfRule>
  </conditionalFormatting>
  <conditionalFormatting sqref="C28:E28">
    <cfRule type="expression" dxfId="815" priority="344">
      <formula>AND(COUNTIF($R28,"* "&amp;MID($C$21,1,FIND("（",$C$21)-1)&amp;"*")&gt;0)</formula>
    </cfRule>
  </conditionalFormatting>
  <conditionalFormatting sqref="F28:G28">
    <cfRule type="expression" dxfId="814" priority="343">
      <formula>AND(COUNTIF($R28,"* "&amp;MID($F$21,1,FIND("（",$F$21)-1)&amp;"*")&gt;0)</formula>
    </cfRule>
  </conditionalFormatting>
  <conditionalFormatting sqref="H28:I28">
    <cfRule type="expression" dxfId="813" priority="342">
      <formula>AND(COUNTIF($R28,"*"&amp;MID($H$21,1,FIND("）",$H$21))&amp;"*")&gt;0)</formula>
    </cfRule>
  </conditionalFormatting>
  <conditionalFormatting sqref="B29">
    <cfRule type="expression" dxfId="812" priority="341">
      <formula>AND(COUNTIF($R29,"*"&amp;$B$21&amp;"*")&gt;0)</formula>
    </cfRule>
  </conditionalFormatting>
  <conditionalFormatting sqref="C29:E29">
    <cfRule type="expression" dxfId="811" priority="340">
      <formula>AND(COUNTIF($R29,"* "&amp;MID($C$21,1,FIND("（",$C$21)-1)&amp;"*")&gt;0)</formula>
    </cfRule>
  </conditionalFormatting>
  <conditionalFormatting sqref="F29:G29">
    <cfRule type="expression" dxfId="810" priority="339">
      <formula>AND(COUNTIF($R29,"* "&amp;MID($F$21,1,FIND("（",$F$21)-1)&amp;"*")&gt;0)</formula>
    </cfRule>
  </conditionalFormatting>
  <conditionalFormatting sqref="H29:I29">
    <cfRule type="expression" dxfId="809" priority="338">
      <formula>AND(COUNTIF($R29,"*"&amp;MID($H$21,1,FIND("）",$H$21))&amp;"*")&gt;0)</formula>
    </cfRule>
  </conditionalFormatting>
  <conditionalFormatting sqref="B30">
    <cfRule type="expression" dxfId="808" priority="337">
      <formula>AND(COUNTIF($R30,"*"&amp;$B$21&amp;"*")&gt;0)</formula>
    </cfRule>
  </conditionalFormatting>
  <conditionalFormatting sqref="C30:E30">
    <cfRule type="expression" dxfId="807" priority="336">
      <formula>AND(COUNTIF($R30,"* "&amp;MID($C$21,1,FIND("（",$C$21)-1)&amp;"*")&gt;0)</formula>
    </cfRule>
  </conditionalFormatting>
  <conditionalFormatting sqref="F30:G30">
    <cfRule type="expression" dxfId="806" priority="335">
      <formula>AND(COUNTIF($R30,"* "&amp;MID($F$21,1,FIND("（",$F$21)-1)&amp;"*")&gt;0)</formula>
    </cfRule>
  </conditionalFormatting>
  <conditionalFormatting sqref="H30:I30">
    <cfRule type="expression" dxfId="805" priority="334">
      <formula>AND(COUNTIF($R30,"*"&amp;MID($H$21,1,FIND("）",$H$21))&amp;"*")&gt;0)</formula>
    </cfRule>
  </conditionalFormatting>
  <conditionalFormatting sqref="B31">
    <cfRule type="expression" dxfId="804" priority="333">
      <formula>AND(COUNTIF($R31,"*"&amp;$B$21&amp;"*")&gt;0)</formula>
    </cfRule>
  </conditionalFormatting>
  <conditionalFormatting sqref="C31:E31">
    <cfRule type="expression" dxfId="803" priority="332">
      <formula>AND(COUNTIF($R31,"* "&amp;MID($C$21,1,FIND("（",$C$21)-1)&amp;"*")&gt;0)</formula>
    </cfRule>
  </conditionalFormatting>
  <conditionalFormatting sqref="F31:G31">
    <cfRule type="expression" dxfId="802" priority="331">
      <formula>AND(COUNTIF($R31,"* "&amp;MID($F$21,1,FIND("（",$F$21)-1)&amp;"*")&gt;0)</formula>
    </cfRule>
  </conditionalFormatting>
  <conditionalFormatting sqref="H31:I31">
    <cfRule type="expression" dxfId="801" priority="330">
      <formula>AND(COUNTIF($R31,"*"&amp;MID($H$21,1,FIND("）",$H$21))&amp;"*")&gt;0)</formula>
    </cfRule>
  </conditionalFormatting>
  <conditionalFormatting sqref="K31">
    <cfRule type="expression" dxfId="800" priority="321">
      <formula>AND(COUNTIF($R31,"*参考資料のページ*")&gt;0)</formula>
    </cfRule>
  </conditionalFormatting>
  <conditionalFormatting sqref="K23">
    <cfRule type="expression" dxfId="799" priority="329">
      <formula>AND(COUNTIF($R23,"*参考資料のページ*")&gt;0)</formula>
    </cfRule>
  </conditionalFormatting>
  <conditionalFormatting sqref="K24">
    <cfRule type="expression" dxfId="798" priority="328">
      <formula>AND(COUNTIF($R24,"*参考資料のページ*")&gt;0)</formula>
    </cfRule>
  </conditionalFormatting>
  <conditionalFormatting sqref="K25">
    <cfRule type="expression" dxfId="797" priority="327">
      <formula>AND(COUNTIF($R25,"*参考資料のページ*")&gt;0)</formula>
    </cfRule>
  </conditionalFormatting>
  <conditionalFormatting sqref="K26">
    <cfRule type="expression" dxfId="796" priority="326">
      <formula>AND(COUNTIF($R26,"*参考資料のページ*")&gt;0)</formula>
    </cfRule>
  </conditionalFormatting>
  <conditionalFormatting sqref="K27">
    <cfRule type="expression" dxfId="795" priority="325">
      <formula>AND(COUNTIF($R27,"*参考資料のページ*")&gt;0)</formula>
    </cfRule>
  </conditionalFormatting>
  <conditionalFormatting sqref="K28">
    <cfRule type="expression" dxfId="794" priority="324">
      <formula>AND(COUNTIF($R28,"*参考資料のページ*")&gt;0)</formula>
    </cfRule>
  </conditionalFormatting>
  <conditionalFormatting sqref="K29">
    <cfRule type="expression" dxfId="793" priority="323">
      <formula>AND(COUNTIF($R29,"*参考資料のページ*")&gt;0)</formula>
    </cfRule>
  </conditionalFormatting>
  <conditionalFormatting sqref="K30">
    <cfRule type="expression" dxfId="792" priority="322">
      <formula>AND(COUNTIF($R30,"*参考資料のページ*")&gt;0)</formula>
    </cfRule>
  </conditionalFormatting>
  <conditionalFormatting sqref="B36">
    <cfRule type="expression" dxfId="791" priority="320">
      <formula>AND(COUNTIF($R36,"*技術者番号*")&gt;0)</formula>
    </cfRule>
  </conditionalFormatting>
  <conditionalFormatting sqref="C36">
    <cfRule type="expression" dxfId="790" priority="319">
      <formula>AND(COUNTIF($R36,"*役割*")&gt;0)</formula>
    </cfRule>
  </conditionalFormatting>
  <conditionalFormatting sqref="E36">
    <cfRule type="expression" dxfId="789" priority="318">
      <formula>AND(COUNTIF($R36,"* 氏名*")&gt;0)</formula>
    </cfRule>
  </conditionalFormatting>
  <conditionalFormatting sqref="F36">
    <cfRule type="expression" dxfId="788" priority="317">
      <formula>AND(COUNTIF($R36,"*"&amp;$F$35&amp;"*")&gt;0)</formula>
    </cfRule>
  </conditionalFormatting>
  <conditionalFormatting sqref="G36">
    <cfRule type="expression" dxfId="787" priority="316">
      <formula>AND(COUNTIF($R36,"*"&amp;$G$35&amp;"*")&gt;0)</formula>
    </cfRule>
  </conditionalFormatting>
  <conditionalFormatting sqref="H36">
    <cfRule type="expression" dxfId="786" priority="315">
      <formula>AND(COUNTIF($R36,"*"&amp;$H$35&amp;"*")&gt;0)</formula>
    </cfRule>
  </conditionalFormatting>
  <conditionalFormatting sqref="I36">
    <cfRule type="expression" dxfId="785" priority="314">
      <formula>AND(COUNTIF($R36,"*"&amp;$I$35&amp;"*")&gt;0)</formula>
    </cfRule>
  </conditionalFormatting>
  <conditionalFormatting sqref="K36">
    <cfRule type="expression" dxfId="784" priority="313">
      <formula>AND(COUNTIF($R36,"*参考資料のページ*")&gt;0)</formula>
    </cfRule>
  </conditionalFormatting>
  <conditionalFormatting sqref="B37">
    <cfRule type="expression" dxfId="783" priority="312">
      <formula>AND(COUNTIF($R37,"*技術者番号*")&gt;0)</formula>
    </cfRule>
  </conditionalFormatting>
  <conditionalFormatting sqref="C37">
    <cfRule type="expression" dxfId="782" priority="311">
      <formula>AND(COUNTIF($R37,"*役割*")&gt;0)</formula>
    </cfRule>
  </conditionalFormatting>
  <conditionalFormatting sqref="B38">
    <cfRule type="expression" dxfId="781" priority="310">
      <formula>AND(COUNTIF($R38,"*技術者番号*")&gt;0)</formula>
    </cfRule>
  </conditionalFormatting>
  <conditionalFormatting sqref="C38">
    <cfRule type="expression" dxfId="780" priority="309">
      <formula>AND(COUNTIF($R38,"*役割*")&gt;0)</formula>
    </cfRule>
  </conditionalFormatting>
  <conditionalFormatting sqref="B39">
    <cfRule type="expression" dxfId="779" priority="308">
      <formula>AND(COUNTIF($R39,"*技術者番号*")&gt;0)</formula>
    </cfRule>
  </conditionalFormatting>
  <conditionalFormatting sqref="C39">
    <cfRule type="expression" dxfId="778" priority="307">
      <formula>AND(COUNTIF($R39,"*役割*")&gt;0)</formula>
    </cfRule>
  </conditionalFormatting>
  <conditionalFormatting sqref="B40">
    <cfRule type="expression" dxfId="777" priority="306">
      <formula>AND(COUNTIF($R40,"*技術者番号*")&gt;0)</formula>
    </cfRule>
  </conditionalFormatting>
  <conditionalFormatting sqref="C40">
    <cfRule type="expression" dxfId="776" priority="305">
      <formula>AND(COUNTIF($R40,"*役割*")&gt;0)</formula>
    </cfRule>
  </conditionalFormatting>
  <conditionalFormatting sqref="B41">
    <cfRule type="expression" dxfId="775" priority="304">
      <formula>AND(COUNTIF($R41,"*技術者番号*")&gt;0)</formula>
    </cfRule>
  </conditionalFormatting>
  <conditionalFormatting sqref="C41">
    <cfRule type="expression" dxfId="774" priority="303">
      <formula>AND(COUNTIF($R41,"*役割*")&gt;0)</formula>
    </cfRule>
  </conditionalFormatting>
  <conditionalFormatting sqref="B42">
    <cfRule type="expression" dxfId="773" priority="302">
      <formula>AND(COUNTIF($R42,"*技術者番号*")&gt;0)</formula>
    </cfRule>
  </conditionalFormatting>
  <conditionalFormatting sqref="C42">
    <cfRule type="expression" dxfId="772" priority="301">
      <formula>AND(COUNTIF($R42,"*役割*")&gt;0)</formula>
    </cfRule>
  </conditionalFormatting>
  <conditionalFormatting sqref="B43">
    <cfRule type="expression" dxfId="771" priority="300">
      <formula>AND(COUNTIF($R43,"*技術者番号*")&gt;0)</formula>
    </cfRule>
  </conditionalFormatting>
  <conditionalFormatting sqref="C43">
    <cfRule type="expression" dxfId="770" priority="299">
      <formula>AND(COUNTIF($R43,"*役割*")&gt;0)</formula>
    </cfRule>
  </conditionalFormatting>
  <conditionalFormatting sqref="B44">
    <cfRule type="expression" dxfId="769" priority="298">
      <formula>AND(COUNTIF($R44,"*技術者番号*")&gt;0)</formula>
    </cfRule>
  </conditionalFormatting>
  <conditionalFormatting sqref="C44">
    <cfRule type="expression" dxfId="768" priority="297">
      <formula>AND(COUNTIF($R44,"*役割*")&gt;0)</formula>
    </cfRule>
  </conditionalFormatting>
  <conditionalFormatting sqref="B45">
    <cfRule type="expression" dxfId="767" priority="296">
      <formula>AND(COUNTIF($R45,"*技術者番号*")&gt;0)</formula>
    </cfRule>
  </conditionalFormatting>
  <conditionalFormatting sqref="C45">
    <cfRule type="expression" dxfId="766" priority="295">
      <formula>AND(COUNTIF($R45,"*役割*")&gt;0)</formula>
    </cfRule>
  </conditionalFormatting>
  <conditionalFormatting sqref="B46">
    <cfRule type="expression" dxfId="765" priority="294">
      <formula>AND(COUNTIF($R46,"*技術者番号*")&gt;0)</formula>
    </cfRule>
  </conditionalFormatting>
  <conditionalFormatting sqref="C46">
    <cfRule type="expression" dxfId="764" priority="293">
      <formula>AND(COUNTIF($R46,"*役割*")&gt;0)</formula>
    </cfRule>
  </conditionalFormatting>
  <conditionalFormatting sqref="B47">
    <cfRule type="expression" dxfId="763" priority="292">
      <formula>AND(COUNTIF($R47,"*技術者番号*")&gt;0)</formula>
    </cfRule>
  </conditionalFormatting>
  <conditionalFormatting sqref="C47">
    <cfRule type="expression" dxfId="762" priority="291">
      <formula>AND(COUNTIF($R47,"*役割*")&gt;0)</formula>
    </cfRule>
  </conditionalFormatting>
  <conditionalFormatting sqref="B48">
    <cfRule type="expression" dxfId="761" priority="290">
      <formula>AND(COUNTIF($R48,"*技術者番号*")&gt;0)</formula>
    </cfRule>
  </conditionalFormatting>
  <conditionalFormatting sqref="C48">
    <cfRule type="expression" dxfId="760" priority="289">
      <formula>AND(COUNTIF($R48,"*役割*")&gt;0)</formula>
    </cfRule>
  </conditionalFormatting>
  <conditionalFormatting sqref="B49">
    <cfRule type="expression" dxfId="759" priority="288">
      <formula>AND(COUNTIF($R49,"*技術者番号*")&gt;0)</formula>
    </cfRule>
  </conditionalFormatting>
  <conditionalFormatting sqref="C49">
    <cfRule type="expression" dxfId="758" priority="287">
      <formula>AND(COUNTIF($R49,"*役割*")&gt;0)</formula>
    </cfRule>
  </conditionalFormatting>
  <conditionalFormatting sqref="B50">
    <cfRule type="expression" dxfId="757" priority="286">
      <formula>AND(COUNTIF($R50,"*技術者番号*")&gt;0)</formula>
    </cfRule>
  </conditionalFormatting>
  <conditionalFormatting sqref="C50">
    <cfRule type="expression" dxfId="756" priority="285">
      <formula>AND(COUNTIF($R50,"*役割*")&gt;0)</formula>
    </cfRule>
  </conditionalFormatting>
  <conditionalFormatting sqref="B51">
    <cfRule type="expression" dxfId="755" priority="284">
      <formula>AND(COUNTIF($R51,"*技術者番号*")&gt;0)</formula>
    </cfRule>
  </conditionalFormatting>
  <conditionalFormatting sqref="C51">
    <cfRule type="expression" dxfId="754" priority="283">
      <formula>AND(COUNTIF($R51,"*役割*")&gt;0)</formula>
    </cfRule>
  </conditionalFormatting>
  <conditionalFormatting sqref="B52">
    <cfRule type="expression" dxfId="753" priority="282">
      <formula>AND(COUNTIF($R52,"*技術者番号*")&gt;0)</formula>
    </cfRule>
  </conditionalFormatting>
  <conditionalFormatting sqref="C52">
    <cfRule type="expression" dxfId="752" priority="281">
      <formula>AND(COUNTIF($R52,"*役割*")&gt;0)</formula>
    </cfRule>
  </conditionalFormatting>
  <conditionalFormatting sqref="B53">
    <cfRule type="expression" dxfId="751" priority="280">
      <formula>AND(COUNTIF($R53,"*技術者番号*")&gt;0)</formula>
    </cfRule>
  </conditionalFormatting>
  <conditionalFormatting sqref="C53">
    <cfRule type="expression" dxfId="750" priority="279">
      <formula>AND(COUNTIF($R53,"*役割*")&gt;0)</formula>
    </cfRule>
  </conditionalFormatting>
  <conditionalFormatting sqref="B54">
    <cfRule type="expression" dxfId="749" priority="278">
      <formula>AND(COUNTIF($R54,"*技術者番号*")&gt;0)</formula>
    </cfRule>
  </conditionalFormatting>
  <conditionalFormatting sqref="C54">
    <cfRule type="expression" dxfId="748" priority="277">
      <formula>AND(COUNTIF($R54,"*役割*")&gt;0)</formula>
    </cfRule>
  </conditionalFormatting>
  <conditionalFormatting sqref="B55">
    <cfRule type="expression" dxfId="747" priority="276">
      <formula>AND(COUNTIF($R55,"*技術者番号*")&gt;0)</formula>
    </cfRule>
  </conditionalFormatting>
  <conditionalFormatting sqref="C55">
    <cfRule type="expression" dxfId="746" priority="275">
      <formula>AND(COUNTIF($R55,"*役割*")&gt;0)</formula>
    </cfRule>
  </conditionalFormatting>
  <conditionalFormatting sqref="B56">
    <cfRule type="expression" dxfId="745" priority="274">
      <formula>AND(COUNTIF($R56,"*技術者番号*")&gt;0)</formula>
    </cfRule>
  </conditionalFormatting>
  <conditionalFormatting sqref="C56">
    <cfRule type="expression" dxfId="744" priority="273">
      <formula>AND(COUNTIF($R56,"*役割*")&gt;0)</formula>
    </cfRule>
  </conditionalFormatting>
  <conditionalFormatting sqref="B57">
    <cfRule type="expression" dxfId="743" priority="272">
      <formula>AND(COUNTIF($R57,"*技術者番号*")&gt;0)</formula>
    </cfRule>
  </conditionalFormatting>
  <conditionalFormatting sqref="C57">
    <cfRule type="expression" dxfId="742" priority="271">
      <formula>AND(COUNTIF($R57,"*役割*")&gt;0)</formula>
    </cfRule>
  </conditionalFormatting>
  <conditionalFormatting sqref="B58">
    <cfRule type="expression" dxfId="741" priority="270">
      <formula>AND(COUNTIF($R58,"*技術者番号*")&gt;0)</formula>
    </cfRule>
  </conditionalFormatting>
  <conditionalFormatting sqref="C58">
    <cfRule type="expression" dxfId="740" priority="269">
      <formula>AND(COUNTIF($R58,"*役割*")&gt;0)</formula>
    </cfRule>
  </conditionalFormatting>
  <conditionalFormatting sqref="B59">
    <cfRule type="expression" dxfId="739" priority="268">
      <formula>AND(COUNTIF($R59,"*技術者番号*")&gt;0)</formula>
    </cfRule>
  </conditionalFormatting>
  <conditionalFormatting sqref="C59">
    <cfRule type="expression" dxfId="738" priority="267">
      <formula>AND(COUNTIF($R59,"*役割*")&gt;0)</formula>
    </cfRule>
  </conditionalFormatting>
  <conditionalFormatting sqref="B60">
    <cfRule type="expression" dxfId="737" priority="266">
      <formula>AND(COUNTIF($R60,"*技術者番号*")&gt;0)</formula>
    </cfRule>
  </conditionalFormatting>
  <conditionalFormatting sqref="C60">
    <cfRule type="expression" dxfId="736" priority="265">
      <formula>AND(COUNTIF($R60,"*役割*")&gt;0)</formula>
    </cfRule>
  </conditionalFormatting>
  <conditionalFormatting sqref="B61">
    <cfRule type="expression" dxfId="735" priority="264">
      <formula>AND(COUNTIF($R61,"*技術者番号*")&gt;0)</formula>
    </cfRule>
  </conditionalFormatting>
  <conditionalFormatting sqref="C61">
    <cfRule type="expression" dxfId="734" priority="263">
      <formula>AND(COUNTIF($R61,"*役割*")&gt;0)</formula>
    </cfRule>
  </conditionalFormatting>
  <conditionalFormatting sqref="B62">
    <cfRule type="expression" dxfId="733" priority="262">
      <formula>AND(COUNTIF($R62,"*技術者番号*")&gt;0)</formula>
    </cfRule>
  </conditionalFormatting>
  <conditionalFormatting sqref="C62">
    <cfRule type="expression" dxfId="732" priority="261">
      <formula>AND(COUNTIF($R62,"*役割*")&gt;0)</formula>
    </cfRule>
  </conditionalFormatting>
  <conditionalFormatting sqref="B63">
    <cfRule type="expression" dxfId="731" priority="260">
      <formula>AND(COUNTIF($R63,"*技術者番号*")&gt;0)</formula>
    </cfRule>
  </conditionalFormatting>
  <conditionalFormatting sqref="C63">
    <cfRule type="expression" dxfId="730" priority="259">
      <formula>AND(COUNTIF($R63,"*役割*")&gt;0)</formula>
    </cfRule>
  </conditionalFormatting>
  <conditionalFormatting sqref="B64">
    <cfRule type="expression" dxfId="729" priority="258">
      <formula>AND(COUNTIF($R64,"*技術者番号*")&gt;0)</formula>
    </cfRule>
  </conditionalFormatting>
  <conditionalFormatting sqref="C64">
    <cfRule type="expression" dxfId="728" priority="257">
      <formula>AND(COUNTIF($R64,"*役割*")&gt;0)</formula>
    </cfRule>
  </conditionalFormatting>
  <conditionalFormatting sqref="B65">
    <cfRule type="expression" dxfId="727" priority="256">
      <formula>AND(COUNTIF($R65,"*技術者番号*")&gt;0)</formula>
    </cfRule>
  </conditionalFormatting>
  <conditionalFormatting sqref="C65">
    <cfRule type="expression" dxfId="726" priority="255">
      <formula>AND(COUNTIF($R65,"*役割*")&gt;0)</formula>
    </cfRule>
  </conditionalFormatting>
  <conditionalFormatting sqref="B66">
    <cfRule type="expression" dxfId="725" priority="254">
      <formula>AND(COUNTIF($R66,"*技術者番号*")&gt;0)</formula>
    </cfRule>
  </conditionalFormatting>
  <conditionalFormatting sqref="C66">
    <cfRule type="expression" dxfId="724" priority="253">
      <formula>AND(COUNTIF($R66,"*役割*")&gt;0)</formula>
    </cfRule>
  </conditionalFormatting>
  <conditionalFormatting sqref="B67">
    <cfRule type="expression" dxfId="723" priority="252">
      <formula>AND(COUNTIF($R67,"*技術者番号*")&gt;0)</formula>
    </cfRule>
  </conditionalFormatting>
  <conditionalFormatting sqref="C67">
    <cfRule type="expression" dxfId="722" priority="251">
      <formula>AND(COUNTIF($R67,"*役割*")&gt;0)</formula>
    </cfRule>
  </conditionalFormatting>
  <conditionalFormatting sqref="B68">
    <cfRule type="expression" dxfId="721" priority="250">
      <formula>AND(COUNTIF($R68,"*技術者番号*")&gt;0)</formula>
    </cfRule>
  </conditionalFormatting>
  <conditionalFormatting sqref="C68">
    <cfRule type="expression" dxfId="720" priority="249">
      <formula>AND(COUNTIF($R68,"*役割*")&gt;0)</formula>
    </cfRule>
  </conditionalFormatting>
  <conditionalFormatting sqref="B69">
    <cfRule type="expression" dxfId="719" priority="248">
      <formula>AND(COUNTIF($R69,"*技術者番号*")&gt;0)</formula>
    </cfRule>
  </conditionalFormatting>
  <conditionalFormatting sqref="C69">
    <cfRule type="expression" dxfId="718" priority="247">
      <formula>AND(COUNTIF($R69,"*役割*")&gt;0)</formula>
    </cfRule>
  </conditionalFormatting>
  <conditionalFormatting sqref="B70">
    <cfRule type="expression" dxfId="717" priority="246">
      <formula>AND(COUNTIF($R70,"*技術者番号*")&gt;0)</formula>
    </cfRule>
  </conditionalFormatting>
  <conditionalFormatting sqref="C70">
    <cfRule type="expression" dxfId="716" priority="245">
      <formula>AND(COUNTIF($R70,"*役割*")&gt;0)</formula>
    </cfRule>
  </conditionalFormatting>
  <conditionalFormatting sqref="B71">
    <cfRule type="expression" dxfId="715" priority="244">
      <formula>AND(COUNTIF($R71,"*技術者番号*")&gt;0)</formula>
    </cfRule>
  </conditionalFormatting>
  <conditionalFormatting sqref="C71">
    <cfRule type="expression" dxfId="714" priority="243">
      <formula>AND(COUNTIF($R71,"*役割*")&gt;0)</formula>
    </cfRule>
  </conditionalFormatting>
  <conditionalFormatting sqref="B72">
    <cfRule type="expression" dxfId="713" priority="242">
      <formula>AND(COUNTIF($R72,"*技術者番号*")&gt;0)</formula>
    </cfRule>
  </conditionalFormatting>
  <conditionalFormatting sqref="C72">
    <cfRule type="expression" dxfId="712" priority="241">
      <formula>AND(COUNTIF($R72,"*役割*")&gt;0)</formula>
    </cfRule>
  </conditionalFormatting>
  <conditionalFormatting sqref="B73">
    <cfRule type="expression" dxfId="711" priority="240">
      <formula>AND(COUNTIF($R73,"*技術者番号*")&gt;0)</formula>
    </cfRule>
  </conditionalFormatting>
  <conditionalFormatting sqref="C73">
    <cfRule type="expression" dxfId="710" priority="239">
      <formula>AND(COUNTIF($R73,"*役割*")&gt;0)</formula>
    </cfRule>
  </conditionalFormatting>
  <conditionalFormatting sqref="B74">
    <cfRule type="expression" dxfId="709" priority="238">
      <formula>AND(COUNTIF($R74,"*技術者番号*")&gt;0)</formula>
    </cfRule>
  </conditionalFormatting>
  <conditionalFormatting sqref="C74">
    <cfRule type="expression" dxfId="708" priority="237">
      <formula>AND(COUNTIF($R74,"*役割*")&gt;0)</formula>
    </cfRule>
  </conditionalFormatting>
  <conditionalFormatting sqref="B75">
    <cfRule type="expression" dxfId="707" priority="236">
      <formula>AND(COUNTIF($R75,"*技術者番号*")&gt;0)</formula>
    </cfRule>
  </conditionalFormatting>
  <conditionalFormatting sqref="C75">
    <cfRule type="expression" dxfId="706" priority="235">
      <formula>AND(COUNTIF($R75,"*役割*")&gt;0)</formula>
    </cfRule>
  </conditionalFormatting>
  <conditionalFormatting sqref="E37">
    <cfRule type="expression" dxfId="705" priority="234">
      <formula>AND(COUNTIF($R37,"* 氏名*")&gt;0)</formula>
    </cfRule>
  </conditionalFormatting>
  <conditionalFormatting sqref="F37">
    <cfRule type="expression" dxfId="704" priority="233">
      <formula>AND(COUNTIF($R37,"*"&amp;$F$35&amp;"*")&gt;0)</formula>
    </cfRule>
  </conditionalFormatting>
  <conditionalFormatting sqref="G37">
    <cfRule type="expression" dxfId="703" priority="232">
      <formula>AND(COUNTIF($R37,"*"&amp;$G$35&amp;"*")&gt;0)</formula>
    </cfRule>
  </conditionalFormatting>
  <conditionalFormatting sqref="H37">
    <cfRule type="expression" dxfId="702" priority="231">
      <formula>AND(COUNTIF($R37,"*"&amp;$H$35&amp;"*")&gt;0)</formula>
    </cfRule>
  </conditionalFormatting>
  <conditionalFormatting sqref="I37">
    <cfRule type="expression" dxfId="701" priority="230">
      <formula>AND(COUNTIF($R37,"*"&amp;$I$35&amp;"*")&gt;0)</formula>
    </cfRule>
  </conditionalFormatting>
  <conditionalFormatting sqref="E38">
    <cfRule type="expression" dxfId="700" priority="229">
      <formula>AND(COUNTIF($R38,"* 氏名*")&gt;0)</formula>
    </cfRule>
  </conditionalFormatting>
  <conditionalFormatting sqref="F38">
    <cfRule type="expression" dxfId="699" priority="228">
      <formula>AND(COUNTIF($R38,"*"&amp;$F$35&amp;"*")&gt;0)</formula>
    </cfRule>
  </conditionalFormatting>
  <conditionalFormatting sqref="G38">
    <cfRule type="expression" dxfId="698" priority="227">
      <formula>AND(COUNTIF($R38,"*"&amp;$G$35&amp;"*")&gt;0)</formula>
    </cfRule>
  </conditionalFormatting>
  <conditionalFormatting sqref="H38">
    <cfRule type="expression" dxfId="697" priority="226">
      <formula>AND(COUNTIF($R38,"*"&amp;$H$35&amp;"*")&gt;0)</formula>
    </cfRule>
  </conditionalFormatting>
  <conditionalFormatting sqref="I38">
    <cfRule type="expression" dxfId="696" priority="225">
      <formula>AND(COUNTIF($R38,"*"&amp;$I$35&amp;"*")&gt;0)</formula>
    </cfRule>
  </conditionalFormatting>
  <conditionalFormatting sqref="E39">
    <cfRule type="expression" dxfId="695" priority="224">
      <formula>AND(COUNTIF($R39,"* 氏名*")&gt;0)</formula>
    </cfRule>
  </conditionalFormatting>
  <conditionalFormatting sqref="F39">
    <cfRule type="expression" dxfId="694" priority="223">
      <formula>AND(COUNTIF($R39,"*"&amp;$F$35&amp;"*")&gt;0)</formula>
    </cfRule>
  </conditionalFormatting>
  <conditionalFormatting sqref="G39">
    <cfRule type="expression" dxfId="693" priority="222">
      <formula>AND(COUNTIF($R39,"*"&amp;$G$35&amp;"*")&gt;0)</formula>
    </cfRule>
  </conditionalFormatting>
  <conditionalFormatting sqref="H39">
    <cfRule type="expression" dxfId="692" priority="221">
      <formula>AND(COUNTIF($R39,"*"&amp;$H$35&amp;"*")&gt;0)</formula>
    </cfRule>
  </conditionalFormatting>
  <conditionalFormatting sqref="I39">
    <cfRule type="expression" dxfId="691" priority="220">
      <formula>AND(COUNTIF($R39,"*"&amp;$I$35&amp;"*")&gt;0)</formula>
    </cfRule>
  </conditionalFormatting>
  <conditionalFormatting sqref="E40">
    <cfRule type="expression" dxfId="690" priority="219">
      <formula>AND(COUNTIF($R40,"* 氏名*")&gt;0)</formula>
    </cfRule>
  </conditionalFormatting>
  <conditionalFormatting sqref="F40">
    <cfRule type="expression" dxfId="689" priority="218">
      <formula>AND(COUNTIF($R40,"*"&amp;$F$35&amp;"*")&gt;0)</formula>
    </cfRule>
  </conditionalFormatting>
  <conditionalFormatting sqref="G40">
    <cfRule type="expression" dxfId="688" priority="217">
      <formula>AND(COUNTIF($R40,"*"&amp;$G$35&amp;"*")&gt;0)</formula>
    </cfRule>
  </conditionalFormatting>
  <conditionalFormatting sqref="H40">
    <cfRule type="expression" dxfId="687" priority="216">
      <formula>AND(COUNTIF($R40,"*"&amp;$H$35&amp;"*")&gt;0)</formula>
    </cfRule>
  </conditionalFormatting>
  <conditionalFormatting sqref="I40">
    <cfRule type="expression" dxfId="686" priority="215">
      <formula>AND(COUNTIF($R40,"*"&amp;$I$35&amp;"*")&gt;0)</formula>
    </cfRule>
  </conditionalFormatting>
  <conditionalFormatting sqref="E41">
    <cfRule type="expression" dxfId="685" priority="214">
      <formula>AND(COUNTIF($R41,"* 氏名*")&gt;0)</formula>
    </cfRule>
  </conditionalFormatting>
  <conditionalFormatting sqref="F41">
    <cfRule type="expression" dxfId="684" priority="213">
      <formula>AND(COUNTIF($R41,"*"&amp;$F$35&amp;"*")&gt;0)</formula>
    </cfRule>
  </conditionalFormatting>
  <conditionalFormatting sqref="G41">
    <cfRule type="expression" dxfId="683" priority="212">
      <formula>AND(COUNTIF($R41,"*"&amp;$G$35&amp;"*")&gt;0)</formula>
    </cfRule>
  </conditionalFormatting>
  <conditionalFormatting sqref="H41">
    <cfRule type="expression" dxfId="682" priority="211">
      <formula>AND(COUNTIF($R41,"*"&amp;$H$35&amp;"*")&gt;0)</formula>
    </cfRule>
  </conditionalFormatting>
  <conditionalFormatting sqref="I41">
    <cfRule type="expression" dxfId="681" priority="210">
      <formula>AND(COUNTIF($R41,"*"&amp;$I$35&amp;"*")&gt;0)</formula>
    </cfRule>
  </conditionalFormatting>
  <conditionalFormatting sqref="E42">
    <cfRule type="expression" dxfId="680" priority="209">
      <formula>AND(COUNTIF($R42,"* 氏名*")&gt;0)</formula>
    </cfRule>
  </conditionalFormatting>
  <conditionalFormatting sqref="F42">
    <cfRule type="expression" dxfId="679" priority="208">
      <formula>AND(COUNTIF($R42,"*"&amp;$F$35&amp;"*")&gt;0)</formula>
    </cfRule>
  </conditionalFormatting>
  <conditionalFormatting sqref="G42">
    <cfRule type="expression" dxfId="678" priority="207">
      <formula>AND(COUNTIF($R42,"*"&amp;$G$35&amp;"*")&gt;0)</formula>
    </cfRule>
  </conditionalFormatting>
  <conditionalFormatting sqref="H42">
    <cfRule type="expression" dxfId="677" priority="206">
      <formula>AND(COUNTIF($R42,"*"&amp;$H$35&amp;"*")&gt;0)</formula>
    </cfRule>
  </conditionalFormatting>
  <conditionalFormatting sqref="I42">
    <cfRule type="expression" dxfId="676" priority="205">
      <formula>AND(COUNTIF($R42,"*"&amp;$I$35&amp;"*")&gt;0)</formula>
    </cfRule>
  </conditionalFormatting>
  <conditionalFormatting sqref="E43">
    <cfRule type="expression" dxfId="675" priority="204">
      <formula>AND(COUNTIF($R43,"* 氏名*")&gt;0)</formula>
    </cfRule>
  </conditionalFormatting>
  <conditionalFormatting sqref="F43">
    <cfRule type="expression" dxfId="674" priority="203">
      <formula>AND(COUNTIF($R43,"*"&amp;$F$35&amp;"*")&gt;0)</formula>
    </cfRule>
  </conditionalFormatting>
  <conditionalFormatting sqref="G43">
    <cfRule type="expression" dxfId="673" priority="202">
      <formula>AND(COUNTIF($R43,"*"&amp;$G$35&amp;"*")&gt;0)</formula>
    </cfRule>
  </conditionalFormatting>
  <conditionalFormatting sqref="H43">
    <cfRule type="expression" dxfId="672" priority="201">
      <formula>AND(COUNTIF($R43,"*"&amp;$H$35&amp;"*")&gt;0)</formula>
    </cfRule>
  </conditionalFormatting>
  <conditionalFormatting sqref="I43">
    <cfRule type="expression" dxfId="671" priority="200">
      <formula>AND(COUNTIF($R43,"*"&amp;$I$35&amp;"*")&gt;0)</formula>
    </cfRule>
  </conditionalFormatting>
  <conditionalFormatting sqref="E44">
    <cfRule type="expression" dxfId="670" priority="199">
      <formula>AND(COUNTIF($R44,"* 氏名*")&gt;0)</formula>
    </cfRule>
  </conditionalFormatting>
  <conditionalFormatting sqref="F44">
    <cfRule type="expression" dxfId="669" priority="198">
      <formula>AND(COUNTIF($R44,"*"&amp;$F$35&amp;"*")&gt;0)</formula>
    </cfRule>
  </conditionalFormatting>
  <conditionalFormatting sqref="G44">
    <cfRule type="expression" dxfId="668" priority="197">
      <formula>AND(COUNTIF($R44,"*"&amp;$G$35&amp;"*")&gt;0)</formula>
    </cfRule>
  </conditionalFormatting>
  <conditionalFormatting sqref="H44">
    <cfRule type="expression" dxfId="667" priority="196">
      <formula>AND(COUNTIF($R44,"*"&amp;$H$35&amp;"*")&gt;0)</formula>
    </cfRule>
  </conditionalFormatting>
  <conditionalFormatting sqref="I44">
    <cfRule type="expression" dxfId="666" priority="195">
      <formula>AND(COUNTIF($R44,"*"&amp;$I$35&amp;"*")&gt;0)</formula>
    </cfRule>
  </conditionalFormatting>
  <conditionalFormatting sqref="E45">
    <cfRule type="expression" dxfId="665" priority="194">
      <formula>AND(COUNTIF($R45,"* 氏名*")&gt;0)</formula>
    </cfRule>
  </conditionalFormatting>
  <conditionalFormatting sqref="F45">
    <cfRule type="expression" dxfId="664" priority="193">
      <formula>AND(COUNTIF($R45,"*"&amp;$F$35&amp;"*")&gt;0)</formula>
    </cfRule>
  </conditionalFormatting>
  <conditionalFormatting sqref="G45">
    <cfRule type="expression" dxfId="663" priority="192">
      <formula>AND(COUNTIF($R45,"*"&amp;$G$35&amp;"*")&gt;0)</formula>
    </cfRule>
  </conditionalFormatting>
  <conditionalFormatting sqref="H45">
    <cfRule type="expression" dxfId="662" priority="191">
      <formula>AND(COUNTIF($R45,"*"&amp;$H$35&amp;"*")&gt;0)</formula>
    </cfRule>
  </conditionalFormatting>
  <conditionalFormatting sqref="I45">
    <cfRule type="expression" dxfId="661" priority="190">
      <formula>AND(COUNTIF($R45,"*"&amp;$I$35&amp;"*")&gt;0)</formula>
    </cfRule>
  </conditionalFormatting>
  <conditionalFormatting sqref="E46">
    <cfRule type="expression" dxfId="660" priority="189">
      <formula>AND(COUNTIF($R46,"* 氏名*")&gt;0)</formula>
    </cfRule>
  </conditionalFormatting>
  <conditionalFormatting sqref="F46">
    <cfRule type="expression" dxfId="659" priority="188">
      <formula>AND(COUNTIF($R46,"*"&amp;$F$35&amp;"*")&gt;0)</formula>
    </cfRule>
  </conditionalFormatting>
  <conditionalFormatting sqref="G46">
    <cfRule type="expression" dxfId="658" priority="187">
      <formula>AND(COUNTIF($R46,"*"&amp;$G$35&amp;"*")&gt;0)</formula>
    </cfRule>
  </conditionalFormatting>
  <conditionalFormatting sqref="H46">
    <cfRule type="expression" dxfId="657" priority="186">
      <formula>AND(COUNTIF($R46,"*"&amp;$H$35&amp;"*")&gt;0)</formula>
    </cfRule>
  </conditionalFormatting>
  <conditionalFormatting sqref="I46">
    <cfRule type="expression" dxfId="656" priority="185">
      <formula>AND(COUNTIF($R46,"*"&amp;$I$35&amp;"*")&gt;0)</formula>
    </cfRule>
  </conditionalFormatting>
  <conditionalFormatting sqref="E47">
    <cfRule type="expression" dxfId="655" priority="184">
      <formula>AND(COUNTIF($R47,"* 氏名*")&gt;0)</formula>
    </cfRule>
  </conditionalFormatting>
  <conditionalFormatting sqref="F47">
    <cfRule type="expression" dxfId="654" priority="183">
      <formula>AND(COUNTIF($R47,"*"&amp;$F$35&amp;"*")&gt;0)</formula>
    </cfRule>
  </conditionalFormatting>
  <conditionalFormatting sqref="G47">
    <cfRule type="expression" dxfId="653" priority="182">
      <formula>AND(COUNTIF($R47,"*"&amp;$G$35&amp;"*")&gt;0)</formula>
    </cfRule>
  </conditionalFormatting>
  <conditionalFormatting sqref="H47">
    <cfRule type="expression" dxfId="652" priority="181">
      <formula>AND(COUNTIF($R47,"*"&amp;$H$35&amp;"*")&gt;0)</formula>
    </cfRule>
  </conditionalFormatting>
  <conditionalFormatting sqref="I47">
    <cfRule type="expression" dxfId="651" priority="180">
      <formula>AND(COUNTIF($R47,"*"&amp;$I$35&amp;"*")&gt;0)</formula>
    </cfRule>
  </conditionalFormatting>
  <conditionalFormatting sqref="E48">
    <cfRule type="expression" dxfId="650" priority="179">
      <formula>AND(COUNTIF($R48,"* 氏名*")&gt;0)</formula>
    </cfRule>
  </conditionalFormatting>
  <conditionalFormatting sqref="F48">
    <cfRule type="expression" dxfId="649" priority="178">
      <formula>AND(COUNTIF($R48,"*"&amp;$F$35&amp;"*")&gt;0)</formula>
    </cfRule>
  </conditionalFormatting>
  <conditionalFormatting sqref="G48">
    <cfRule type="expression" dxfId="648" priority="177">
      <formula>AND(COUNTIF($R48,"*"&amp;$G$35&amp;"*")&gt;0)</formula>
    </cfRule>
  </conditionalFormatting>
  <conditionalFormatting sqref="H48">
    <cfRule type="expression" dxfId="647" priority="176">
      <formula>AND(COUNTIF($R48,"*"&amp;$H$35&amp;"*")&gt;0)</formula>
    </cfRule>
  </conditionalFormatting>
  <conditionalFormatting sqref="I48">
    <cfRule type="expression" dxfId="646" priority="175">
      <formula>AND(COUNTIF($R48,"*"&amp;$I$35&amp;"*")&gt;0)</formula>
    </cfRule>
  </conditionalFormatting>
  <conditionalFormatting sqref="E49">
    <cfRule type="expression" dxfId="645" priority="174">
      <formula>AND(COUNTIF($R49,"* 氏名*")&gt;0)</formula>
    </cfRule>
  </conditionalFormatting>
  <conditionalFormatting sqref="F49">
    <cfRule type="expression" dxfId="644" priority="173">
      <formula>AND(COUNTIF($R49,"*"&amp;$F$35&amp;"*")&gt;0)</formula>
    </cfRule>
  </conditionalFormatting>
  <conditionalFormatting sqref="G49">
    <cfRule type="expression" dxfId="643" priority="172">
      <formula>AND(COUNTIF($R49,"*"&amp;$G$35&amp;"*")&gt;0)</formula>
    </cfRule>
  </conditionalFormatting>
  <conditionalFormatting sqref="H49">
    <cfRule type="expression" dxfId="642" priority="171">
      <formula>AND(COUNTIF($R49,"*"&amp;$H$35&amp;"*")&gt;0)</formula>
    </cfRule>
  </conditionalFormatting>
  <conditionalFormatting sqref="I49">
    <cfRule type="expression" dxfId="641" priority="170">
      <formula>AND(COUNTIF($R49,"*"&amp;$I$35&amp;"*")&gt;0)</formula>
    </cfRule>
  </conditionalFormatting>
  <conditionalFormatting sqref="E50">
    <cfRule type="expression" dxfId="640" priority="169">
      <formula>AND(COUNTIF($R50,"* 氏名*")&gt;0)</formula>
    </cfRule>
  </conditionalFormatting>
  <conditionalFormatting sqref="F50">
    <cfRule type="expression" dxfId="639" priority="168">
      <formula>AND(COUNTIF($R50,"*"&amp;$F$35&amp;"*")&gt;0)</formula>
    </cfRule>
  </conditionalFormatting>
  <conditionalFormatting sqref="G50">
    <cfRule type="expression" dxfId="638" priority="167">
      <formula>AND(COUNTIF($R50,"*"&amp;$G$35&amp;"*")&gt;0)</formula>
    </cfRule>
  </conditionalFormatting>
  <conditionalFormatting sqref="H50">
    <cfRule type="expression" dxfId="637" priority="166">
      <formula>AND(COUNTIF($R50,"*"&amp;$H$35&amp;"*")&gt;0)</formula>
    </cfRule>
  </conditionalFormatting>
  <conditionalFormatting sqref="I50">
    <cfRule type="expression" dxfId="636" priority="165">
      <formula>AND(COUNTIF($R50,"*"&amp;$I$35&amp;"*")&gt;0)</formula>
    </cfRule>
  </conditionalFormatting>
  <conditionalFormatting sqref="E51">
    <cfRule type="expression" dxfId="635" priority="164">
      <formula>AND(COUNTIF($R51,"* 氏名*")&gt;0)</formula>
    </cfRule>
  </conditionalFormatting>
  <conditionalFormatting sqref="F51">
    <cfRule type="expression" dxfId="634" priority="163">
      <formula>AND(COUNTIF($R51,"*"&amp;$F$35&amp;"*")&gt;0)</formula>
    </cfRule>
  </conditionalFormatting>
  <conditionalFormatting sqref="G51">
    <cfRule type="expression" dxfId="633" priority="162">
      <formula>AND(COUNTIF($R51,"*"&amp;$G$35&amp;"*")&gt;0)</formula>
    </cfRule>
  </conditionalFormatting>
  <conditionalFormatting sqref="H51">
    <cfRule type="expression" dxfId="632" priority="161">
      <formula>AND(COUNTIF($R51,"*"&amp;$H$35&amp;"*")&gt;0)</formula>
    </cfRule>
  </conditionalFormatting>
  <conditionalFormatting sqref="I51">
    <cfRule type="expression" dxfId="631" priority="160">
      <formula>AND(COUNTIF($R51,"*"&amp;$I$35&amp;"*")&gt;0)</formula>
    </cfRule>
  </conditionalFormatting>
  <conditionalFormatting sqref="E52">
    <cfRule type="expression" dxfId="630" priority="159">
      <formula>AND(COUNTIF($R52,"* 氏名*")&gt;0)</formula>
    </cfRule>
  </conditionalFormatting>
  <conditionalFormatting sqref="F52">
    <cfRule type="expression" dxfId="629" priority="158">
      <formula>AND(COUNTIF($R52,"*"&amp;$F$35&amp;"*")&gt;0)</formula>
    </cfRule>
  </conditionalFormatting>
  <conditionalFormatting sqref="G52">
    <cfRule type="expression" dxfId="628" priority="157">
      <formula>AND(COUNTIF($R52,"*"&amp;$G$35&amp;"*")&gt;0)</formula>
    </cfRule>
  </conditionalFormatting>
  <conditionalFormatting sqref="H52">
    <cfRule type="expression" dxfId="627" priority="156">
      <formula>AND(COUNTIF($R52,"*"&amp;$H$35&amp;"*")&gt;0)</formula>
    </cfRule>
  </conditionalFormatting>
  <conditionalFormatting sqref="I52">
    <cfRule type="expression" dxfId="626" priority="155">
      <formula>AND(COUNTIF($R52,"*"&amp;$I$35&amp;"*")&gt;0)</formula>
    </cfRule>
  </conditionalFormatting>
  <conditionalFormatting sqref="E53">
    <cfRule type="expression" dxfId="625" priority="154">
      <formula>AND(COUNTIF($R53,"* 氏名*")&gt;0)</formula>
    </cfRule>
  </conditionalFormatting>
  <conditionalFormatting sqref="F53">
    <cfRule type="expression" dxfId="624" priority="153">
      <formula>AND(COUNTIF($R53,"*"&amp;$F$35&amp;"*")&gt;0)</formula>
    </cfRule>
  </conditionalFormatting>
  <conditionalFormatting sqref="G53">
    <cfRule type="expression" dxfId="623" priority="152">
      <formula>AND(COUNTIF($R53,"*"&amp;$G$35&amp;"*")&gt;0)</formula>
    </cfRule>
  </conditionalFormatting>
  <conditionalFormatting sqref="H53">
    <cfRule type="expression" dxfId="622" priority="151">
      <formula>AND(COUNTIF($R53,"*"&amp;$H$35&amp;"*")&gt;0)</formula>
    </cfRule>
  </conditionalFormatting>
  <conditionalFormatting sqref="I53">
    <cfRule type="expression" dxfId="621" priority="150">
      <formula>AND(COUNTIF($R53,"*"&amp;$I$35&amp;"*")&gt;0)</formula>
    </cfRule>
  </conditionalFormatting>
  <conditionalFormatting sqref="E54">
    <cfRule type="expression" dxfId="620" priority="149">
      <formula>AND(COUNTIF($R54,"* 氏名*")&gt;0)</formula>
    </cfRule>
  </conditionalFormatting>
  <conditionalFormatting sqref="F54">
    <cfRule type="expression" dxfId="619" priority="148">
      <formula>AND(COUNTIF($R54,"*"&amp;$F$35&amp;"*")&gt;0)</formula>
    </cfRule>
  </conditionalFormatting>
  <conditionalFormatting sqref="G54">
    <cfRule type="expression" dxfId="618" priority="147">
      <formula>AND(COUNTIF($R54,"*"&amp;$G$35&amp;"*")&gt;0)</formula>
    </cfRule>
  </conditionalFormatting>
  <conditionalFormatting sqref="H54">
    <cfRule type="expression" dxfId="617" priority="146">
      <formula>AND(COUNTIF($R54,"*"&amp;$H$35&amp;"*")&gt;0)</formula>
    </cfRule>
  </conditionalFormatting>
  <conditionalFormatting sqref="I54">
    <cfRule type="expression" dxfId="616" priority="145">
      <formula>AND(COUNTIF($R54,"*"&amp;$I$35&amp;"*")&gt;0)</formula>
    </cfRule>
  </conditionalFormatting>
  <conditionalFormatting sqref="E55">
    <cfRule type="expression" dxfId="615" priority="144">
      <formula>AND(COUNTIF($R55,"* 氏名*")&gt;0)</formula>
    </cfRule>
  </conditionalFormatting>
  <conditionalFormatting sqref="F55">
    <cfRule type="expression" dxfId="614" priority="143">
      <formula>AND(COUNTIF($R55,"*"&amp;$F$35&amp;"*")&gt;0)</formula>
    </cfRule>
  </conditionalFormatting>
  <conditionalFormatting sqref="G55">
    <cfRule type="expression" dxfId="613" priority="142">
      <formula>AND(COUNTIF($R55,"*"&amp;$G$35&amp;"*")&gt;0)</formula>
    </cfRule>
  </conditionalFormatting>
  <conditionalFormatting sqref="H55">
    <cfRule type="expression" dxfId="612" priority="141">
      <formula>AND(COUNTIF($R55,"*"&amp;$H$35&amp;"*")&gt;0)</formula>
    </cfRule>
  </conditionalFormatting>
  <conditionalFormatting sqref="I55">
    <cfRule type="expression" dxfId="611" priority="140">
      <formula>AND(COUNTIF($R55,"*"&amp;$I$35&amp;"*")&gt;0)</formula>
    </cfRule>
  </conditionalFormatting>
  <conditionalFormatting sqref="E56">
    <cfRule type="expression" dxfId="610" priority="139">
      <formula>AND(COUNTIF($R56,"* 氏名*")&gt;0)</formula>
    </cfRule>
  </conditionalFormatting>
  <conditionalFormatting sqref="F56">
    <cfRule type="expression" dxfId="609" priority="138">
      <formula>AND(COUNTIF($R56,"*"&amp;$F$35&amp;"*")&gt;0)</formula>
    </cfRule>
  </conditionalFormatting>
  <conditionalFormatting sqref="G56">
    <cfRule type="expression" dxfId="608" priority="137">
      <formula>AND(COUNTIF($R56,"*"&amp;$G$35&amp;"*")&gt;0)</formula>
    </cfRule>
  </conditionalFormatting>
  <conditionalFormatting sqref="H56">
    <cfRule type="expression" dxfId="607" priority="136">
      <formula>AND(COUNTIF($R56,"*"&amp;$H$35&amp;"*")&gt;0)</formula>
    </cfRule>
  </conditionalFormatting>
  <conditionalFormatting sqref="I56">
    <cfRule type="expression" dxfId="606" priority="135">
      <formula>AND(COUNTIF($R56,"*"&amp;$I$35&amp;"*")&gt;0)</formula>
    </cfRule>
  </conditionalFormatting>
  <conditionalFormatting sqref="E57">
    <cfRule type="expression" dxfId="605" priority="134">
      <formula>AND(COUNTIF($R57,"* 氏名*")&gt;0)</formula>
    </cfRule>
  </conditionalFormatting>
  <conditionalFormatting sqref="F57">
    <cfRule type="expression" dxfId="604" priority="133">
      <formula>AND(COUNTIF($R57,"*"&amp;$F$35&amp;"*")&gt;0)</formula>
    </cfRule>
  </conditionalFormatting>
  <conditionalFormatting sqref="G57">
    <cfRule type="expression" dxfId="603" priority="132">
      <formula>AND(COUNTIF($R57,"*"&amp;$G$35&amp;"*")&gt;0)</formula>
    </cfRule>
  </conditionalFormatting>
  <conditionalFormatting sqref="H57">
    <cfRule type="expression" dxfId="602" priority="131">
      <formula>AND(COUNTIF($R57,"*"&amp;$H$35&amp;"*")&gt;0)</formula>
    </cfRule>
  </conditionalFormatting>
  <conditionalFormatting sqref="I57">
    <cfRule type="expression" dxfId="601" priority="130">
      <formula>AND(COUNTIF($R57,"*"&amp;$I$35&amp;"*")&gt;0)</formula>
    </cfRule>
  </conditionalFormatting>
  <conditionalFormatting sqref="E58">
    <cfRule type="expression" dxfId="600" priority="129">
      <formula>AND(COUNTIF($R58,"* 氏名*")&gt;0)</formula>
    </cfRule>
  </conditionalFormatting>
  <conditionalFormatting sqref="F58">
    <cfRule type="expression" dxfId="599" priority="128">
      <formula>AND(COUNTIF($R58,"*"&amp;$F$35&amp;"*")&gt;0)</formula>
    </cfRule>
  </conditionalFormatting>
  <conditionalFormatting sqref="G58">
    <cfRule type="expression" dxfId="598" priority="127">
      <formula>AND(COUNTIF($R58,"*"&amp;$G$35&amp;"*")&gt;0)</formula>
    </cfRule>
  </conditionalFormatting>
  <conditionalFormatting sqref="H58">
    <cfRule type="expression" dxfId="597" priority="126">
      <formula>AND(COUNTIF($R58,"*"&amp;$H$35&amp;"*")&gt;0)</formula>
    </cfRule>
  </conditionalFormatting>
  <conditionalFormatting sqref="I58">
    <cfRule type="expression" dxfId="596" priority="125">
      <formula>AND(COUNTIF($R58,"*"&amp;$I$35&amp;"*")&gt;0)</formula>
    </cfRule>
  </conditionalFormatting>
  <conditionalFormatting sqref="E59">
    <cfRule type="expression" dxfId="595" priority="124">
      <formula>AND(COUNTIF($R59,"* 氏名*")&gt;0)</formula>
    </cfRule>
  </conditionalFormatting>
  <conditionalFormatting sqref="F59">
    <cfRule type="expression" dxfId="594" priority="123">
      <formula>AND(COUNTIF($R59,"*"&amp;$F$35&amp;"*")&gt;0)</formula>
    </cfRule>
  </conditionalFormatting>
  <conditionalFormatting sqref="G59">
    <cfRule type="expression" dxfId="593" priority="122">
      <formula>AND(COUNTIF($R59,"*"&amp;$G$35&amp;"*")&gt;0)</formula>
    </cfRule>
  </conditionalFormatting>
  <conditionalFormatting sqref="H59">
    <cfRule type="expression" dxfId="592" priority="121">
      <formula>AND(COUNTIF($R59,"*"&amp;$H$35&amp;"*")&gt;0)</formula>
    </cfRule>
  </conditionalFormatting>
  <conditionalFormatting sqref="I59">
    <cfRule type="expression" dxfId="591" priority="120">
      <formula>AND(COUNTIF($R59,"*"&amp;$I$35&amp;"*")&gt;0)</formula>
    </cfRule>
  </conditionalFormatting>
  <conditionalFormatting sqref="E60">
    <cfRule type="expression" dxfId="590" priority="119">
      <formula>AND(COUNTIF($R60,"* 氏名*")&gt;0)</formula>
    </cfRule>
  </conditionalFormatting>
  <conditionalFormatting sqref="F60">
    <cfRule type="expression" dxfId="589" priority="118">
      <formula>AND(COUNTIF($R60,"*"&amp;$F$35&amp;"*")&gt;0)</formula>
    </cfRule>
  </conditionalFormatting>
  <conditionalFormatting sqref="G60">
    <cfRule type="expression" dxfId="588" priority="117">
      <formula>AND(COUNTIF($R60,"*"&amp;$G$35&amp;"*")&gt;0)</formula>
    </cfRule>
  </conditionalFormatting>
  <conditionalFormatting sqref="H60">
    <cfRule type="expression" dxfId="587" priority="116">
      <formula>AND(COUNTIF($R60,"*"&amp;$H$35&amp;"*")&gt;0)</formula>
    </cfRule>
  </conditionalFormatting>
  <conditionalFormatting sqref="I60">
    <cfRule type="expression" dxfId="586" priority="115">
      <formula>AND(COUNTIF($R60,"*"&amp;$I$35&amp;"*")&gt;0)</formula>
    </cfRule>
  </conditionalFormatting>
  <conditionalFormatting sqref="E61">
    <cfRule type="expression" dxfId="585" priority="114">
      <formula>AND(COUNTIF($R61,"* 氏名*")&gt;0)</formula>
    </cfRule>
  </conditionalFormatting>
  <conditionalFormatting sqref="F61">
    <cfRule type="expression" dxfId="584" priority="113">
      <formula>AND(COUNTIF($R61,"*"&amp;$F$35&amp;"*")&gt;0)</formula>
    </cfRule>
  </conditionalFormatting>
  <conditionalFormatting sqref="G61">
    <cfRule type="expression" dxfId="583" priority="112">
      <formula>AND(COUNTIF($R61,"*"&amp;$G$35&amp;"*")&gt;0)</formula>
    </cfRule>
  </conditionalFormatting>
  <conditionalFormatting sqref="H61">
    <cfRule type="expression" dxfId="582" priority="111">
      <formula>AND(COUNTIF($R61,"*"&amp;$H$35&amp;"*")&gt;0)</formula>
    </cfRule>
  </conditionalFormatting>
  <conditionalFormatting sqref="I61">
    <cfRule type="expression" dxfId="581" priority="110">
      <formula>AND(COUNTIF($R61,"*"&amp;$I$35&amp;"*")&gt;0)</formula>
    </cfRule>
  </conditionalFormatting>
  <conditionalFormatting sqref="E62">
    <cfRule type="expression" dxfId="580" priority="109">
      <formula>AND(COUNTIF($R62,"* 氏名*")&gt;0)</formula>
    </cfRule>
  </conditionalFormatting>
  <conditionalFormatting sqref="F62">
    <cfRule type="expression" dxfId="579" priority="108">
      <formula>AND(COUNTIF($R62,"*"&amp;$F$35&amp;"*")&gt;0)</formula>
    </cfRule>
  </conditionalFormatting>
  <conditionalFormatting sqref="G62">
    <cfRule type="expression" dxfId="578" priority="107">
      <formula>AND(COUNTIF($R62,"*"&amp;$G$35&amp;"*")&gt;0)</formula>
    </cfRule>
  </conditionalFormatting>
  <conditionalFormatting sqref="H62">
    <cfRule type="expression" dxfId="577" priority="106">
      <formula>AND(COUNTIF($R62,"*"&amp;$H$35&amp;"*")&gt;0)</formula>
    </cfRule>
  </conditionalFormatting>
  <conditionalFormatting sqref="I62">
    <cfRule type="expression" dxfId="576" priority="105">
      <formula>AND(COUNTIF($R62,"*"&amp;$I$35&amp;"*")&gt;0)</formula>
    </cfRule>
  </conditionalFormatting>
  <conditionalFormatting sqref="E63">
    <cfRule type="expression" dxfId="575" priority="104">
      <formula>AND(COUNTIF($R63,"* 氏名*")&gt;0)</formula>
    </cfRule>
  </conditionalFormatting>
  <conditionalFormatting sqref="F63">
    <cfRule type="expression" dxfId="574" priority="103">
      <formula>AND(COUNTIF($R63,"*"&amp;$F$35&amp;"*")&gt;0)</formula>
    </cfRule>
  </conditionalFormatting>
  <conditionalFormatting sqref="G63">
    <cfRule type="expression" dxfId="573" priority="102">
      <formula>AND(COUNTIF($R63,"*"&amp;$G$35&amp;"*")&gt;0)</formula>
    </cfRule>
  </conditionalFormatting>
  <conditionalFormatting sqref="H63">
    <cfRule type="expression" dxfId="572" priority="101">
      <formula>AND(COUNTIF($R63,"*"&amp;$H$35&amp;"*")&gt;0)</formula>
    </cfRule>
  </conditionalFormatting>
  <conditionalFormatting sqref="I63">
    <cfRule type="expression" dxfId="571" priority="100">
      <formula>AND(COUNTIF($R63,"*"&amp;$I$35&amp;"*")&gt;0)</formula>
    </cfRule>
  </conditionalFormatting>
  <conditionalFormatting sqref="E64">
    <cfRule type="expression" dxfId="570" priority="99">
      <formula>AND(COUNTIF($R64,"* 氏名*")&gt;0)</formula>
    </cfRule>
  </conditionalFormatting>
  <conditionalFormatting sqref="F64">
    <cfRule type="expression" dxfId="569" priority="98">
      <formula>AND(COUNTIF($R64,"*"&amp;$F$35&amp;"*")&gt;0)</formula>
    </cfRule>
  </conditionalFormatting>
  <conditionalFormatting sqref="G64">
    <cfRule type="expression" dxfId="568" priority="97">
      <formula>AND(COUNTIF($R64,"*"&amp;$G$35&amp;"*")&gt;0)</formula>
    </cfRule>
  </conditionalFormatting>
  <conditionalFormatting sqref="H64">
    <cfRule type="expression" dxfId="567" priority="96">
      <formula>AND(COUNTIF($R64,"*"&amp;$H$35&amp;"*")&gt;0)</formula>
    </cfRule>
  </conditionalFormatting>
  <conditionalFormatting sqref="I64">
    <cfRule type="expression" dxfId="566" priority="95">
      <formula>AND(COUNTIF($R64,"*"&amp;$I$35&amp;"*")&gt;0)</formula>
    </cfRule>
  </conditionalFormatting>
  <conditionalFormatting sqref="E65">
    <cfRule type="expression" dxfId="565" priority="94">
      <formula>AND(COUNTIF($R65,"* 氏名*")&gt;0)</formula>
    </cfRule>
  </conditionalFormatting>
  <conditionalFormatting sqref="F65">
    <cfRule type="expression" dxfId="564" priority="93">
      <formula>AND(COUNTIF($R65,"*"&amp;$F$35&amp;"*")&gt;0)</formula>
    </cfRule>
  </conditionalFormatting>
  <conditionalFormatting sqref="G65">
    <cfRule type="expression" dxfId="563" priority="92">
      <formula>AND(COUNTIF($R65,"*"&amp;$G$35&amp;"*")&gt;0)</formula>
    </cfRule>
  </conditionalFormatting>
  <conditionalFormatting sqref="H65">
    <cfRule type="expression" dxfId="562" priority="91">
      <formula>AND(COUNTIF($R65,"*"&amp;$H$35&amp;"*")&gt;0)</formula>
    </cfRule>
  </conditionalFormatting>
  <conditionalFormatting sqref="I65">
    <cfRule type="expression" dxfId="561" priority="90">
      <formula>AND(COUNTIF($R65,"*"&amp;$I$35&amp;"*")&gt;0)</formula>
    </cfRule>
  </conditionalFormatting>
  <conditionalFormatting sqref="E66">
    <cfRule type="expression" dxfId="560" priority="89">
      <formula>AND(COUNTIF($R66,"* 氏名*")&gt;0)</formula>
    </cfRule>
  </conditionalFormatting>
  <conditionalFormatting sqref="F66">
    <cfRule type="expression" dxfId="559" priority="88">
      <formula>AND(COUNTIF($R66,"*"&amp;$F$35&amp;"*")&gt;0)</formula>
    </cfRule>
  </conditionalFormatting>
  <conditionalFormatting sqref="G66">
    <cfRule type="expression" dxfId="558" priority="87">
      <formula>AND(COUNTIF($R66,"*"&amp;$G$35&amp;"*")&gt;0)</formula>
    </cfRule>
  </conditionalFormatting>
  <conditionalFormatting sqref="H66">
    <cfRule type="expression" dxfId="557" priority="86">
      <formula>AND(COUNTIF($R66,"*"&amp;$H$35&amp;"*")&gt;0)</formula>
    </cfRule>
  </conditionalFormatting>
  <conditionalFormatting sqref="I66">
    <cfRule type="expression" dxfId="556" priority="85">
      <formula>AND(COUNTIF($R66,"*"&amp;$I$35&amp;"*")&gt;0)</formula>
    </cfRule>
  </conditionalFormatting>
  <conditionalFormatting sqref="E67">
    <cfRule type="expression" dxfId="555" priority="84">
      <formula>AND(COUNTIF($R67,"* 氏名*")&gt;0)</formula>
    </cfRule>
  </conditionalFormatting>
  <conditionalFormatting sqref="F67">
    <cfRule type="expression" dxfId="554" priority="83">
      <formula>AND(COUNTIF($R67,"*"&amp;$F$35&amp;"*")&gt;0)</formula>
    </cfRule>
  </conditionalFormatting>
  <conditionalFormatting sqref="G67">
    <cfRule type="expression" dxfId="553" priority="82">
      <formula>AND(COUNTIF($R67,"*"&amp;$G$35&amp;"*")&gt;0)</formula>
    </cfRule>
  </conditionalFormatting>
  <conditionalFormatting sqref="H67">
    <cfRule type="expression" dxfId="552" priority="81">
      <formula>AND(COUNTIF($R67,"*"&amp;$H$35&amp;"*")&gt;0)</formula>
    </cfRule>
  </conditionalFormatting>
  <conditionalFormatting sqref="I67">
    <cfRule type="expression" dxfId="551" priority="80">
      <formula>AND(COUNTIF($R67,"*"&amp;$I$35&amp;"*")&gt;0)</formula>
    </cfRule>
  </conditionalFormatting>
  <conditionalFormatting sqref="E68">
    <cfRule type="expression" dxfId="550" priority="79">
      <formula>AND(COUNTIF($R68,"* 氏名*")&gt;0)</formula>
    </cfRule>
  </conditionalFormatting>
  <conditionalFormatting sqref="F68">
    <cfRule type="expression" dxfId="549" priority="78">
      <formula>AND(COUNTIF($R68,"*"&amp;$F$35&amp;"*")&gt;0)</formula>
    </cfRule>
  </conditionalFormatting>
  <conditionalFormatting sqref="G68">
    <cfRule type="expression" dxfId="548" priority="77">
      <formula>AND(COUNTIF($R68,"*"&amp;$G$35&amp;"*")&gt;0)</formula>
    </cfRule>
  </conditionalFormatting>
  <conditionalFormatting sqref="H68">
    <cfRule type="expression" dxfId="547" priority="76">
      <formula>AND(COUNTIF($R68,"*"&amp;$H$35&amp;"*")&gt;0)</formula>
    </cfRule>
  </conditionalFormatting>
  <conditionalFormatting sqref="I68">
    <cfRule type="expression" dxfId="546" priority="75">
      <formula>AND(COUNTIF($R68,"*"&amp;$I$35&amp;"*")&gt;0)</formula>
    </cfRule>
  </conditionalFormatting>
  <conditionalFormatting sqref="E69">
    <cfRule type="expression" dxfId="545" priority="74">
      <formula>AND(COUNTIF($R69,"* 氏名*")&gt;0)</formula>
    </cfRule>
  </conditionalFormatting>
  <conditionalFormatting sqref="F69">
    <cfRule type="expression" dxfId="544" priority="73">
      <formula>AND(COUNTIF($R69,"*"&amp;$F$35&amp;"*")&gt;0)</formula>
    </cfRule>
  </conditionalFormatting>
  <conditionalFormatting sqref="G69">
    <cfRule type="expression" dxfId="543" priority="72">
      <formula>AND(COUNTIF($R69,"*"&amp;$G$35&amp;"*")&gt;0)</formula>
    </cfRule>
  </conditionalFormatting>
  <conditionalFormatting sqref="H69">
    <cfRule type="expression" dxfId="542" priority="71">
      <formula>AND(COUNTIF($R69,"*"&amp;$H$35&amp;"*")&gt;0)</formula>
    </cfRule>
  </conditionalFormatting>
  <conditionalFormatting sqref="I69">
    <cfRule type="expression" dxfId="541" priority="70">
      <formula>AND(COUNTIF($R69,"*"&amp;$I$35&amp;"*")&gt;0)</formula>
    </cfRule>
  </conditionalFormatting>
  <conditionalFormatting sqref="E70">
    <cfRule type="expression" dxfId="540" priority="69">
      <formula>AND(COUNTIF($R70,"* 氏名*")&gt;0)</formula>
    </cfRule>
  </conditionalFormatting>
  <conditionalFormatting sqref="F70">
    <cfRule type="expression" dxfId="539" priority="68">
      <formula>AND(COUNTIF($R70,"*"&amp;$F$35&amp;"*")&gt;0)</formula>
    </cfRule>
  </conditionalFormatting>
  <conditionalFormatting sqref="G70">
    <cfRule type="expression" dxfId="538" priority="67">
      <formula>AND(COUNTIF($R70,"*"&amp;$G$35&amp;"*")&gt;0)</formula>
    </cfRule>
  </conditionalFormatting>
  <conditionalFormatting sqref="H70">
    <cfRule type="expression" dxfId="537" priority="66">
      <formula>AND(COUNTIF($R70,"*"&amp;$H$35&amp;"*")&gt;0)</formula>
    </cfRule>
  </conditionalFormatting>
  <conditionalFormatting sqref="I70">
    <cfRule type="expression" dxfId="536" priority="65">
      <formula>AND(COUNTIF($R70,"*"&amp;$I$35&amp;"*")&gt;0)</formula>
    </cfRule>
  </conditionalFormatting>
  <conditionalFormatting sqref="E71">
    <cfRule type="expression" dxfId="535" priority="64">
      <formula>AND(COUNTIF($R71,"* 氏名*")&gt;0)</formula>
    </cfRule>
  </conditionalFormatting>
  <conditionalFormatting sqref="F71">
    <cfRule type="expression" dxfId="534" priority="63">
      <formula>AND(COUNTIF($R71,"*"&amp;$F$35&amp;"*")&gt;0)</formula>
    </cfRule>
  </conditionalFormatting>
  <conditionalFormatting sqref="G71">
    <cfRule type="expression" dxfId="533" priority="62">
      <formula>AND(COUNTIF($R71,"*"&amp;$G$35&amp;"*")&gt;0)</formula>
    </cfRule>
  </conditionalFormatting>
  <conditionalFormatting sqref="H71">
    <cfRule type="expression" dxfId="532" priority="61">
      <formula>AND(COUNTIF($R71,"*"&amp;$H$35&amp;"*")&gt;0)</formula>
    </cfRule>
  </conditionalFormatting>
  <conditionalFormatting sqref="I71">
    <cfRule type="expression" dxfId="531" priority="60">
      <formula>AND(COUNTIF($R71,"*"&amp;$I$35&amp;"*")&gt;0)</formula>
    </cfRule>
  </conditionalFormatting>
  <conditionalFormatting sqref="E72">
    <cfRule type="expression" dxfId="530" priority="59">
      <formula>AND(COUNTIF($R72,"* 氏名*")&gt;0)</formula>
    </cfRule>
  </conditionalFormatting>
  <conditionalFormatting sqref="F72">
    <cfRule type="expression" dxfId="529" priority="58">
      <formula>AND(COUNTIF($R72,"*"&amp;$F$35&amp;"*")&gt;0)</formula>
    </cfRule>
  </conditionalFormatting>
  <conditionalFormatting sqref="G72">
    <cfRule type="expression" dxfId="528" priority="57">
      <formula>AND(COUNTIF($R72,"*"&amp;$G$35&amp;"*")&gt;0)</formula>
    </cfRule>
  </conditionalFormatting>
  <conditionalFormatting sqref="H72">
    <cfRule type="expression" dxfId="527" priority="56">
      <formula>AND(COUNTIF($R72,"*"&amp;$H$35&amp;"*")&gt;0)</formula>
    </cfRule>
  </conditionalFormatting>
  <conditionalFormatting sqref="I72">
    <cfRule type="expression" dxfId="526" priority="55">
      <formula>AND(COUNTIF($R72,"*"&amp;$I$35&amp;"*")&gt;0)</formula>
    </cfRule>
  </conditionalFormatting>
  <conditionalFormatting sqref="E73">
    <cfRule type="expression" dxfId="525" priority="54">
      <formula>AND(COUNTIF($R73,"* 氏名*")&gt;0)</formula>
    </cfRule>
  </conditionalFormatting>
  <conditionalFormatting sqref="F73">
    <cfRule type="expression" dxfId="524" priority="53">
      <formula>AND(COUNTIF($R73,"*"&amp;$F$35&amp;"*")&gt;0)</formula>
    </cfRule>
  </conditionalFormatting>
  <conditionalFormatting sqref="G73">
    <cfRule type="expression" dxfId="523" priority="52">
      <formula>AND(COUNTIF($R73,"*"&amp;$G$35&amp;"*")&gt;0)</formula>
    </cfRule>
  </conditionalFormatting>
  <conditionalFormatting sqref="H73">
    <cfRule type="expression" dxfId="522" priority="51">
      <formula>AND(COUNTIF($R73,"*"&amp;$H$35&amp;"*")&gt;0)</formula>
    </cfRule>
  </conditionalFormatting>
  <conditionalFormatting sqref="I73">
    <cfRule type="expression" dxfId="521" priority="50">
      <formula>AND(COUNTIF($R73,"*"&amp;$I$35&amp;"*")&gt;0)</formula>
    </cfRule>
  </conditionalFormatting>
  <conditionalFormatting sqref="E74">
    <cfRule type="expression" dxfId="520" priority="49">
      <formula>AND(COUNTIF($R74,"* 氏名*")&gt;0)</formula>
    </cfRule>
  </conditionalFormatting>
  <conditionalFormatting sqref="F74">
    <cfRule type="expression" dxfId="519" priority="48">
      <formula>AND(COUNTIF($R74,"*"&amp;$F$35&amp;"*")&gt;0)</formula>
    </cfRule>
  </conditionalFormatting>
  <conditionalFormatting sqref="G74">
    <cfRule type="expression" dxfId="518" priority="47">
      <formula>AND(COUNTIF($R74,"*"&amp;$G$35&amp;"*")&gt;0)</formula>
    </cfRule>
  </conditionalFormatting>
  <conditionalFormatting sqref="H74">
    <cfRule type="expression" dxfId="517" priority="46">
      <formula>AND(COUNTIF($R74,"*"&amp;$H$35&amp;"*")&gt;0)</formula>
    </cfRule>
  </conditionalFormatting>
  <conditionalFormatting sqref="I74">
    <cfRule type="expression" dxfId="516" priority="45">
      <formula>AND(COUNTIF($R74,"*"&amp;$I$35&amp;"*")&gt;0)</formula>
    </cfRule>
  </conditionalFormatting>
  <conditionalFormatting sqref="E75">
    <cfRule type="expression" dxfId="515" priority="44">
      <formula>AND(COUNTIF($R75,"* 氏名*")&gt;0)</formula>
    </cfRule>
  </conditionalFormatting>
  <conditionalFormatting sqref="F75">
    <cfRule type="expression" dxfId="514" priority="43">
      <formula>AND(COUNTIF($R75,"*"&amp;$F$35&amp;"*")&gt;0)</formula>
    </cfRule>
  </conditionalFormatting>
  <conditionalFormatting sqref="G75">
    <cfRule type="expression" dxfId="513" priority="42">
      <formula>AND(COUNTIF($R75,"*"&amp;$G$35&amp;"*")&gt;0)</formula>
    </cfRule>
  </conditionalFormatting>
  <conditionalFormatting sqref="H75">
    <cfRule type="expression" dxfId="512" priority="41">
      <formula>AND(COUNTIF($R75,"*"&amp;$H$35&amp;"*")&gt;0)</formula>
    </cfRule>
  </conditionalFormatting>
  <conditionalFormatting sqref="I75">
    <cfRule type="expression" dxfId="511" priority="40">
      <formula>AND(COUNTIF($R75,"*"&amp;$I$35&amp;"*")&gt;0)</formula>
    </cfRule>
  </conditionalFormatting>
  <conditionalFormatting sqref="K37">
    <cfRule type="expression" dxfId="510" priority="39">
      <formula>AND(COUNTIF($R37,"*参考資料のページ*")&gt;0)</formula>
    </cfRule>
  </conditionalFormatting>
  <conditionalFormatting sqref="K38">
    <cfRule type="expression" dxfId="509" priority="38">
      <formula>AND(COUNTIF($R38,"*参考資料のページ*")&gt;0)</formula>
    </cfRule>
  </conditionalFormatting>
  <conditionalFormatting sqref="K39">
    <cfRule type="expression" dxfId="508" priority="37">
      <formula>AND(COUNTIF($R39,"*参考資料のページ*")&gt;0)</formula>
    </cfRule>
  </conditionalFormatting>
  <conditionalFormatting sqref="K40">
    <cfRule type="expression" dxfId="507" priority="36">
      <formula>AND(COUNTIF($R40,"*参考資料のページ*")&gt;0)</formula>
    </cfRule>
  </conditionalFormatting>
  <conditionalFormatting sqref="K41">
    <cfRule type="expression" dxfId="506" priority="35">
      <formula>AND(COUNTIF($R41,"*参考資料のページ*")&gt;0)</formula>
    </cfRule>
  </conditionalFormatting>
  <conditionalFormatting sqref="K42">
    <cfRule type="expression" dxfId="505" priority="34">
      <formula>AND(COUNTIF($R42,"*参考資料のページ*")&gt;0)</formula>
    </cfRule>
  </conditionalFormatting>
  <conditionalFormatting sqref="K43">
    <cfRule type="expression" dxfId="504" priority="33">
      <formula>AND(COUNTIF($R43,"*参考資料のページ*")&gt;0)</formula>
    </cfRule>
  </conditionalFormatting>
  <conditionalFormatting sqref="K44">
    <cfRule type="expression" dxfId="503" priority="32">
      <formula>AND(COUNTIF($R44,"*参考資料のページ*")&gt;0)</formula>
    </cfRule>
  </conditionalFormatting>
  <conditionalFormatting sqref="K45">
    <cfRule type="expression" dxfId="502" priority="31">
      <formula>AND(COUNTIF($R45,"*参考資料のページ*")&gt;0)</formula>
    </cfRule>
  </conditionalFormatting>
  <conditionalFormatting sqref="K46">
    <cfRule type="expression" dxfId="501" priority="30">
      <formula>AND(COUNTIF($R46,"*参考資料のページ*")&gt;0)</formula>
    </cfRule>
  </conditionalFormatting>
  <conditionalFormatting sqref="K47">
    <cfRule type="expression" dxfId="500" priority="29">
      <formula>AND(COUNTIF($R47,"*参考資料のページ*")&gt;0)</formula>
    </cfRule>
  </conditionalFormatting>
  <conditionalFormatting sqref="K48">
    <cfRule type="expression" dxfId="499" priority="28">
      <formula>AND(COUNTIF($R48,"*参考資料のページ*")&gt;0)</formula>
    </cfRule>
  </conditionalFormatting>
  <conditionalFormatting sqref="K49">
    <cfRule type="expression" dxfId="498" priority="27">
      <formula>AND(COUNTIF($R49,"*参考資料のページ*")&gt;0)</formula>
    </cfRule>
  </conditionalFormatting>
  <conditionalFormatting sqref="K50">
    <cfRule type="expression" dxfId="497" priority="26">
      <formula>AND(COUNTIF($R50,"*参考資料のページ*")&gt;0)</formula>
    </cfRule>
  </conditionalFormatting>
  <conditionalFormatting sqref="K51">
    <cfRule type="expression" dxfId="496" priority="25">
      <formula>AND(COUNTIF($R51,"*参考資料のページ*")&gt;0)</formula>
    </cfRule>
  </conditionalFormatting>
  <conditionalFormatting sqref="K52">
    <cfRule type="expression" dxfId="495" priority="24">
      <formula>AND(COUNTIF($R52,"*参考資料のページ*")&gt;0)</formula>
    </cfRule>
  </conditionalFormatting>
  <conditionalFormatting sqref="K53">
    <cfRule type="expression" dxfId="494" priority="23">
      <formula>AND(COUNTIF($R53,"*参考資料のページ*")&gt;0)</formula>
    </cfRule>
  </conditionalFormatting>
  <conditionalFormatting sqref="K54">
    <cfRule type="expression" dxfId="493" priority="22">
      <formula>AND(COUNTIF($R54,"*参考資料のページ*")&gt;0)</formula>
    </cfRule>
  </conditionalFormatting>
  <conditionalFormatting sqref="K55">
    <cfRule type="expression" dxfId="492" priority="21">
      <formula>AND(COUNTIF($R55,"*参考資料のページ*")&gt;0)</formula>
    </cfRule>
  </conditionalFormatting>
  <conditionalFormatting sqref="K56">
    <cfRule type="expression" dxfId="491" priority="20">
      <formula>AND(COUNTIF($R56,"*参考資料のページ*")&gt;0)</formula>
    </cfRule>
  </conditionalFormatting>
  <conditionalFormatting sqref="K57">
    <cfRule type="expression" dxfId="490" priority="19">
      <formula>AND(COUNTIF($R57,"*参考資料のページ*")&gt;0)</formula>
    </cfRule>
  </conditionalFormatting>
  <conditionalFormatting sqref="K58">
    <cfRule type="expression" dxfId="489" priority="18">
      <formula>AND(COUNTIF($R58,"*参考資料のページ*")&gt;0)</formula>
    </cfRule>
  </conditionalFormatting>
  <conditionalFormatting sqref="K59">
    <cfRule type="expression" dxfId="488" priority="17">
      <formula>AND(COUNTIF($R59,"*参考資料のページ*")&gt;0)</formula>
    </cfRule>
  </conditionalFormatting>
  <conditionalFormatting sqref="K60">
    <cfRule type="expression" dxfId="487" priority="16">
      <formula>AND(COUNTIF($R60,"*参考資料のページ*")&gt;0)</formula>
    </cfRule>
  </conditionalFormatting>
  <conditionalFormatting sqref="K61">
    <cfRule type="expression" dxfId="486" priority="15">
      <formula>AND(COUNTIF($R61,"*参考資料のページ*")&gt;0)</formula>
    </cfRule>
  </conditionalFormatting>
  <conditionalFormatting sqref="K62">
    <cfRule type="expression" dxfId="485" priority="14">
      <formula>AND(COUNTIF($R62,"*参考資料のページ*")&gt;0)</formula>
    </cfRule>
  </conditionalFormatting>
  <conditionalFormatting sqref="K63">
    <cfRule type="expression" dxfId="484" priority="13">
      <formula>AND(COUNTIF($R63,"*参考資料のページ*")&gt;0)</formula>
    </cfRule>
  </conditionalFormatting>
  <conditionalFormatting sqref="K64">
    <cfRule type="expression" dxfId="483" priority="12">
      <formula>AND(COUNTIF($R64,"*参考資料のページ*")&gt;0)</formula>
    </cfRule>
  </conditionalFormatting>
  <conditionalFormatting sqref="K65">
    <cfRule type="expression" dxfId="482" priority="11">
      <formula>AND(COUNTIF($R65,"*参考資料のページ*")&gt;0)</formula>
    </cfRule>
  </conditionalFormatting>
  <conditionalFormatting sqref="K66">
    <cfRule type="expression" dxfId="481" priority="10">
      <formula>AND(COUNTIF($R66,"*参考資料のページ*")&gt;0)</formula>
    </cfRule>
  </conditionalFormatting>
  <conditionalFormatting sqref="K67">
    <cfRule type="expression" dxfId="480" priority="9">
      <formula>AND(COUNTIF($R67,"*参考資料のページ*")&gt;0)</formula>
    </cfRule>
  </conditionalFormatting>
  <conditionalFormatting sqref="K68">
    <cfRule type="expression" dxfId="479" priority="8">
      <formula>AND(COUNTIF($R68,"*参考資料のページ*")&gt;0)</formula>
    </cfRule>
  </conditionalFormatting>
  <conditionalFormatting sqref="K69">
    <cfRule type="expression" dxfId="478" priority="7">
      <formula>AND(COUNTIF($R69,"*参考資料のページ*")&gt;0)</formula>
    </cfRule>
  </conditionalFormatting>
  <conditionalFormatting sqref="K70">
    <cfRule type="expression" dxfId="477" priority="6">
      <formula>AND(COUNTIF($R70,"*参考資料のページ*")&gt;0)</formula>
    </cfRule>
  </conditionalFormatting>
  <conditionalFormatting sqref="K71">
    <cfRule type="expression" dxfId="476" priority="5">
      <formula>AND(COUNTIF($R71,"*参考資料のページ*")&gt;0)</formula>
    </cfRule>
  </conditionalFormatting>
  <conditionalFormatting sqref="K72">
    <cfRule type="expression" dxfId="475" priority="4">
      <formula>AND(COUNTIF($R72,"*参考資料のページ*")&gt;0)</formula>
    </cfRule>
  </conditionalFormatting>
  <conditionalFormatting sqref="K73">
    <cfRule type="expression" dxfId="474" priority="3">
      <formula>AND(COUNTIF($R73,"*参考資料のページ*")&gt;0)</formula>
    </cfRule>
  </conditionalFormatting>
  <conditionalFormatting sqref="K74">
    <cfRule type="expression" dxfId="473" priority="2">
      <formula>AND(COUNTIF($R74,"*参考資料のページ*")&gt;0)</formula>
    </cfRule>
  </conditionalFormatting>
  <conditionalFormatting sqref="K75">
    <cfRule type="expression" dxfId="472" priority="1">
      <formula>AND(COUNTIF($R75,"*参考資料のページ*")&gt;0)</formula>
    </cfRule>
  </conditionalFormatting>
  <dataValidations count="2">
    <dataValidation type="whole" allowBlank="1" showInputMessage="1" showErrorMessage="1" sqref="K32" xr:uid="{00000000-0002-0000-0200-000000000000}">
      <formula1>0</formula1>
      <formula2>1000</formula2>
    </dataValidation>
    <dataValidation type="date" allowBlank="1" showInputMessage="1" showErrorMessage="1" sqref="H36:I75" xr:uid="{00000000-0002-0000-0200-000001000000}">
      <formula1>36526</formula1>
      <formula2>TODAY()</formula2>
    </dataValidation>
  </dataValidations>
  <printOptions horizontalCentered="1"/>
  <pageMargins left="0.70866141732283472" right="0.70866141732283472" top="0.74803149606299213" bottom="0.74803149606299213" header="0.31496062992125984" footer="0.31496062992125984"/>
  <pageSetup paperSize="9" scale="4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リスト選択肢!$N$2:$N$5</xm:f>
          </x14:formula1>
          <xm:sqref>C36:C75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1:AS75"/>
  <sheetViews>
    <sheetView showGridLines="0" view="pageBreakPreview" zoomScaleNormal="100" zoomScaleSheetLayoutView="100" workbookViewId="0">
      <selection activeCell="E10" sqref="E10:I10"/>
    </sheetView>
  </sheetViews>
  <sheetFormatPr defaultColWidth="9" defaultRowHeight="18" customHeight="1" x14ac:dyDescent="0.2"/>
  <cols>
    <col min="1" max="1" width="3.6640625" style="6" customWidth="1"/>
    <col min="2" max="2" width="15.6640625" style="6" customWidth="1"/>
    <col min="3" max="3" width="15.6640625" style="3" customWidth="1"/>
    <col min="4" max="8" width="15.6640625" style="6" customWidth="1"/>
    <col min="9" max="12" width="14.44140625" style="6" customWidth="1"/>
    <col min="13" max="13" width="4.6640625" style="6" customWidth="1"/>
    <col min="14" max="14" width="6.77734375" style="6" customWidth="1"/>
    <col min="15" max="16" width="15.6640625" style="6" customWidth="1"/>
    <col min="17" max="17" width="4.77734375" style="6" customWidth="1"/>
    <col min="18" max="20" width="9" style="6"/>
    <col min="21" max="45" width="9" style="6" hidden="1" customWidth="1"/>
    <col min="46" max="52" width="9" style="6" customWidth="1"/>
    <col min="53" max="16384" width="9" style="6"/>
  </cols>
  <sheetData>
    <row r="1" spans="2:28" ht="18" customHeight="1" x14ac:dyDescent="0.2">
      <c r="B1" s="18" t="s">
        <v>541</v>
      </c>
    </row>
    <row r="2" spans="2:28" ht="39.75" customHeight="1" x14ac:dyDescent="0.2">
      <c r="B2" s="276" t="s">
        <v>980</v>
      </c>
      <c r="C2" s="277"/>
      <c r="D2" s="277"/>
      <c r="E2" s="277"/>
      <c r="F2" s="277"/>
      <c r="G2" s="277"/>
      <c r="H2" s="277"/>
      <c r="I2" s="277"/>
      <c r="J2" s="277"/>
      <c r="K2" s="277"/>
      <c r="L2" s="277"/>
    </row>
    <row r="3" spans="2:28" ht="18" customHeight="1" thickBot="1" x14ac:dyDescent="0.25"/>
    <row r="4" spans="2:28" ht="18" customHeight="1" x14ac:dyDescent="0.2">
      <c r="B4" s="50" t="s">
        <v>34</v>
      </c>
      <c r="C4" s="338" t="str">
        <f>様式１【認定申請一覧】!C4&amp;""</f>
        <v/>
      </c>
      <c r="D4" s="338"/>
      <c r="E4" s="338"/>
      <c r="F4" s="339"/>
      <c r="G4" s="339"/>
      <c r="H4" s="339"/>
      <c r="I4" s="339"/>
      <c r="J4" s="339"/>
      <c r="K4" s="339"/>
      <c r="L4" s="340"/>
    </row>
    <row r="5" spans="2:28" ht="18" customHeight="1" x14ac:dyDescent="0.2">
      <c r="B5" s="24" t="s">
        <v>0</v>
      </c>
      <c r="C5" s="341" t="str">
        <f>様式１【認定申請一覧】!C5&amp;""</f>
        <v/>
      </c>
      <c r="D5" s="341"/>
      <c r="E5" s="341"/>
      <c r="F5" s="342"/>
      <c r="G5" s="342"/>
      <c r="H5" s="342"/>
      <c r="I5" s="342"/>
      <c r="J5" s="342"/>
      <c r="K5" s="342"/>
      <c r="L5" s="343"/>
    </row>
    <row r="6" spans="2:28" ht="18" customHeight="1" thickBot="1" x14ac:dyDescent="0.25">
      <c r="B6" s="24" t="s">
        <v>45</v>
      </c>
      <c r="C6" s="341" t="str">
        <f>様式１【認定申請一覧】!C6&amp;""</f>
        <v/>
      </c>
      <c r="D6" s="341"/>
      <c r="E6" s="341"/>
      <c r="F6" s="342"/>
      <c r="G6" s="342"/>
      <c r="H6" s="342"/>
      <c r="I6" s="342"/>
      <c r="J6" s="342"/>
      <c r="K6" s="342"/>
      <c r="L6" s="343"/>
    </row>
    <row r="7" spans="2:28" ht="18" customHeight="1" thickTop="1" x14ac:dyDescent="0.2">
      <c r="B7" s="25" t="s">
        <v>1</v>
      </c>
      <c r="C7" s="344" t="str">
        <f>様式１【認定申請一覧】!C7&amp;""</f>
        <v/>
      </c>
      <c r="D7" s="344"/>
      <c r="E7" s="344"/>
      <c r="F7" s="345"/>
      <c r="G7" s="345"/>
      <c r="H7" s="345"/>
      <c r="I7" s="345"/>
      <c r="J7" s="345"/>
      <c r="K7" s="345"/>
      <c r="L7" s="346"/>
    </row>
    <row r="8" spans="2:28" ht="18" customHeight="1" x14ac:dyDescent="0.2">
      <c r="B8" s="278" t="s">
        <v>25</v>
      </c>
      <c r="C8" s="113" t="str">
        <f>様式１【認定申請一覧】!C8&amp;""</f>
        <v/>
      </c>
      <c r="D8" s="52" t="s">
        <v>2</v>
      </c>
      <c r="E8" s="326" t="str">
        <f>様式１【認定申請一覧】!E8&amp;""</f>
        <v/>
      </c>
      <c r="F8" s="328"/>
      <c r="G8" s="328"/>
      <c r="H8" s="328"/>
      <c r="I8" s="329"/>
      <c r="J8" s="49" t="s">
        <v>46</v>
      </c>
      <c r="K8" s="326" t="str">
        <f>様式１【認定申請一覧】!G8&amp;""</f>
        <v/>
      </c>
      <c r="L8" s="327">
        <f>様式１【認定申請一覧】!H8</f>
        <v>0</v>
      </c>
    </row>
    <row r="9" spans="2:28" ht="18" customHeight="1" x14ac:dyDescent="0.2">
      <c r="B9" s="279"/>
      <c r="C9" s="113" t="str">
        <f>様式１【認定申請一覧】!C9&amp;""</f>
        <v/>
      </c>
      <c r="D9" s="52" t="s">
        <v>2</v>
      </c>
      <c r="E9" s="326" t="str">
        <f>様式１【認定申請一覧】!E9&amp;""</f>
        <v/>
      </c>
      <c r="F9" s="328"/>
      <c r="G9" s="328"/>
      <c r="H9" s="328"/>
      <c r="I9" s="329"/>
      <c r="J9" s="49" t="s">
        <v>46</v>
      </c>
      <c r="K9" s="326" t="str">
        <f>様式１【認定申請一覧】!G9&amp;""</f>
        <v/>
      </c>
      <c r="L9" s="327">
        <f>様式１【認定申請一覧】!H9</f>
        <v>0</v>
      </c>
    </row>
    <row r="10" spans="2:28" ht="18" customHeight="1" thickBot="1" x14ac:dyDescent="0.25">
      <c r="B10" s="280"/>
      <c r="C10" s="114" t="str">
        <f>様式１【認定申請一覧】!C10&amp;""</f>
        <v/>
      </c>
      <c r="D10" s="55" t="s">
        <v>2</v>
      </c>
      <c r="E10" s="320" t="str">
        <f>様式１【認定申請一覧】!E10&amp;""</f>
        <v/>
      </c>
      <c r="F10" s="330"/>
      <c r="G10" s="330"/>
      <c r="H10" s="330"/>
      <c r="I10" s="331"/>
      <c r="J10" s="28" t="s">
        <v>46</v>
      </c>
      <c r="K10" s="320" t="str">
        <f>様式１【認定申請一覧】!G10&amp;""</f>
        <v/>
      </c>
      <c r="L10" s="321">
        <f>様式１【認定申請一覧】!H10</f>
        <v>0</v>
      </c>
    </row>
    <row r="11" spans="2:28" ht="18" customHeight="1" x14ac:dyDescent="0.2">
      <c r="B11" s="332" t="s">
        <v>441</v>
      </c>
      <c r="C11" s="332"/>
      <c r="D11" s="332"/>
      <c r="E11" s="332"/>
      <c r="F11" s="332"/>
      <c r="G11" s="332"/>
      <c r="H11" s="332"/>
      <c r="I11" s="332"/>
      <c r="J11" s="332"/>
      <c r="K11" s="332"/>
      <c r="L11" s="332"/>
    </row>
    <row r="12" spans="2:28" ht="40.200000000000003" customHeight="1" thickBot="1" x14ac:dyDescent="0.25">
      <c r="B12" s="323" t="s">
        <v>569</v>
      </c>
      <c r="C12" s="323"/>
      <c r="D12" s="323"/>
      <c r="E12" s="323"/>
      <c r="F12" s="323"/>
      <c r="G12" s="323"/>
      <c r="H12" s="323"/>
      <c r="I12" s="323"/>
      <c r="J12" s="323"/>
      <c r="K12" s="323"/>
      <c r="L12" s="323"/>
    </row>
    <row r="13" spans="2:28" ht="42" customHeight="1" thickBot="1" x14ac:dyDescent="0.25">
      <c r="B13" s="55" t="s">
        <v>50</v>
      </c>
      <c r="C13" s="85"/>
      <c r="D13" s="324" t="s">
        <v>443</v>
      </c>
      <c r="E13" s="325"/>
      <c r="F13" s="325"/>
      <c r="G13" s="325"/>
      <c r="H13" s="325"/>
      <c r="I13" s="325"/>
      <c r="J13" s="325"/>
      <c r="K13" s="32" t="s">
        <v>482</v>
      </c>
      <c r="L13" s="122" t="str">
        <f>IFERROR(VLOOKUP(C13,様式１【認定申請一覧】!B:H,7,FALSE)&amp;"","")</f>
        <v/>
      </c>
      <c r="Q13" s="6" t="str">
        <f ca="1">IF(OR(R13=正常,R13=エラー無),"","【！】")</f>
        <v>【！】</v>
      </c>
      <c r="R13" s="8" t="str">
        <f ca="1">V13</f>
        <v>事業番号が空欄です　</v>
      </c>
      <c r="V13" s="6" t="str">
        <f ca="1">IF(AND(MAX(W13:AB13)=2,LEN(C13)=0),エラー無,IF(MAX(X13:AB13)=0,正常,IF(X13=1,B13&amp;必須msg,IF(Z13=1,"様式１【認定申請一覧】シート内の事業所番号を入力してください　",IF(Z13=3,"入力した事業番号は様式１の一覧に事業情報が記入されていません　",IF(AB13=1,"シート名は「様式３ｂ ("&amp;C13&amp;")」を設定してください",""))))))</f>
        <v>事業番号が空欄です　</v>
      </c>
      <c r="W13" s="6">
        <v>0</v>
      </c>
      <c r="X13" s="6">
        <f>(LEN(C13)=0)*1</f>
        <v>1</v>
      </c>
      <c r="Z13" s="6">
        <f>IF(X13=0,IF(ISERROR(VLOOKUP(C13,様式１【認定申請一覧】!$B$14:$B$113,1,FALSE)),1,IF(LEN(LOOKUP(C13,様式１【認定申請一覧】!$B$14:$B$113,様式１【認定申請一覧】!$C$14:$C$113)&amp;"")=0,3,0)),0)</f>
        <v>0</v>
      </c>
      <c r="AB13" s="6">
        <f ca="1">IF(MID(CELL("filename",A1),FIND("]",CELL("filename",A1))+1,31)="様式３ｂ ("&amp;C13&amp;")",0,1)</f>
        <v>1</v>
      </c>
    </row>
    <row r="14" spans="2:28" ht="64.5" customHeight="1" x14ac:dyDescent="0.2">
      <c r="B14" s="66" t="s">
        <v>436</v>
      </c>
      <c r="C14" s="121" t="str">
        <f>IFERROR(VLOOKUP(C13,様式１【認定申請一覧】!B:H,2,FALSE)&amp;"","")</f>
        <v/>
      </c>
      <c r="D14" s="68" t="s">
        <v>47</v>
      </c>
      <c r="E14" s="379" t="str">
        <f>IFERROR(VLOOKUP(C13,様式１【認定申請一覧】!B:H,4,FALSE)&amp;"","")</f>
        <v/>
      </c>
      <c r="F14" s="379"/>
      <c r="G14" s="379"/>
      <c r="H14" s="379"/>
      <c r="I14" s="379"/>
      <c r="J14" s="379"/>
      <c r="K14" s="69" t="s">
        <v>49</v>
      </c>
      <c r="L14" s="123" t="str">
        <f>IFERROR(VLOOKUP(C13,様式１【認定申請一覧】!B:H,6,FALSE)&amp;"","")</f>
        <v/>
      </c>
    </row>
    <row r="15" spans="2:28" ht="64.5" customHeight="1" thickBot="1" x14ac:dyDescent="0.25">
      <c r="B15" s="71" t="s">
        <v>567</v>
      </c>
      <c r="C15" s="376" t="str">
        <f ca="1">IF(ISERROR(_xlfn.SHEET("様式２ ("&amp;C13&amp;")")),"&lt;&lt;シート「"&amp;"様式２ ("&amp;C13&amp;")"&amp;"」が見つかりません！！&gt;&gt;","様式２ ("&amp;C13&amp;")")</f>
        <v>&lt;&lt;シート「様式２ ()」が見つかりません！！&gt;&gt;</v>
      </c>
      <c r="D15" s="377"/>
      <c r="E15" s="377"/>
      <c r="F15" s="377"/>
      <c r="G15" s="377"/>
      <c r="H15" s="377"/>
      <c r="I15" s="377"/>
      <c r="J15" s="377"/>
      <c r="K15" s="377"/>
      <c r="L15" s="378"/>
    </row>
    <row r="16" spans="2:28" ht="18" customHeight="1" thickBot="1" x14ac:dyDescent="0.25">
      <c r="B16" s="354" t="s">
        <v>570</v>
      </c>
      <c r="C16" s="354"/>
      <c r="D16" s="354"/>
      <c r="E16" s="354"/>
      <c r="F16" s="354"/>
      <c r="G16" s="354"/>
      <c r="H16" s="354"/>
      <c r="I16" s="354"/>
      <c r="J16" s="354"/>
      <c r="K16" s="354"/>
      <c r="L16" s="354"/>
    </row>
    <row r="17" spans="2:36" ht="18" customHeight="1" x14ac:dyDescent="0.2">
      <c r="B17" s="38" t="s">
        <v>518</v>
      </c>
      <c r="C17" s="349" t="str">
        <f>IF(C4="","企業名_事業番号",C4&amp;"_"&amp;IF(2-LEN(C13)&gt;0,REPT("0",2-LEN(C13)),"")&amp;C13)&amp;"_確認願.pdf"</f>
        <v>企業名_事業番号_確認願.pdf</v>
      </c>
      <c r="D17" s="350"/>
      <c r="E17" s="350"/>
      <c r="F17" s="350"/>
      <c r="G17" s="350"/>
      <c r="H17" s="351"/>
      <c r="I17" s="352" t="s">
        <v>520</v>
      </c>
      <c r="J17" s="352"/>
      <c r="K17" s="352"/>
      <c r="L17" s="353"/>
    </row>
    <row r="18" spans="2:36" ht="18" customHeight="1" thickBot="1" x14ac:dyDescent="0.25">
      <c r="B18" s="54" t="s">
        <v>519</v>
      </c>
      <c r="C18" s="304" t="str">
        <f>IF(C4="","企業名_事業番号",C4&amp;"_"&amp;IF(2-LEN(C13)&gt;0,REPT("0",2-LEN(C13)),"")&amp;C13)&amp;"_確認願参考.pdf"</f>
        <v>企業名_事業番号_確認願参考.pdf</v>
      </c>
      <c r="D18" s="305"/>
      <c r="E18" s="305"/>
      <c r="F18" s="305"/>
      <c r="G18" s="305"/>
      <c r="H18" s="306"/>
      <c r="I18" s="369" t="s">
        <v>521</v>
      </c>
      <c r="J18" s="369"/>
      <c r="K18" s="369"/>
      <c r="L18" s="370"/>
    </row>
    <row r="19" spans="2:36" ht="18" customHeight="1" thickBot="1" x14ac:dyDescent="0.25">
      <c r="B19" s="44"/>
      <c r="C19" s="309" t="s">
        <v>573</v>
      </c>
      <c r="D19" s="309"/>
      <c r="E19" s="309"/>
      <c r="F19" s="309"/>
      <c r="G19" s="309"/>
      <c r="H19" s="309"/>
      <c r="I19" s="309"/>
      <c r="J19" s="309"/>
      <c r="K19" s="309"/>
      <c r="L19" s="309"/>
    </row>
    <row r="20" spans="2:36" ht="18" customHeight="1" x14ac:dyDescent="0.2">
      <c r="B20" s="358" t="s">
        <v>551</v>
      </c>
      <c r="C20" s="359"/>
      <c r="D20" s="365" t="s">
        <v>542</v>
      </c>
      <c r="E20" s="365"/>
      <c r="F20" s="365"/>
      <c r="G20" s="365"/>
      <c r="H20" s="365"/>
      <c r="I20" s="365"/>
      <c r="J20" s="365"/>
      <c r="K20" s="365"/>
      <c r="L20" s="366"/>
    </row>
    <row r="21" spans="2:36" ht="28.5" customHeight="1" x14ac:dyDescent="0.2">
      <c r="B21" s="56" t="s">
        <v>543</v>
      </c>
      <c r="C21" s="57" t="s">
        <v>546</v>
      </c>
      <c r="D21" s="57" t="s">
        <v>547</v>
      </c>
      <c r="E21" s="57" t="s">
        <v>548</v>
      </c>
      <c r="F21" s="135" t="s">
        <v>636</v>
      </c>
      <c r="G21" s="132" t="s">
        <v>637</v>
      </c>
      <c r="H21" s="380" t="s">
        <v>545</v>
      </c>
      <c r="I21" s="381"/>
      <c r="J21" s="356" t="s">
        <v>524</v>
      </c>
      <c r="K21" s="374"/>
      <c r="L21" s="375"/>
    </row>
    <row r="22" spans="2:36" ht="17.100000000000001" customHeight="1" x14ac:dyDescent="0.2">
      <c r="B22" s="41">
        <v>1</v>
      </c>
      <c r="C22" s="111"/>
      <c r="D22" s="111"/>
      <c r="E22" s="111"/>
      <c r="F22" s="131"/>
      <c r="G22" s="140"/>
      <c r="H22" s="361"/>
      <c r="I22" s="361"/>
      <c r="J22" s="35" t="s">
        <v>490</v>
      </c>
      <c r="K22" s="143"/>
      <c r="L22" s="51" t="s">
        <v>489</v>
      </c>
      <c r="M22" s="39"/>
      <c r="Q22" s="6" t="str">
        <f t="shared" ref="Q22:Q31" si="0">IF(OR(R22=正常,R22=エラー無),"","【！】")</f>
        <v/>
      </c>
      <c r="R22" s="8" t="str">
        <f>V22</f>
        <v>エラーの場合ここに表示されます</v>
      </c>
      <c r="V22" s="6" t="str">
        <f t="shared" ref="V22:V31" si="1">IF(AND(MAX(W22:AH22)=2,AJ22=0),エラー無,IF(MAX(X22:AH22)=0,正常,IF(X22=1,$B$21&amp;必須msg,"")&amp;IF(Y22=1,"業務分野、もしくは業務段階"&amp;必須msg,"")&amp;IF(AC22=1,MID($H$21,1,FIND("）",$H$21))&amp;必須msg,"")&amp;IF(AD22=1,"参考資料のページ"&amp;必須msg,IF(AF22=1,"参考資料のページ"&amp;半角msg,IF(AH22=1,"参考資料のページは数字もしくはカンマを入力してください","")))))</f>
        <v>エラーの場合ここに表示されます</v>
      </c>
      <c r="W22" s="6">
        <v>2</v>
      </c>
      <c r="X22" s="6">
        <f t="shared" ref="X22:X31" si="2">AND($AJ22=1,LEN(B22)=0)*1</f>
        <v>0</v>
      </c>
      <c r="Y22" s="6">
        <f>AND($AJ22=1,LEN(C22)=0,LEN(D22)=0,LEN(E22)=0,LEN(F22)=0,LEN(G22)=0)*1</f>
        <v>0</v>
      </c>
      <c r="AC22" s="6">
        <f t="shared" ref="AC22:AC31" si="3">AND($AJ22=1,LEN(H22)=0)*1</f>
        <v>0</v>
      </c>
      <c r="AD22" s="6">
        <f t="shared" ref="AD22:AD31" si="4">AND($AJ22=1,LEN(K22)=0)*1</f>
        <v>0</v>
      </c>
      <c r="AF22" s="6">
        <f>(LEN($K22)&lt;&gt;LENB($K22))*1</f>
        <v>0</v>
      </c>
      <c r="AH22" s="6">
        <f t="shared" ref="AH22:AH31" si="5">OR(INDEX(ISERR(FIND(MID($K22,ROW($1:$20),1),数カンマ)),))*1</f>
        <v>0</v>
      </c>
      <c r="AJ22" s="6">
        <f>OR(LEN($C22)&gt;0,LEN($D22)&gt;0,LEN($E22)&gt;0,LEN($F22)&gt;0,LEN($G22)&gt;0,LEN($H22)&gt;0,LEN($K22)&gt;0)*1</f>
        <v>0</v>
      </c>
    </row>
    <row r="23" spans="2:36" ht="17.100000000000001" customHeight="1" x14ac:dyDescent="0.2">
      <c r="B23" s="41">
        <v>2</v>
      </c>
      <c r="C23" s="137"/>
      <c r="D23" s="137"/>
      <c r="E23" s="137"/>
      <c r="F23" s="137"/>
      <c r="G23" s="140"/>
      <c r="H23" s="361"/>
      <c r="I23" s="361"/>
      <c r="J23" s="35" t="s">
        <v>490</v>
      </c>
      <c r="K23" s="128"/>
      <c r="L23" s="51" t="s">
        <v>489</v>
      </c>
      <c r="Q23" s="6" t="str">
        <f t="shared" si="0"/>
        <v/>
      </c>
      <c r="R23" s="8" t="str">
        <f t="shared" ref="R23:R31" si="6">V23</f>
        <v>エラーの場合ここに表示されます</v>
      </c>
      <c r="V23" s="6" t="str">
        <f t="shared" si="1"/>
        <v>エラーの場合ここに表示されます</v>
      </c>
      <c r="W23" s="6">
        <v>2</v>
      </c>
      <c r="X23" s="6">
        <f t="shared" si="2"/>
        <v>0</v>
      </c>
      <c r="Y23" s="6">
        <f t="shared" ref="Y23:Y31" si="7">AND($AJ23=1,LEN(C23)=0,LEN(D23)=0,LEN(E23)=0,LEN(F23)=0,LEN(G23)=0)*1</f>
        <v>0</v>
      </c>
      <c r="AC23" s="6">
        <f t="shared" si="3"/>
        <v>0</v>
      </c>
      <c r="AD23" s="6">
        <f t="shared" si="4"/>
        <v>0</v>
      </c>
      <c r="AF23" s="6">
        <f t="shared" ref="AF23:AF31" si="8">(LEN($K23)&lt;&gt;LENB($K23))*1</f>
        <v>0</v>
      </c>
      <c r="AH23" s="6">
        <f t="shared" si="5"/>
        <v>0</v>
      </c>
      <c r="AJ23" s="6">
        <f t="shared" ref="AJ23:AJ31" si="9">OR(LEN($C23)&gt;0,LEN($D23)&gt;0,LEN($E23)&gt;0,LEN($F23)&gt;0,LEN($G23)&gt;0,LEN($H23)&gt;0,LEN($K23)&gt;0)*1</f>
        <v>0</v>
      </c>
    </row>
    <row r="24" spans="2:36" ht="17.100000000000001" customHeight="1" x14ac:dyDescent="0.2">
      <c r="B24" s="41">
        <v>3</v>
      </c>
      <c r="C24" s="137"/>
      <c r="D24" s="137"/>
      <c r="E24" s="137"/>
      <c r="F24" s="137"/>
      <c r="G24" s="140"/>
      <c r="H24" s="361"/>
      <c r="I24" s="361"/>
      <c r="J24" s="35" t="s">
        <v>490</v>
      </c>
      <c r="K24" s="128"/>
      <c r="L24" s="51" t="s">
        <v>489</v>
      </c>
      <c r="Q24" s="6" t="str">
        <f t="shared" si="0"/>
        <v/>
      </c>
      <c r="R24" s="8" t="str">
        <f t="shared" si="6"/>
        <v>エラーの場合ここに表示されます</v>
      </c>
      <c r="V24" s="6" t="str">
        <f t="shared" si="1"/>
        <v>エラーの場合ここに表示されます</v>
      </c>
      <c r="W24" s="6">
        <v>2</v>
      </c>
      <c r="X24" s="6">
        <f t="shared" si="2"/>
        <v>0</v>
      </c>
      <c r="Y24" s="6">
        <f t="shared" si="7"/>
        <v>0</v>
      </c>
      <c r="AC24" s="6">
        <f t="shared" si="3"/>
        <v>0</v>
      </c>
      <c r="AD24" s="6">
        <f t="shared" si="4"/>
        <v>0</v>
      </c>
      <c r="AF24" s="6">
        <f t="shared" si="8"/>
        <v>0</v>
      </c>
      <c r="AH24" s="6">
        <f t="shared" si="5"/>
        <v>0</v>
      </c>
      <c r="AJ24" s="6">
        <f t="shared" si="9"/>
        <v>0</v>
      </c>
    </row>
    <row r="25" spans="2:36" ht="17.100000000000001" customHeight="1" x14ac:dyDescent="0.2">
      <c r="B25" s="41">
        <v>4</v>
      </c>
      <c r="C25" s="137"/>
      <c r="D25" s="137"/>
      <c r="E25" s="137"/>
      <c r="F25" s="137"/>
      <c r="G25" s="140"/>
      <c r="H25" s="361"/>
      <c r="I25" s="361"/>
      <c r="J25" s="35" t="s">
        <v>490</v>
      </c>
      <c r="K25" s="128"/>
      <c r="L25" s="51" t="s">
        <v>489</v>
      </c>
      <c r="Q25" s="6" t="str">
        <f t="shared" si="0"/>
        <v/>
      </c>
      <c r="R25" s="8" t="str">
        <f t="shared" si="6"/>
        <v>エラーの場合ここに表示されます</v>
      </c>
      <c r="V25" s="6" t="str">
        <f t="shared" si="1"/>
        <v>エラーの場合ここに表示されます</v>
      </c>
      <c r="W25" s="6">
        <v>2</v>
      </c>
      <c r="X25" s="6">
        <f t="shared" si="2"/>
        <v>0</v>
      </c>
      <c r="Y25" s="6">
        <f t="shared" si="7"/>
        <v>0</v>
      </c>
      <c r="AC25" s="6">
        <f t="shared" si="3"/>
        <v>0</v>
      </c>
      <c r="AD25" s="6">
        <f t="shared" si="4"/>
        <v>0</v>
      </c>
      <c r="AF25" s="6">
        <f t="shared" si="8"/>
        <v>0</v>
      </c>
      <c r="AH25" s="6">
        <f t="shared" si="5"/>
        <v>0</v>
      </c>
      <c r="AJ25" s="6">
        <f t="shared" si="9"/>
        <v>0</v>
      </c>
    </row>
    <row r="26" spans="2:36" ht="17.100000000000001" customHeight="1" x14ac:dyDescent="0.2">
      <c r="B26" s="41">
        <v>5</v>
      </c>
      <c r="C26" s="137"/>
      <c r="D26" s="137"/>
      <c r="E26" s="137"/>
      <c r="F26" s="137"/>
      <c r="G26" s="140"/>
      <c r="H26" s="361"/>
      <c r="I26" s="361"/>
      <c r="J26" s="35" t="s">
        <v>490</v>
      </c>
      <c r="K26" s="128"/>
      <c r="L26" s="51" t="s">
        <v>489</v>
      </c>
      <c r="Q26" s="6" t="str">
        <f t="shared" si="0"/>
        <v/>
      </c>
      <c r="R26" s="8" t="str">
        <f t="shared" si="6"/>
        <v>エラーの場合ここに表示されます</v>
      </c>
      <c r="V26" s="6" t="str">
        <f t="shared" si="1"/>
        <v>エラーの場合ここに表示されます</v>
      </c>
      <c r="W26" s="6">
        <v>2</v>
      </c>
      <c r="X26" s="6">
        <f t="shared" si="2"/>
        <v>0</v>
      </c>
      <c r="Y26" s="6">
        <f t="shared" si="7"/>
        <v>0</v>
      </c>
      <c r="AC26" s="6">
        <f t="shared" si="3"/>
        <v>0</v>
      </c>
      <c r="AD26" s="6">
        <f t="shared" si="4"/>
        <v>0</v>
      </c>
      <c r="AF26" s="6">
        <f t="shared" si="8"/>
        <v>0</v>
      </c>
      <c r="AH26" s="6">
        <f t="shared" si="5"/>
        <v>0</v>
      </c>
      <c r="AJ26" s="6">
        <f t="shared" si="9"/>
        <v>0</v>
      </c>
    </row>
    <row r="27" spans="2:36" ht="17.100000000000001" customHeight="1" x14ac:dyDescent="0.2">
      <c r="B27" s="41">
        <v>6</v>
      </c>
      <c r="C27" s="137"/>
      <c r="D27" s="137"/>
      <c r="E27" s="137"/>
      <c r="F27" s="137"/>
      <c r="G27" s="140"/>
      <c r="H27" s="361"/>
      <c r="I27" s="361"/>
      <c r="J27" s="35" t="s">
        <v>490</v>
      </c>
      <c r="K27" s="128"/>
      <c r="L27" s="51" t="s">
        <v>489</v>
      </c>
      <c r="Q27" s="6" t="str">
        <f t="shared" si="0"/>
        <v/>
      </c>
      <c r="R27" s="8" t="str">
        <f t="shared" si="6"/>
        <v>エラーの場合ここに表示されます</v>
      </c>
      <c r="V27" s="6" t="str">
        <f t="shared" si="1"/>
        <v>エラーの場合ここに表示されます</v>
      </c>
      <c r="W27" s="6">
        <v>2</v>
      </c>
      <c r="X27" s="6">
        <f t="shared" si="2"/>
        <v>0</v>
      </c>
      <c r="Y27" s="6">
        <f t="shared" si="7"/>
        <v>0</v>
      </c>
      <c r="AC27" s="6">
        <f t="shared" si="3"/>
        <v>0</v>
      </c>
      <c r="AD27" s="6">
        <f t="shared" si="4"/>
        <v>0</v>
      </c>
      <c r="AF27" s="6">
        <f t="shared" si="8"/>
        <v>0</v>
      </c>
      <c r="AH27" s="6">
        <f t="shared" si="5"/>
        <v>0</v>
      </c>
      <c r="AJ27" s="6">
        <f t="shared" si="9"/>
        <v>0</v>
      </c>
    </row>
    <row r="28" spans="2:36" ht="17.100000000000001" customHeight="1" x14ac:dyDescent="0.2">
      <c r="B28" s="41">
        <v>7</v>
      </c>
      <c r="C28" s="137"/>
      <c r="D28" s="137"/>
      <c r="E28" s="137"/>
      <c r="F28" s="137"/>
      <c r="G28" s="140"/>
      <c r="H28" s="361"/>
      <c r="I28" s="361"/>
      <c r="J28" s="35" t="s">
        <v>490</v>
      </c>
      <c r="K28" s="128"/>
      <c r="L28" s="51" t="s">
        <v>489</v>
      </c>
      <c r="Q28" s="6" t="str">
        <f t="shared" si="0"/>
        <v/>
      </c>
      <c r="R28" s="8" t="str">
        <f t="shared" si="6"/>
        <v>エラーの場合ここに表示されます</v>
      </c>
      <c r="V28" s="6" t="str">
        <f t="shared" si="1"/>
        <v>エラーの場合ここに表示されます</v>
      </c>
      <c r="W28" s="6">
        <v>2</v>
      </c>
      <c r="X28" s="6">
        <f t="shared" si="2"/>
        <v>0</v>
      </c>
      <c r="Y28" s="6">
        <f t="shared" si="7"/>
        <v>0</v>
      </c>
      <c r="AC28" s="6">
        <f t="shared" si="3"/>
        <v>0</v>
      </c>
      <c r="AD28" s="6">
        <f t="shared" si="4"/>
        <v>0</v>
      </c>
      <c r="AF28" s="6">
        <f>(LEN($K28)&lt;&gt;LENB($K28))*1</f>
        <v>0</v>
      </c>
      <c r="AH28" s="6">
        <f t="shared" si="5"/>
        <v>0</v>
      </c>
      <c r="AJ28" s="6">
        <f t="shared" si="9"/>
        <v>0</v>
      </c>
    </row>
    <row r="29" spans="2:36" ht="17.100000000000001" customHeight="1" x14ac:dyDescent="0.2">
      <c r="B29" s="41">
        <v>8</v>
      </c>
      <c r="C29" s="137"/>
      <c r="D29" s="137"/>
      <c r="E29" s="137"/>
      <c r="F29" s="137"/>
      <c r="G29" s="140"/>
      <c r="H29" s="361"/>
      <c r="I29" s="361"/>
      <c r="J29" s="35" t="s">
        <v>490</v>
      </c>
      <c r="K29" s="128"/>
      <c r="L29" s="51" t="s">
        <v>489</v>
      </c>
      <c r="Q29" s="6" t="str">
        <f t="shared" si="0"/>
        <v/>
      </c>
      <c r="R29" s="8" t="str">
        <f t="shared" si="6"/>
        <v>エラーの場合ここに表示されます</v>
      </c>
      <c r="V29" s="6" t="str">
        <f t="shared" si="1"/>
        <v>エラーの場合ここに表示されます</v>
      </c>
      <c r="W29" s="6">
        <v>2</v>
      </c>
      <c r="X29" s="6">
        <f t="shared" si="2"/>
        <v>0</v>
      </c>
      <c r="Y29" s="6">
        <f t="shared" si="7"/>
        <v>0</v>
      </c>
      <c r="AC29" s="6">
        <f t="shared" si="3"/>
        <v>0</v>
      </c>
      <c r="AD29" s="6">
        <f t="shared" si="4"/>
        <v>0</v>
      </c>
      <c r="AF29" s="6">
        <f t="shared" si="8"/>
        <v>0</v>
      </c>
      <c r="AH29" s="6">
        <f t="shared" si="5"/>
        <v>0</v>
      </c>
      <c r="AJ29" s="6">
        <f t="shared" si="9"/>
        <v>0</v>
      </c>
    </row>
    <row r="30" spans="2:36" ht="17.100000000000001" customHeight="1" x14ac:dyDescent="0.2">
      <c r="B30" s="41">
        <v>9</v>
      </c>
      <c r="C30" s="137"/>
      <c r="D30" s="137"/>
      <c r="E30" s="137"/>
      <c r="F30" s="137"/>
      <c r="G30" s="140"/>
      <c r="H30" s="361"/>
      <c r="I30" s="361"/>
      <c r="J30" s="35" t="s">
        <v>490</v>
      </c>
      <c r="K30" s="128"/>
      <c r="L30" s="51" t="s">
        <v>489</v>
      </c>
      <c r="Q30" s="6" t="str">
        <f t="shared" si="0"/>
        <v/>
      </c>
      <c r="R30" s="8" t="str">
        <f t="shared" si="6"/>
        <v>エラーの場合ここに表示されます</v>
      </c>
      <c r="V30" s="6" t="str">
        <f t="shared" si="1"/>
        <v>エラーの場合ここに表示されます</v>
      </c>
      <c r="W30" s="6">
        <v>2</v>
      </c>
      <c r="X30" s="6">
        <f t="shared" si="2"/>
        <v>0</v>
      </c>
      <c r="Y30" s="6">
        <f t="shared" si="7"/>
        <v>0</v>
      </c>
      <c r="AC30" s="6">
        <f t="shared" si="3"/>
        <v>0</v>
      </c>
      <c r="AD30" s="6">
        <f t="shared" si="4"/>
        <v>0</v>
      </c>
      <c r="AF30" s="6">
        <f t="shared" si="8"/>
        <v>0</v>
      </c>
      <c r="AH30" s="6">
        <f t="shared" si="5"/>
        <v>0</v>
      </c>
      <c r="AJ30" s="6">
        <f t="shared" si="9"/>
        <v>0</v>
      </c>
    </row>
    <row r="31" spans="2:36" ht="17.100000000000001" customHeight="1" thickBot="1" x14ac:dyDescent="0.25">
      <c r="B31" s="42">
        <v>10</v>
      </c>
      <c r="C31" s="138"/>
      <c r="D31" s="138"/>
      <c r="E31" s="138"/>
      <c r="F31" s="138"/>
      <c r="G31" s="141"/>
      <c r="H31" s="362"/>
      <c r="I31" s="362"/>
      <c r="J31" s="40" t="s">
        <v>490</v>
      </c>
      <c r="K31" s="85"/>
      <c r="L31" s="53" t="s">
        <v>489</v>
      </c>
      <c r="Q31" s="6" t="str">
        <f t="shared" si="0"/>
        <v/>
      </c>
      <c r="R31" s="8" t="str">
        <f t="shared" si="6"/>
        <v>エラーの場合ここに表示されます</v>
      </c>
      <c r="V31" s="6" t="str">
        <f t="shared" si="1"/>
        <v>エラーの場合ここに表示されます</v>
      </c>
      <c r="W31" s="6">
        <v>2</v>
      </c>
      <c r="X31" s="6">
        <f t="shared" si="2"/>
        <v>0</v>
      </c>
      <c r="Y31" s="6">
        <f t="shared" si="7"/>
        <v>0</v>
      </c>
      <c r="AC31" s="6">
        <f t="shared" si="3"/>
        <v>0</v>
      </c>
      <c r="AD31" s="6">
        <f t="shared" si="4"/>
        <v>0</v>
      </c>
      <c r="AF31" s="6">
        <f t="shared" si="8"/>
        <v>0</v>
      </c>
      <c r="AH31" s="6">
        <f t="shared" si="5"/>
        <v>0</v>
      </c>
      <c r="AJ31" s="6">
        <f t="shared" si="9"/>
        <v>0</v>
      </c>
    </row>
    <row r="32" spans="2:36" ht="18" customHeight="1" thickBot="1" x14ac:dyDescent="0.25"/>
    <row r="33" spans="2:41" ht="18" customHeight="1" x14ac:dyDescent="0.2">
      <c r="B33" s="358" t="s">
        <v>544</v>
      </c>
      <c r="C33" s="359"/>
      <c r="D33" s="365" t="s">
        <v>552</v>
      </c>
      <c r="E33" s="365"/>
      <c r="F33" s="365"/>
      <c r="G33" s="365"/>
      <c r="H33" s="365"/>
      <c r="I33" s="365"/>
      <c r="J33" s="365"/>
      <c r="K33" s="365"/>
      <c r="L33" s="366"/>
    </row>
    <row r="34" spans="2:41" ht="69.75" customHeight="1" x14ac:dyDescent="0.2">
      <c r="B34" s="363" t="s">
        <v>580</v>
      </c>
      <c r="C34" s="360" t="s">
        <v>528</v>
      </c>
      <c r="D34" s="367" t="s">
        <v>568</v>
      </c>
      <c r="E34" s="347" t="s">
        <v>576</v>
      </c>
      <c r="F34" s="347"/>
      <c r="G34" s="348"/>
      <c r="H34" s="347" t="s">
        <v>577</v>
      </c>
      <c r="I34" s="347"/>
      <c r="J34" s="333" t="s">
        <v>523</v>
      </c>
      <c r="K34" s="333"/>
      <c r="L34" s="334"/>
      <c r="O34" s="333" t="s">
        <v>581</v>
      </c>
      <c r="P34" s="333"/>
    </row>
    <row r="35" spans="2:41" ht="18" customHeight="1" x14ac:dyDescent="0.2">
      <c r="B35" s="364"/>
      <c r="C35" s="333"/>
      <c r="D35" s="368"/>
      <c r="E35" s="98" t="s">
        <v>578</v>
      </c>
      <c r="F35" s="100" t="s">
        <v>535</v>
      </c>
      <c r="G35" s="103" t="s">
        <v>536</v>
      </c>
      <c r="H35" s="100" t="s">
        <v>492</v>
      </c>
      <c r="I35" s="100" t="s">
        <v>493</v>
      </c>
      <c r="J35" s="333"/>
      <c r="K35" s="333"/>
      <c r="L35" s="334"/>
      <c r="O35" s="100" t="s">
        <v>492</v>
      </c>
      <c r="P35" s="100" t="s">
        <v>493</v>
      </c>
    </row>
    <row r="36" spans="2:41" ht="18" customHeight="1" x14ac:dyDescent="0.2">
      <c r="B36" s="88"/>
      <c r="C36" s="89"/>
      <c r="D36" s="47" t="str">
        <f ca="1">IF(B36=999,"右欄に氏名を手入力→ ",IFERROR(INDEX(INDIRECT("'"&amp;$C$15&amp;"'!$C:$C"),MATCH(B36,INDIRECT("'"&amp;$C$15&amp;"'!$B:$B"))),""))</f>
        <v/>
      </c>
      <c r="E36" s="99"/>
      <c r="F36" s="108" t="s">
        <v>537</v>
      </c>
      <c r="G36" s="99"/>
      <c r="H36" s="92"/>
      <c r="I36" s="92"/>
      <c r="J36" s="35" t="s">
        <v>490</v>
      </c>
      <c r="K36" s="89"/>
      <c r="L36" s="51" t="s">
        <v>522</v>
      </c>
      <c r="O36" s="110" t="str">
        <f ca="1">IF(B36=999,"-",IFERROR(INDEX(INDIRECT("'"&amp;$C$15&amp;"'!$F:$F"),MATCH(B36,INDIRECT("'"&amp;$C$15&amp;"'!$B:$B"))),""))</f>
        <v/>
      </c>
      <c r="P36" s="110" t="str">
        <f ca="1">IF(B36=999,"-",IFERROR(INDEX(INDIRECT("'"&amp;$C$15&amp;"'!$G:$G"),MATCH(B36,INDIRECT("'"&amp;$C$15&amp;"'!$B:$B"))),""))</f>
        <v/>
      </c>
      <c r="Q36" s="6" t="str">
        <f t="shared" ref="Q36:Q75" ca="1" si="10">IF(OR(R36=正常,R36=エラー無),"","【！】")</f>
        <v/>
      </c>
      <c r="R36" s="8" t="str">
        <f ca="1">V36</f>
        <v>エラーの場合ここに表示されます</v>
      </c>
      <c r="V36" s="6" t="str">
        <f t="shared" ref="V36:V75" ca="1" si="11">IF(AND(MAX(W36:AM36)=2,LEN(C36)=0,LEN(H36)=0,LEN(I36)=0,LEN(B36)=0),エラー無,IF(MAX(X36:AM36)=0,正常,IF(AF36=1,MID($B$34,1,FIND("（",$B$34)-1)&amp;"は様式２の技術者番号、もしくは「999」を入力してください　","")&amp;IF(AG36=1,"指定した"&amp;MID($B$34,1,FIND("（",$B$34)-1)&amp;"は様式２にて技術者氏名が入力されていません　","")&amp;IF(X36=1,MID($C$34,1,FIND("（",$C$34)-1)&amp;必須msg,"")&amp;IF(Y36=1," "&amp;$E$35&amp;必須msg,"")&amp;IF(Z36=1,$F$35&amp;必須msg,"")&amp;IF(AA36=1,$G$35&amp;必須msg,"")&amp;IF(AB36=1,$H$35&amp;必須msg,"")&amp;IF(AC36=1,$I$35&amp;必須msg,"")&amp;IF(AM36=3,"従事開始日が様式２の従事開始日より前の日付なっています　",IF(AM36=4,"従事終了日が様式２の従事終了日より後の日付となっています　",IF(AM36=5,"従事開始日が従事終了日より後の日付となっています　","")))&amp;IF(AD36=1,"参考資料のページ"&amp;必須msg,IF(AI36=1,"参考資料のページ"&amp;半角msg,IF(AK36=1,"参考資料のページは数字もしくはカンマを入力してください　","")))))</f>
        <v>エラーの場合ここに表示されます</v>
      </c>
      <c r="W36" s="6">
        <v>2</v>
      </c>
      <c r="X36" s="6">
        <f>AND(LEN($B36)&gt;0,LEN($C36)=0)*1</f>
        <v>0</v>
      </c>
      <c r="Y36" s="6">
        <f t="shared" ref="Y36:Y75" si="12">AND($B36=過年度認定,LEN($E36)=0)*1</f>
        <v>0</v>
      </c>
      <c r="Z36" s="6">
        <f t="shared" ref="Z36:Z75" si="13">AND($B36=過年度認定,LEN(F36)=0)*1</f>
        <v>0</v>
      </c>
      <c r="AA36" s="6">
        <f t="shared" ref="AA36:AA75" si="14">AND($B36=過年度認定,LEN(G36)=0)*1</f>
        <v>0</v>
      </c>
      <c r="AB36" s="6">
        <f ca="1">AND(LEN($H36)=0,OR(LEN($B36)&gt;0,$O36&lt;&gt;"",LEN($I36)&gt;0)=TRUE())*1</f>
        <v>0</v>
      </c>
      <c r="AC36" s="6">
        <f ca="1">AND(LEN($I36)=0,OR(LEN($B36)&gt;0,$P36&lt;&gt;"",LEN($H36)&gt;0)=TRUE())*1</f>
        <v>0</v>
      </c>
      <c r="AD36" s="6">
        <f>AND(LEN($B36)&gt;0,LEN($K36)=0)*1</f>
        <v>0</v>
      </c>
      <c r="AF36" s="6">
        <f t="shared" ref="AF36:AF75" ca="1" si="15">IF(OR($B36="",$B36=過年度認定),0,IF(ISERROR(_xlfn.SHEET($C$15)),0,IF(ISERROR(VLOOKUP($B36,INDIRECT("'"&amp;$C$15&amp;"'!$B$27:$B$46"),1,FALSE)),1,0)))</f>
        <v>0</v>
      </c>
      <c r="AG36" s="6">
        <f t="shared" ref="AG36:AG75" ca="1" si="16">IF(AND(AF36=0,ISERROR(_xlfn.SHEET($C$15))=FALSE(),B36&lt;&gt;過年度認定,B36&lt;&gt;""),IF(LEN(LOOKUP(B36,INDIRECT("'"&amp;$C$15&amp;"'!$B$27:$B$46"),INDIRECT("'"&amp;$C$15&amp;"'!$C$27:$C$46"))&amp;"")=0,1,0),0)</f>
        <v>0</v>
      </c>
      <c r="AI36" s="6">
        <f>(LEN(K36)&lt;&gt;LENB(K36))*1</f>
        <v>0</v>
      </c>
      <c r="AK36" s="6">
        <f t="shared" ref="AK36:AK75" si="17">OR(INDEX(ISERR(FIND(MID(K36,ROW($1:$20),1),数カンマ)),))*1</f>
        <v>0</v>
      </c>
      <c r="AM36" s="6">
        <f ca="1">IF(AND($AO36=0,LEN($H36)&gt;0),
    IF(AND($H36&lt;$O36,$O36&lt;&gt;"-"),3,
          IF(AND($P36&lt;$I36,$P36&lt;&gt;"-"),4,
              IF($H36&gt;$I36, 5,0)
          )
    ),0)</f>
        <v>0</v>
      </c>
      <c r="AO36" s="6">
        <f ca="1">IF(AND($H36="",$I36="",OR($O36="",$O36="-"),OR($P36="",$P36="-")),2,0)</f>
        <v>2</v>
      </c>
    </row>
    <row r="37" spans="2:41" ht="18" customHeight="1" x14ac:dyDescent="0.2">
      <c r="B37" s="88"/>
      <c r="C37" s="89"/>
      <c r="D37" s="47" t="str">
        <f t="shared" ref="D37:D75" ca="1" si="18">IF(B37=999,"右欄に氏名を手入力→ ",IFERROR(INDEX(INDIRECT("'"&amp;$C$15&amp;"'!$C:$C"),MATCH(B37,INDIRECT("'"&amp;$C$15&amp;"'!$B:$B"))),""))</f>
        <v/>
      </c>
      <c r="E37" s="128"/>
      <c r="F37" s="108" t="s">
        <v>537</v>
      </c>
      <c r="G37" s="128"/>
      <c r="H37" s="92"/>
      <c r="I37" s="92"/>
      <c r="J37" s="35" t="s">
        <v>490</v>
      </c>
      <c r="K37" s="89"/>
      <c r="L37" s="51" t="s">
        <v>522</v>
      </c>
      <c r="O37" s="110" t="str">
        <f t="shared" ref="O37:O75" ca="1" si="19">IF(B37=999,"-",IFERROR(INDEX(INDIRECT("'"&amp;$C$15&amp;"'!$F:$F"),MATCH(B37,INDIRECT("'"&amp;$C$15&amp;"'!$B:$B"))),""))</f>
        <v/>
      </c>
      <c r="P37" s="110" t="str">
        <f t="shared" ref="P37:P75" ca="1" si="20">IF(B37=999,"-",IFERROR(INDEX(INDIRECT("'"&amp;$C$15&amp;"'!$G:$G"),MATCH(B37,INDIRECT("'"&amp;$C$15&amp;"'!$B:$B"))),""))</f>
        <v/>
      </c>
      <c r="Q37" s="6" t="str">
        <f t="shared" ca="1" si="10"/>
        <v/>
      </c>
      <c r="R37" s="8" t="str">
        <f t="shared" ref="R37:R75" ca="1" si="21">V37</f>
        <v>エラーの場合ここに表示されます</v>
      </c>
      <c r="V37" s="6" t="str">
        <f t="shared" ca="1" si="11"/>
        <v>エラーの場合ここに表示されます</v>
      </c>
      <c r="W37" s="6">
        <v>2</v>
      </c>
      <c r="X37" s="6">
        <f t="shared" ref="X37:X75" si="22">AND(LEN($B37)&gt;0,LEN($C37)=0)*1</f>
        <v>0</v>
      </c>
      <c r="Y37" s="6">
        <f t="shared" si="12"/>
        <v>0</v>
      </c>
      <c r="Z37" s="6">
        <f t="shared" si="13"/>
        <v>0</v>
      </c>
      <c r="AA37" s="6">
        <f t="shared" si="14"/>
        <v>0</v>
      </c>
      <c r="AB37" s="6">
        <f t="shared" ref="AB37:AB75" ca="1" si="23">AND(LEN($H37)=0,OR(LEN($B37)&gt;0,$O37&lt;&gt;"",LEN($I37)&gt;0)=TRUE())*1</f>
        <v>0</v>
      </c>
      <c r="AC37" s="6">
        <f t="shared" ref="AC37:AC75" ca="1" si="24">AND(LEN($I37)=0,OR(LEN($B37)&gt;0,$P37&lt;&gt;"",LEN($H37)&gt;0)=TRUE())*1</f>
        <v>0</v>
      </c>
      <c r="AD37" s="6">
        <f t="shared" ref="AD37:AD75" si="25">AND(LEN($B37)&gt;0,LEN($K37)=0)*1</f>
        <v>0</v>
      </c>
      <c r="AF37" s="6">
        <f t="shared" ca="1" si="15"/>
        <v>0</v>
      </c>
      <c r="AG37" s="6">
        <f t="shared" ca="1" si="16"/>
        <v>0</v>
      </c>
      <c r="AI37" s="6">
        <f t="shared" ref="AI37:AI69" si="26">(LEN(K37)&lt;&gt;LENB(K37))*1</f>
        <v>0</v>
      </c>
      <c r="AK37" s="6">
        <f t="shared" si="17"/>
        <v>0</v>
      </c>
      <c r="AM37" s="6">
        <f t="shared" ref="AM37:AM75" ca="1" si="27">IF(AND($AO37=0,LEN($H37)&gt;0),
    IF(AND($H37&lt;$O37,$O37&lt;&gt;"-"),3,
          IF(AND($P37&lt;$I37,$P37&lt;&gt;"-"),4,
              IF($H37&gt;$I37, 5,0)
          )
    ),0)</f>
        <v>0</v>
      </c>
      <c r="AO37" s="6">
        <f t="shared" ref="AO37:AO75" ca="1" si="28">IF(AND($H37="",$I37="",OR($O37="",$O37="-"),OR($P37="",$P37="-")),2,0)</f>
        <v>2</v>
      </c>
    </row>
    <row r="38" spans="2:41" ht="18" customHeight="1" x14ac:dyDescent="0.2">
      <c r="B38" s="88"/>
      <c r="C38" s="89"/>
      <c r="D38" s="47" t="str">
        <f t="shared" ca="1" si="18"/>
        <v/>
      </c>
      <c r="E38" s="160"/>
      <c r="F38" s="108" t="s">
        <v>537</v>
      </c>
      <c r="G38" s="160"/>
      <c r="H38" s="92"/>
      <c r="I38" s="92"/>
      <c r="J38" s="35" t="s">
        <v>490</v>
      </c>
      <c r="K38" s="89"/>
      <c r="L38" s="51" t="s">
        <v>522</v>
      </c>
      <c r="O38" s="110" t="str">
        <f t="shared" ca="1" si="19"/>
        <v/>
      </c>
      <c r="P38" s="110" t="str">
        <f t="shared" ca="1" si="20"/>
        <v/>
      </c>
      <c r="Q38" s="6" t="str">
        <f t="shared" ca="1" si="10"/>
        <v/>
      </c>
      <c r="R38" s="8" t="str">
        <f t="shared" ca="1" si="21"/>
        <v>エラーの場合ここに表示されます</v>
      </c>
      <c r="V38" s="6" t="str">
        <f t="shared" ca="1" si="11"/>
        <v>エラーの場合ここに表示されます</v>
      </c>
      <c r="W38" s="6">
        <v>2</v>
      </c>
      <c r="X38" s="6">
        <f t="shared" si="22"/>
        <v>0</v>
      </c>
      <c r="Y38" s="6">
        <f t="shared" si="12"/>
        <v>0</v>
      </c>
      <c r="Z38" s="6">
        <f t="shared" si="13"/>
        <v>0</v>
      </c>
      <c r="AA38" s="6">
        <f t="shared" si="14"/>
        <v>0</v>
      </c>
      <c r="AB38" s="6">
        <f t="shared" ca="1" si="23"/>
        <v>0</v>
      </c>
      <c r="AC38" s="6">
        <f t="shared" ca="1" si="24"/>
        <v>0</v>
      </c>
      <c r="AD38" s="6">
        <f t="shared" si="25"/>
        <v>0</v>
      </c>
      <c r="AF38" s="6">
        <f t="shared" ca="1" si="15"/>
        <v>0</v>
      </c>
      <c r="AG38" s="6">
        <f t="shared" ca="1" si="16"/>
        <v>0</v>
      </c>
      <c r="AI38" s="6">
        <f t="shared" si="26"/>
        <v>0</v>
      </c>
      <c r="AK38" s="6">
        <f t="shared" si="17"/>
        <v>0</v>
      </c>
      <c r="AM38" s="6">
        <f t="shared" ca="1" si="27"/>
        <v>0</v>
      </c>
      <c r="AO38" s="6">
        <f t="shared" ca="1" si="28"/>
        <v>2</v>
      </c>
    </row>
    <row r="39" spans="2:41" ht="18" customHeight="1" x14ac:dyDescent="0.2">
      <c r="B39" s="88"/>
      <c r="C39" s="89"/>
      <c r="D39" s="47" t="str">
        <f t="shared" ca="1" si="18"/>
        <v/>
      </c>
      <c r="E39" s="160"/>
      <c r="F39" s="108" t="s">
        <v>612</v>
      </c>
      <c r="G39" s="160"/>
      <c r="H39" s="92"/>
      <c r="I39" s="92"/>
      <c r="J39" s="35" t="s">
        <v>490</v>
      </c>
      <c r="K39" s="89"/>
      <c r="L39" s="51" t="s">
        <v>522</v>
      </c>
      <c r="O39" s="110" t="str">
        <f t="shared" ca="1" si="19"/>
        <v/>
      </c>
      <c r="P39" s="110" t="str">
        <f t="shared" ca="1" si="20"/>
        <v/>
      </c>
      <c r="Q39" s="6" t="str">
        <f t="shared" ca="1" si="10"/>
        <v/>
      </c>
      <c r="R39" s="8" t="str">
        <f t="shared" ca="1" si="21"/>
        <v>エラーの場合ここに表示されます</v>
      </c>
      <c r="V39" s="6" t="str">
        <f t="shared" ca="1" si="11"/>
        <v>エラーの場合ここに表示されます</v>
      </c>
      <c r="W39" s="6">
        <v>2</v>
      </c>
      <c r="X39" s="6">
        <f t="shared" si="22"/>
        <v>0</v>
      </c>
      <c r="Y39" s="6">
        <f t="shared" si="12"/>
        <v>0</v>
      </c>
      <c r="Z39" s="6">
        <f t="shared" si="13"/>
        <v>0</v>
      </c>
      <c r="AA39" s="6">
        <f t="shared" si="14"/>
        <v>0</v>
      </c>
      <c r="AB39" s="6">
        <f t="shared" ca="1" si="23"/>
        <v>0</v>
      </c>
      <c r="AC39" s="6">
        <f t="shared" ca="1" si="24"/>
        <v>0</v>
      </c>
      <c r="AD39" s="6">
        <f t="shared" si="25"/>
        <v>0</v>
      </c>
      <c r="AF39" s="6">
        <f t="shared" ca="1" si="15"/>
        <v>0</v>
      </c>
      <c r="AG39" s="6">
        <f t="shared" ca="1" si="16"/>
        <v>0</v>
      </c>
      <c r="AI39" s="6">
        <f t="shared" si="26"/>
        <v>0</v>
      </c>
      <c r="AK39" s="6">
        <f t="shared" si="17"/>
        <v>0</v>
      </c>
      <c r="AM39" s="6">
        <f t="shared" ca="1" si="27"/>
        <v>0</v>
      </c>
      <c r="AO39" s="6">
        <f t="shared" ca="1" si="28"/>
        <v>2</v>
      </c>
    </row>
    <row r="40" spans="2:41" ht="18" customHeight="1" x14ac:dyDescent="0.2">
      <c r="B40" s="88"/>
      <c r="C40" s="89"/>
      <c r="D40" s="47" t="str">
        <f t="shared" ca="1" si="18"/>
        <v/>
      </c>
      <c r="E40" s="160"/>
      <c r="F40" s="108" t="s">
        <v>613</v>
      </c>
      <c r="G40" s="160"/>
      <c r="H40" s="92"/>
      <c r="I40" s="92"/>
      <c r="J40" s="35" t="s">
        <v>490</v>
      </c>
      <c r="K40" s="89"/>
      <c r="L40" s="51" t="s">
        <v>522</v>
      </c>
      <c r="O40" s="110" t="str">
        <f t="shared" ca="1" si="19"/>
        <v/>
      </c>
      <c r="P40" s="110" t="str">
        <f t="shared" ca="1" si="20"/>
        <v/>
      </c>
      <c r="Q40" s="6" t="str">
        <f t="shared" ca="1" si="10"/>
        <v/>
      </c>
      <c r="R40" s="8" t="str">
        <f t="shared" ca="1" si="21"/>
        <v>エラーの場合ここに表示されます</v>
      </c>
      <c r="V40" s="6" t="str">
        <f t="shared" ca="1" si="11"/>
        <v>エラーの場合ここに表示されます</v>
      </c>
      <c r="W40" s="6">
        <v>2</v>
      </c>
      <c r="X40" s="6">
        <f t="shared" si="22"/>
        <v>0</v>
      </c>
      <c r="Y40" s="6">
        <f t="shared" si="12"/>
        <v>0</v>
      </c>
      <c r="Z40" s="6">
        <f t="shared" si="13"/>
        <v>0</v>
      </c>
      <c r="AA40" s="6">
        <f t="shared" si="14"/>
        <v>0</v>
      </c>
      <c r="AB40" s="6">
        <f t="shared" ca="1" si="23"/>
        <v>0</v>
      </c>
      <c r="AC40" s="6">
        <f t="shared" ca="1" si="24"/>
        <v>0</v>
      </c>
      <c r="AD40" s="6">
        <f t="shared" si="25"/>
        <v>0</v>
      </c>
      <c r="AF40" s="6">
        <f t="shared" ca="1" si="15"/>
        <v>0</v>
      </c>
      <c r="AG40" s="6">
        <f t="shared" ca="1" si="16"/>
        <v>0</v>
      </c>
      <c r="AI40" s="6">
        <f t="shared" si="26"/>
        <v>0</v>
      </c>
      <c r="AK40" s="6">
        <f t="shared" si="17"/>
        <v>0</v>
      </c>
      <c r="AM40" s="6">
        <f t="shared" ca="1" si="27"/>
        <v>0</v>
      </c>
      <c r="AO40" s="6">
        <f t="shared" ca="1" si="28"/>
        <v>2</v>
      </c>
    </row>
    <row r="41" spans="2:41" ht="18" customHeight="1" x14ac:dyDescent="0.2">
      <c r="B41" s="88"/>
      <c r="C41" s="89"/>
      <c r="D41" s="47" t="str">
        <f t="shared" ca="1" si="18"/>
        <v/>
      </c>
      <c r="E41" s="160"/>
      <c r="F41" s="108" t="s">
        <v>613</v>
      </c>
      <c r="G41" s="160"/>
      <c r="H41" s="92"/>
      <c r="I41" s="92"/>
      <c r="J41" s="35" t="s">
        <v>490</v>
      </c>
      <c r="K41" s="89"/>
      <c r="L41" s="51" t="s">
        <v>522</v>
      </c>
      <c r="O41" s="110" t="str">
        <f t="shared" ca="1" si="19"/>
        <v/>
      </c>
      <c r="P41" s="110" t="str">
        <f t="shared" ca="1" si="20"/>
        <v/>
      </c>
      <c r="Q41" s="6" t="str">
        <f t="shared" ca="1" si="10"/>
        <v/>
      </c>
      <c r="R41" s="8" t="str">
        <f t="shared" ca="1" si="21"/>
        <v>エラーの場合ここに表示されます</v>
      </c>
      <c r="V41" s="6" t="str">
        <f t="shared" ca="1" si="11"/>
        <v>エラーの場合ここに表示されます</v>
      </c>
      <c r="W41" s="6">
        <v>2</v>
      </c>
      <c r="X41" s="6">
        <f t="shared" si="22"/>
        <v>0</v>
      </c>
      <c r="Y41" s="6">
        <f t="shared" si="12"/>
        <v>0</v>
      </c>
      <c r="Z41" s="6">
        <f t="shared" si="13"/>
        <v>0</v>
      </c>
      <c r="AA41" s="6">
        <f t="shared" si="14"/>
        <v>0</v>
      </c>
      <c r="AB41" s="6">
        <f t="shared" ca="1" si="23"/>
        <v>0</v>
      </c>
      <c r="AC41" s="6">
        <f t="shared" ca="1" si="24"/>
        <v>0</v>
      </c>
      <c r="AD41" s="6">
        <f t="shared" si="25"/>
        <v>0</v>
      </c>
      <c r="AF41" s="6">
        <f t="shared" ca="1" si="15"/>
        <v>0</v>
      </c>
      <c r="AG41" s="6">
        <f t="shared" ca="1" si="16"/>
        <v>0</v>
      </c>
      <c r="AI41" s="6">
        <f t="shared" si="26"/>
        <v>0</v>
      </c>
      <c r="AK41" s="6">
        <f t="shared" si="17"/>
        <v>0</v>
      </c>
      <c r="AM41" s="6">
        <f t="shared" ca="1" si="27"/>
        <v>0</v>
      </c>
      <c r="AO41" s="6">
        <f t="shared" ca="1" si="28"/>
        <v>2</v>
      </c>
    </row>
    <row r="42" spans="2:41" ht="18" customHeight="1" x14ac:dyDescent="0.2">
      <c r="B42" s="88"/>
      <c r="C42" s="89"/>
      <c r="D42" s="47" t="str">
        <f t="shared" ca="1" si="18"/>
        <v/>
      </c>
      <c r="E42" s="160"/>
      <c r="F42" s="108" t="s">
        <v>614</v>
      </c>
      <c r="G42" s="160"/>
      <c r="H42" s="92"/>
      <c r="I42" s="92"/>
      <c r="J42" s="35" t="s">
        <v>490</v>
      </c>
      <c r="K42" s="89"/>
      <c r="L42" s="51" t="s">
        <v>522</v>
      </c>
      <c r="O42" s="110" t="str">
        <f t="shared" ca="1" si="19"/>
        <v/>
      </c>
      <c r="P42" s="110" t="str">
        <f t="shared" ca="1" si="20"/>
        <v/>
      </c>
      <c r="Q42" s="6" t="str">
        <f t="shared" ca="1" si="10"/>
        <v/>
      </c>
      <c r="R42" s="8" t="str">
        <f t="shared" ca="1" si="21"/>
        <v>エラーの場合ここに表示されます</v>
      </c>
      <c r="V42" s="6" t="str">
        <f t="shared" ca="1" si="11"/>
        <v>エラーの場合ここに表示されます</v>
      </c>
      <c r="W42" s="6">
        <v>2</v>
      </c>
      <c r="X42" s="6">
        <f t="shared" si="22"/>
        <v>0</v>
      </c>
      <c r="Y42" s="6">
        <f t="shared" si="12"/>
        <v>0</v>
      </c>
      <c r="Z42" s="6">
        <f t="shared" si="13"/>
        <v>0</v>
      </c>
      <c r="AA42" s="6">
        <f t="shared" si="14"/>
        <v>0</v>
      </c>
      <c r="AB42" s="6">
        <f t="shared" ca="1" si="23"/>
        <v>0</v>
      </c>
      <c r="AC42" s="6">
        <f t="shared" ca="1" si="24"/>
        <v>0</v>
      </c>
      <c r="AD42" s="6">
        <f t="shared" si="25"/>
        <v>0</v>
      </c>
      <c r="AF42" s="6">
        <f t="shared" ca="1" si="15"/>
        <v>0</v>
      </c>
      <c r="AG42" s="6">
        <f t="shared" ca="1" si="16"/>
        <v>0</v>
      </c>
      <c r="AI42" s="6">
        <f t="shared" si="26"/>
        <v>0</v>
      </c>
      <c r="AK42" s="6">
        <f t="shared" si="17"/>
        <v>0</v>
      </c>
      <c r="AM42" s="6">
        <f t="shared" ca="1" si="27"/>
        <v>0</v>
      </c>
      <c r="AO42" s="6">
        <f t="shared" ca="1" si="28"/>
        <v>2</v>
      </c>
    </row>
    <row r="43" spans="2:41" ht="18" customHeight="1" x14ac:dyDescent="0.2">
      <c r="B43" s="88"/>
      <c r="C43" s="89"/>
      <c r="D43" s="47" t="str">
        <f t="shared" ca="1" si="18"/>
        <v/>
      </c>
      <c r="E43" s="160"/>
      <c r="F43" s="108" t="s">
        <v>612</v>
      </c>
      <c r="G43" s="160"/>
      <c r="H43" s="92"/>
      <c r="I43" s="92"/>
      <c r="J43" s="35" t="s">
        <v>490</v>
      </c>
      <c r="K43" s="89"/>
      <c r="L43" s="51" t="s">
        <v>522</v>
      </c>
      <c r="O43" s="110" t="str">
        <f t="shared" ca="1" si="19"/>
        <v/>
      </c>
      <c r="P43" s="110" t="str">
        <f t="shared" ca="1" si="20"/>
        <v/>
      </c>
      <c r="Q43" s="6" t="str">
        <f t="shared" ca="1" si="10"/>
        <v/>
      </c>
      <c r="R43" s="8" t="str">
        <f t="shared" ca="1" si="21"/>
        <v>エラーの場合ここに表示されます</v>
      </c>
      <c r="V43" s="6" t="str">
        <f t="shared" ca="1" si="11"/>
        <v>エラーの場合ここに表示されます</v>
      </c>
      <c r="W43" s="6">
        <v>2</v>
      </c>
      <c r="X43" s="6">
        <f t="shared" si="22"/>
        <v>0</v>
      </c>
      <c r="Y43" s="6">
        <f t="shared" si="12"/>
        <v>0</v>
      </c>
      <c r="Z43" s="6">
        <f t="shared" si="13"/>
        <v>0</v>
      </c>
      <c r="AA43" s="6">
        <f t="shared" si="14"/>
        <v>0</v>
      </c>
      <c r="AB43" s="6">
        <f t="shared" ca="1" si="23"/>
        <v>0</v>
      </c>
      <c r="AC43" s="6">
        <f t="shared" ca="1" si="24"/>
        <v>0</v>
      </c>
      <c r="AD43" s="6">
        <f t="shared" si="25"/>
        <v>0</v>
      </c>
      <c r="AF43" s="6">
        <f t="shared" ca="1" si="15"/>
        <v>0</v>
      </c>
      <c r="AG43" s="6">
        <f t="shared" ca="1" si="16"/>
        <v>0</v>
      </c>
      <c r="AI43" s="6">
        <f t="shared" si="26"/>
        <v>0</v>
      </c>
      <c r="AK43" s="6">
        <f t="shared" si="17"/>
        <v>0</v>
      </c>
      <c r="AM43" s="6">
        <f t="shared" ca="1" si="27"/>
        <v>0</v>
      </c>
      <c r="AO43" s="6">
        <f t="shared" ca="1" si="28"/>
        <v>2</v>
      </c>
    </row>
    <row r="44" spans="2:41" ht="18" customHeight="1" x14ac:dyDescent="0.2">
      <c r="B44" s="88"/>
      <c r="C44" s="89"/>
      <c r="D44" s="47" t="str">
        <f t="shared" ca="1" si="18"/>
        <v/>
      </c>
      <c r="E44" s="160"/>
      <c r="F44" s="108" t="s">
        <v>612</v>
      </c>
      <c r="G44" s="160"/>
      <c r="H44" s="92"/>
      <c r="I44" s="92"/>
      <c r="J44" s="35" t="s">
        <v>490</v>
      </c>
      <c r="K44" s="89"/>
      <c r="L44" s="51" t="s">
        <v>522</v>
      </c>
      <c r="O44" s="110" t="str">
        <f t="shared" ca="1" si="19"/>
        <v/>
      </c>
      <c r="P44" s="110" t="str">
        <f t="shared" ca="1" si="20"/>
        <v/>
      </c>
      <c r="Q44" s="6" t="str">
        <f t="shared" ca="1" si="10"/>
        <v/>
      </c>
      <c r="R44" s="8" t="str">
        <f t="shared" ca="1" si="21"/>
        <v>エラーの場合ここに表示されます</v>
      </c>
      <c r="V44" s="6" t="str">
        <f t="shared" ca="1" si="11"/>
        <v>エラーの場合ここに表示されます</v>
      </c>
      <c r="W44" s="6">
        <v>2</v>
      </c>
      <c r="X44" s="6">
        <f t="shared" si="22"/>
        <v>0</v>
      </c>
      <c r="Y44" s="6">
        <f t="shared" si="12"/>
        <v>0</v>
      </c>
      <c r="Z44" s="6">
        <f t="shared" si="13"/>
        <v>0</v>
      </c>
      <c r="AA44" s="6">
        <f t="shared" si="14"/>
        <v>0</v>
      </c>
      <c r="AB44" s="6">
        <f t="shared" ca="1" si="23"/>
        <v>0</v>
      </c>
      <c r="AC44" s="6">
        <f t="shared" ca="1" si="24"/>
        <v>0</v>
      </c>
      <c r="AD44" s="6">
        <f t="shared" si="25"/>
        <v>0</v>
      </c>
      <c r="AF44" s="6">
        <f t="shared" ca="1" si="15"/>
        <v>0</v>
      </c>
      <c r="AG44" s="6">
        <f t="shared" ca="1" si="16"/>
        <v>0</v>
      </c>
      <c r="AI44" s="6">
        <f t="shared" si="26"/>
        <v>0</v>
      </c>
      <c r="AK44" s="6">
        <f t="shared" si="17"/>
        <v>0</v>
      </c>
      <c r="AM44" s="6">
        <f t="shared" ca="1" si="27"/>
        <v>0</v>
      </c>
      <c r="AO44" s="6">
        <f t="shared" ca="1" si="28"/>
        <v>2</v>
      </c>
    </row>
    <row r="45" spans="2:41" ht="18" customHeight="1" x14ac:dyDescent="0.2">
      <c r="B45" s="88"/>
      <c r="C45" s="89"/>
      <c r="D45" s="47" t="str">
        <f t="shared" ca="1" si="18"/>
        <v/>
      </c>
      <c r="E45" s="160"/>
      <c r="F45" s="108" t="s">
        <v>612</v>
      </c>
      <c r="G45" s="160"/>
      <c r="H45" s="92"/>
      <c r="I45" s="92"/>
      <c r="J45" s="35" t="s">
        <v>490</v>
      </c>
      <c r="K45" s="89"/>
      <c r="L45" s="51" t="s">
        <v>522</v>
      </c>
      <c r="O45" s="110" t="str">
        <f t="shared" ca="1" si="19"/>
        <v/>
      </c>
      <c r="P45" s="110" t="str">
        <f t="shared" ca="1" si="20"/>
        <v/>
      </c>
      <c r="Q45" s="6" t="str">
        <f t="shared" ca="1" si="10"/>
        <v/>
      </c>
      <c r="R45" s="8" t="str">
        <f t="shared" ca="1" si="21"/>
        <v>エラーの場合ここに表示されます</v>
      </c>
      <c r="V45" s="6" t="str">
        <f t="shared" ca="1" si="11"/>
        <v>エラーの場合ここに表示されます</v>
      </c>
      <c r="W45" s="6">
        <v>2</v>
      </c>
      <c r="X45" s="6">
        <f t="shared" si="22"/>
        <v>0</v>
      </c>
      <c r="Y45" s="6">
        <f t="shared" si="12"/>
        <v>0</v>
      </c>
      <c r="Z45" s="6">
        <f t="shared" si="13"/>
        <v>0</v>
      </c>
      <c r="AA45" s="6">
        <f t="shared" si="14"/>
        <v>0</v>
      </c>
      <c r="AB45" s="6">
        <f t="shared" ca="1" si="23"/>
        <v>0</v>
      </c>
      <c r="AC45" s="6">
        <f t="shared" ca="1" si="24"/>
        <v>0</v>
      </c>
      <c r="AD45" s="6">
        <f t="shared" si="25"/>
        <v>0</v>
      </c>
      <c r="AF45" s="6">
        <f t="shared" ca="1" si="15"/>
        <v>0</v>
      </c>
      <c r="AG45" s="6">
        <f t="shared" ca="1" si="16"/>
        <v>0</v>
      </c>
      <c r="AI45" s="6">
        <f t="shared" si="26"/>
        <v>0</v>
      </c>
      <c r="AK45" s="6">
        <f t="shared" si="17"/>
        <v>0</v>
      </c>
      <c r="AM45" s="6">
        <f t="shared" ca="1" si="27"/>
        <v>0</v>
      </c>
      <c r="AO45" s="6">
        <f t="shared" ca="1" si="28"/>
        <v>2</v>
      </c>
    </row>
    <row r="46" spans="2:41" ht="18" customHeight="1" x14ac:dyDescent="0.2">
      <c r="B46" s="88"/>
      <c r="C46" s="89"/>
      <c r="D46" s="47" t="str">
        <f t="shared" ca="1" si="18"/>
        <v/>
      </c>
      <c r="E46" s="160"/>
      <c r="F46" s="108" t="s">
        <v>615</v>
      </c>
      <c r="G46" s="160"/>
      <c r="H46" s="92"/>
      <c r="I46" s="92"/>
      <c r="J46" s="35" t="s">
        <v>490</v>
      </c>
      <c r="K46" s="89"/>
      <c r="L46" s="51" t="s">
        <v>522</v>
      </c>
      <c r="O46" s="110" t="str">
        <f t="shared" ca="1" si="19"/>
        <v/>
      </c>
      <c r="P46" s="110" t="str">
        <f t="shared" ca="1" si="20"/>
        <v/>
      </c>
      <c r="Q46" s="6" t="str">
        <f t="shared" ca="1" si="10"/>
        <v/>
      </c>
      <c r="R46" s="8" t="str">
        <f t="shared" ca="1" si="21"/>
        <v>エラーの場合ここに表示されます</v>
      </c>
      <c r="V46" s="6" t="str">
        <f t="shared" ca="1" si="11"/>
        <v>エラーの場合ここに表示されます</v>
      </c>
      <c r="W46" s="6">
        <v>2</v>
      </c>
      <c r="X46" s="6">
        <f t="shared" si="22"/>
        <v>0</v>
      </c>
      <c r="Y46" s="6">
        <f t="shared" si="12"/>
        <v>0</v>
      </c>
      <c r="Z46" s="6">
        <f t="shared" si="13"/>
        <v>0</v>
      </c>
      <c r="AA46" s="6">
        <f t="shared" si="14"/>
        <v>0</v>
      </c>
      <c r="AB46" s="6">
        <f t="shared" ca="1" si="23"/>
        <v>0</v>
      </c>
      <c r="AC46" s="6">
        <f t="shared" ca="1" si="24"/>
        <v>0</v>
      </c>
      <c r="AD46" s="6">
        <f t="shared" si="25"/>
        <v>0</v>
      </c>
      <c r="AF46" s="6">
        <f t="shared" ca="1" si="15"/>
        <v>0</v>
      </c>
      <c r="AG46" s="6">
        <f t="shared" ca="1" si="16"/>
        <v>0</v>
      </c>
      <c r="AI46" s="6">
        <f t="shared" si="26"/>
        <v>0</v>
      </c>
      <c r="AK46" s="6">
        <f t="shared" si="17"/>
        <v>0</v>
      </c>
      <c r="AM46" s="6">
        <f t="shared" ca="1" si="27"/>
        <v>0</v>
      </c>
      <c r="AO46" s="6">
        <f t="shared" ca="1" si="28"/>
        <v>2</v>
      </c>
    </row>
    <row r="47" spans="2:41" ht="18" customHeight="1" x14ac:dyDescent="0.2">
      <c r="B47" s="88"/>
      <c r="C47" s="89"/>
      <c r="D47" s="47" t="str">
        <f t="shared" ca="1" si="18"/>
        <v/>
      </c>
      <c r="E47" s="160"/>
      <c r="F47" s="108" t="s">
        <v>612</v>
      </c>
      <c r="G47" s="160"/>
      <c r="H47" s="92"/>
      <c r="I47" s="92"/>
      <c r="J47" s="35" t="s">
        <v>490</v>
      </c>
      <c r="K47" s="89"/>
      <c r="L47" s="51" t="s">
        <v>522</v>
      </c>
      <c r="O47" s="110" t="str">
        <f t="shared" ca="1" si="19"/>
        <v/>
      </c>
      <c r="P47" s="110" t="str">
        <f t="shared" ca="1" si="20"/>
        <v/>
      </c>
      <c r="Q47" s="6" t="str">
        <f t="shared" ca="1" si="10"/>
        <v/>
      </c>
      <c r="R47" s="8" t="str">
        <f t="shared" ca="1" si="21"/>
        <v>エラーの場合ここに表示されます</v>
      </c>
      <c r="V47" s="6" t="str">
        <f t="shared" ca="1" si="11"/>
        <v>エラーの場合ここに表示されます</v>
      </c>
      <c r="W47" s="6">
        <v>2</v>
      </c>
      <c r="X47" s="6">
        <f t="shared" si="22"/>
        <v>0</v>
      </c>
      <c r="Y47" s="6">
        <f t="shared" si="12"/>
        <v>0</v>
      </c>
      <c r="Z47" s="6">
        <f t="shared" si="13"/>
        <v>0</v>
      </c>
      <c r="AA47" s="6">
        <f t="shared" si="14"/>
        <v>0</v>
      </c>
      <c r="AB47" s="6">
        <f t="shared" ca="1" si="23"/>
        <v>0</v>
      </c>
      <c r="AC47" s="6">
        <f t="shared" ca="1" si="24"/>
        <v>0</v>
      </c>
      <c r="AD47" s="6">
        <f t="shared" si="25"/>
        <v>0</v>
      </c>
      <c r="AF47" s="6">
        <f t="shared" ca="1" si="15"/>
        <v>0</v>
      </c>
      <c r="AG47" s="6">
        <f t="shared" ca="1" si="16"/>
        <v>0</v>
      </c>
      <c r="AI47" s="6">
        <f t="shared" si="26"/>
        <v>0</v>
      </c>
      <c r="AK47" s="6">
        <f t="shared" si="17"/>
        <v>0</v>
      </c>
      <c r="AM47" s="6">
        <f t="shared" ca="1" si="27"/>
        <v>0</v>
      </c>
      <c r="AO47" s="6">
        <f t="shared" ca="1" si="28"/>
        <v>2</v>
      </c>
    </row>
    <row r="48" spans="2:41" ht="18" customHeight="1" x14ac:dyDescent="0.2">
      <c r="B48" s="88"/>
      <c r="C48" s="89"/>
      <c r="D48" s="47" t="str">
        <f t="shared" ca="1" si="18"/>
        <v/>
      </c>
      <c r="E48" s="160"/>
      <c r="F48" s="108" t="s">
        <v>612</v>
      </c>
      <c r="G48" s="160"/>
      <c r="H48" s="92"/>
      <c r="I48" s="92"/>
      <c r="J48" s="35" t="s">
        <v>490</v>
      </c>
      <c r="K48" s="89"/>
      <c r="L48" s="51" t="s">
        <v>522</v>
      </c>
      <c r="O48" s="110" t="str">
        <f t="shared" ca="1" si="19"/>
        <v/>
      </c>
      <c r="P48" s="110" t="str">
        <f t="shared" ca="1" si="20"/>
        <v/>
      </c>
      <c r="Q48" s="6" t="str">
        <f t="shared" ca="1" si="10"/>
        <v/>
      </c>
      <c r="R48" s="8" t="str">
        <f t="shared" ca="1" si="21"/>
        <v>エラーの場合ここに表示されます</v>
      </c>
      <c r="V48" s="6" t="str">
        <f t="shared" ca="1" si="11"/>
        <v>エラーの場合ここに表示されます</v>
      </c>
      <c r="W48" s="6">
        <v>2</v>
      </c>
      <c r="X48" s="6">
        <f t="shared" si="22"/>
        <v>0</v>
      </c>
      <c r="Y48" s="6">
        <f t="shared" si="12"/>
        <v>0</v>
      </c>
      <c r="Z48" s="6">
        <f t="shared" si="13"/>
        <v>0</v>
      </c>
      <c r="AA48" s="6">
        <f t="shared" si="14"/>
        <v>0</v>
      </c>
      <c r="AB48" s="6">
        <f t="shared" ca="1" si="23"/>
        <v>0</v>
      </c>
      <c r="AC48" s="6">
        <f t="shared" ca="1" si="24"/>
        <v>0</v>
      </c>
      <c r="AD48" s="6">
        <f t="shared" si="25"/>
        <v>0</v>
      </c>
      <c r="AF48" s="6">
        <f t="shared" ca="1" si="15"/>
        <v>0</v>
      </c>
      <c r="AG48" s="6">
        <f t="shared" ca="1" si="16"/>
        <v>0</v>
      </c>
      <c r="AI48" s="6">
        <f t="shared" si="26"/>
        <v>0</v>
      </c>
      <c r="AK48" s="6">
        <f t="shared" si="17"/>
        <v>0</v>
      </c>
      <c r="AM48" s="6">
        <f t="shared" ca="1" si="27"/>
        <v>0</v>
      </c>
      <c r="AO48" s="6">
        <f t="shared" ca="1" si="28"/>
        <v>2</v>
      </c>
    </row>
    <row r="49" spans="2:41" ht="18" customHeight="1" x14ac:dyDescent="0.2">
      <c r="B49" s="88"/>
      <c r="C49" s="89"/>
      <c r="D49" s="47" t="str">
        <f t="shared" ca="1" si="18"/>
        <v/>
      </c>
      <c r="E49" s="160"/>
      <c r="F49" s="108" t="s">
        <v>537</v>
      </c>
      <c r="G49" s="160"/>
      <c r="H49" s="92"/>
      <c r="I49" s="92"/>
      <c r="J49" s="35" t="s">
        <v>490</v>
      </c>
      <c r="K49" s="89"/>
      <c r="L49" s="51" t="s">
        <v>522</v>
      </c>
      <c r="O49" s="110" t="str">
        <f t="shared" ca="1" si="19"/>
        <v/>
      </c>
      <c r="P49" s="110" t="str">
        <f t="shared" ca="1" si="20"/>
        <v/>
      </c>
      <c r="Q49" s="6" t="str">
        <f t="shared" ca="1" si="10"/>
        <v/>
      </c>
      <c r="R49" s="8" t="str">
        <f t="shared" ca="1" si="21"/>
        <v>エラーの場合ここに表示されます</v>
      </c>
      <c r="V49" s="6" t="str">
        <f t="shared" ca="1" si="11"/>
        <v>エラーの場合ここに表示されます</v>
      </c>
      <c r="W49" s="6">
        <v>2</v>
      </c>
      <c r="X49" s="6">
        <f t="shared" si="22"/>
        <v>0</v>
      </c>
      <c r="Y49" s="6">
        <f t="shared" si="12"/>
        <v>0</v>
      </c>
      <c r="Z49" s="6">
        <f t="shared" si="13"/>
        <v>0</v>
      </c>
      <c r="AA49" s="6">
        <f t="shared" si="14"/>
        <v>0</v>
      </c>
      <c r="AB49" s="6">
        <f t="shared" ca="1" si="23"/>
        <v>0</v>
      </c>
      <c r="AC49" s="6">
        <f t="shared" ca="1" si="24"/>
        <v>0</v>
      </c>
      <c r="AD49" s="6">
        <f t="shared" si="25"/>
        <v>0</v>
      </c>
      <c r="AF49" s="6">
        <f t="shared" ca="1" si="15"/>
        <v>0</v>
      </c>
      <c r="AG49" s="6">
        <f t="shared" ca="1" si="16"/>
        <v>0</v>
      </c>
      <c r="AI49" s="6">
        <f t="shared" si="26"/>
        <v>0</v>
      </c>
      <c r="AK49" s="6">
        <f t="shared" si="17"/>
        <v>0</v>
      </c>
      <c r="AM49" s="6">
        <f t="shared" ca="1" si="27"/>
        <v>0</v>
      </c>
      <c r="AO49" s="6">
        <f t="shared" ca="1" si="28"/>
        <v>2</v>
      </c>
    </row>
    <row r="50" spans="2:41" ht="18" customHeight="1" x14ac:dyDescent="0.2">
      <c r="B50" s="88"/>
      <c r="C50" s="89"/>
      <c r="D50" s="47" t="str">
        <f t="shared" ca="1" si="18"/>
        <v/>
      </c>
      <c r="E50" s="160"/>
      <c r="F50" s="108" t="s">
        <v>537</v>
      </c>
      <c r="G50" s="160"/>
      <c r="H50" s="92"/>
      <c r="I50" s="92"/>
      <c r="J50" s="35" t="s">
        <v>490</v>
      </c>
      <c r="K50" s="89"/>
      <c r="L50" s="51" t="s">
        <v>522</v>
      </c>
      <c r="O50" s="110" t="str">
        <f t="shared" ca="1" si="19"/>
        <v/>
      </c>
      <c r="P50" s="110" t="str">
        <f t="shared" ca="1" si="20"/>
        <v/>
      </c>
      <c r="Q50" s="6" t="str">
        <f t="shared" ca="1" si="10"/>
        <v/>
      </c>
      <c r="R50" s="8" t="str">
        <f t="shared" ca="1" si="21"/>
        <v>エラーの場合ここに表示されます</v>
      </c>
      <c r="V50" s="6" t="str">
        <f t="shared" ca="1" si="11"/>
        <v>エラーの場合ここに表示されます</v>
      </c>
      <c r="W50" s="6">
        <v>2</v>
      </c>
      <c r="X50" s="6">
        <f t="shared" si="22"/>
        <v>0</v>
      </c>
      <c r="Y50" s="6">
        <f t="shared" si="12"/>
        <v>0</v>
      </c>
      <c r="Z50" s="6">
        <f t="shared" si="13"/>
        <v>0</v>
      </c>
      <c r="AA50" s="6">
        <f t="shared" si="14"/>
        <v>0</v>
      </c>
      <c r="AB50" s="6">
        <f t="shared" ca="1" si="23"/>
        <v>0</v>
      </c>
      <c r="AC50" s="6">
        <f t="shared" ca="1" si="24"/>
        <v>0</v>
      </c>
      <c r="AD50" s="6">
        <f t="shared" si="25"/>
        <v>0</v>
      </c>
      <c r="AF50" s="6">
        <f t="shared" ca="1" si="15"/>
        <v>0</v>
      </c>
      <c r="AG50" s="6">
        <f t="shared" ca="1" si="16"/>
        <v>0</v>
      </c>
      <c r="AI50" s="6">
        <f t="shared" si="26"/>
        <v>0</v>
      </c>
      <c r="AK50" s="6">
        <f t="shared" si="17"/>
        <v>0</v>
      </c>
      <c r="AM50" s="6">
        <f t="shared" ca="1" si="27"/>
        <v>0</v>
      </c>
      <c r="AO50" s="6">
        <f t="shared" ca="1" si="28"/>
        <v>2</v>
      </c>
    </row>
    <row r="51" spans="2:41" ht="18" customHeight="1" x14ac:dyDescent="0.2">
      <c r="B51" s="88"/>
      <c r="C51" s="89"/>
      <c r="D51" s="47" t="str">
        <f t="shared" ca="1" si="18"/>
        <v/>
      </c>
      <c r="E51" s="160"/>
      <c r="F51" s="108" t="s">
        <v>617</v>
      </c>
      <c r="G51" s="160"/>
      <c r="H51" s="92"/>
      <c r="I51" s="92"/>
      <c r="J51" s="35" t="s">
        <v>490</v>
      </c>
      <c r="K51" s="89"/>
      <c r="L51" s="51" t="s">
        <v>522</v>
      </c>
      <c r="O51" s="110" t="str">
        <f t="shared" ca="1" si="19"/>
        <v/>
      </c>
      <c r="P51" s="110" t="str">
        <f t="shared" ca="1" si="20"/>
        <v/>
      </c>
      <c r="Q51" s="6" t="str">
        <f t="shared" ca="1" si="10"/>
        <v/>
      </c>
      <c r="R51" s="8" t="str">
        <f t="shared" ca="1" si="21"/>
        <v>エラーの場合ここに表示されます</v>
      </c>
      <c r="V51" s="6" t="str">
        <f t="shared" ca="1" si="11"/>
        <v>エラーの場合ここに表示されます</v>
      </c>
      <c r="W51" s="6">
        <v>2</v>
      </c>
      <c r="X51" s="6">
        <f t="shared" si="22"/>
        <v>0</v>
      </c>
      <c r="Y51" s="6">
        <f t="shared" si="12"/>
        <v>0</v>
      </c>
      <c r="Z51" s="6">
        <f t="shared" si="13"/>
        <v>0</v>
      </c>
      <c r="AA51" s="6">
        <f t="shared" si="14"/>
        <v>0</v>
      </c>
      <c r="AB51" s="6">
        <f t="shared" ca="1" si="23"/>
        <v>0</v>
      </c>
      <c r="AC51" s="6">
        <f t="shared" ca="1" si="24"/>
        <v>0</v>
      </c>
      <c r="AD51" s="6">
        <f t="shared" si="25"/>
        <v>0</v>
      </c>
      <c r="AF51" s="6">
        <f t="shared" ca="1" si="15"/>
        <v>0</v>
      </c>
      <c r="AG51" s="6">
        <f t="shared" ca="1" si="16"/>
        <v>0</v>
      </c>
      <c r="AI51" s="6">
        <f t="shared" si="26"/>
        <v>0</v>
      </c>
      <c r="AK51" s="6">
        <f t="shared" si="17"/>
        <v>0</v>
      </c>
      <c r="AM51" s="6">
        <f t="shared" ca="1" si="27"/>
        <v>0</v>
      </c>
      <c r="AO51" s="6">
        <f t="shared" ca="1" si="28"/>
        <v>2</v>
      </c>
    </row>
    <row r="52" spans="2:41" ht="18" customHeight="1" x14ac:dyDescent="0.2">
      <c r="B52" s="88"/>
      <c r="C52" s="89"/>
      <c r="D52" s="47" t="str">
        <f t="shared" ca="1" si="18"/>
        <v/>
      </c>
      <c r="E52" s="160"/>
      <c r="F52" s="108" t="s">
        <v>613</v>
      </c>
      <c r="G52" s="160"/>
      <c r="H52" s="92"/>
      <c r="I52" s="92"/>
      <c r="J52" s="35" t="s">
        <v>490</v>
      </c>
      <c r="K52" s="89"/>
      <c r="L52" s="51" t="s">
        <v>522</v>
      </c>
      <c r="O52" s="110" t="str">
        <f t="shared" ca="1" si="19"/>
        <v/>
      </c>
      <c r="P52" s="110" t="str">
        <f t="shared" ca="1" si="20"/>
        <v/>
      </c>
      <c r="Q52" s="6" t="str">
        <f t="shared" ca="1" si="10"/>
        <v/>
      </c>
      <c r="R52" s="8" t="str">
        <f t="shared" ca="1" si="21"/>
        <v>エラーの場合ここに表示されます</v>
      </c>
      <c r="V52" s="6" t="str">
        <f t="shared" ca="1" si="11"/>
        <v>エラーの場合ここに表示されます</v>
      </c>
      <c r="W52" s="6">
        <v>2</v>
      </c>
      <c r="X52" s="6">
        <f t="shared" si="22"/>
        <v>0</v>
      </c>
      <c r="Y52" s="6">
        <f t="shared" si="12"/>
        <v>0</v>
      </c>
      <c r="Z52" s="6">
        <f t="shared" si="13"/>
        <v>0</v>
      </c>
      <c r="AA52" s="6">
        <f t="shared" si="14"/>
        <v>0</v>
      </c>
      <c r="AB52" s="6">
        <f t="shared" ca="1" si="23"/>
        <v>0</v>
      </c>
      <c r="AC52" s="6">
        <f t="shared" ca="1" si="24"/>
        <v>0</v>
      </c>
      <c r="AD52" s="6">
        <f t="shared" si="25"/>
        <v>0</v>
      </c>
      <c r="AF52" s="6">
        <f t="shared" ca="1" si="15"/>
        <v>0</v>
      </c>
      <c r="AG52" s="6">
        <f t="shared" ca="1" si="16"/>
        <v>0</v>
      </c>
      <c r="AI52" s="6">
        <f t="shared" si="26"/>
        <v>0</v>
      </c>
      <c r="AK52" s="6">
        <f t="shared" si="17"/>
        <v>0</v>
      </c>
      <c r="AM52" s="6">
        <f t="shared" ca="1" si="27"/>
        <v>0</v>
      </c>
      <c r="AO52" s="6">
        <f t="shared" ca="1" si="28"/>
        <v>2</v>
      </c>
    </row>
    <row r="53" spans="2:41" ht="18" customHeight="1" x14ac:dyDescent="0.2">
      <c r="B53" s="88"/>
      <c r="C53" s="89"/>
      <c r="D53" s="47" t="str">
        <f t="shared" ca="1" si="18"/>
        <v/>
      </c>
      <c r="E53" s="160"/>
      <c r="F53" s="108" t="s">
        <v>618</v>
      </c>
      <c r="G53" s="160"/>
      <c r="H53" s="92"/>
      <c r="I53" s="92"/>
      <c r="J53" s="35" t="s">
        <v>490</v>
      </c>
      <c r="K53" s="89"/>
      <c r="L53" s="51" t="s">
        <v>522</v>
      </c>
      <c r="O53" s="110" t="str">
        <f t="shared" ca="1" si="19"/>
        <v/>
      </c>
      <c r="P53" s="110" t="str">
        <f t="shared" ca="1" si="20"/>
        <v/>
      </c>
      <c r="Q53" s="6" t="str">
        <f t="shared" ca="1" si="10"/>
        <v/>
      </c>
      <c r="R53" s="8" t="str">
        <f t="shared" ca="1" si="21"/>
        <v>エラーの場合ここに表示されます</v>
      </c>
      <c r="V53" s="6" t="str">
        <f t="shared" ca="1" si="11"/>
        <v>エラーの場合ここに表示されます</v>
      </c>
      <c r="W53" s="6">
        <v>2</v>
      </c>
      <c r="X53" s="6">
        <f t="shared" si="22"/>
        <v>0</v>
      </c>
      <c r="Y53" s="6">
        <f t="shared" si="12"/>
        <v>0</v>
      </c>
      <c r="Z53" s="6">
        <f t="shared" si="13"/>
        <v>0</v>
      </c>
      <c r="AA53" s="6">
        <f t="shared" si="14"/>
        <v>0</v>
      </c>
      <c r="AB53" s="6">
        <f t="shared" ca="1" si="23"/>
        <v>0</v>
      </c>
      <c r="AC53" s="6">
        <f t="shared" ca="1" si="24"/>
        <v>0</v>
      </c>
      <c r="AD53" s="6">
        <f t="shared" si="25"/>
        <v>0</v>
      </c>
      <c r="AF53" s="6">
        <f t="shared" ca="1" si="15"/>
        <v>0</v>
      </c>
      <c r="AG53" s="6">
        <f t="shared" ca="1" si="16"/>
        <v>0</v>
      </c>
      <c r="AI53" s="6">
        <f t="shared" si="26"/>
        <v>0</v>
      </c>
      <c r="AK53" s="6">
        <f t="shared" si="17"/>
        <v>0</v>
      </c>
      <c r="AM53" s="6">
        <f t="shared" ca="1" si="27"/>
        <v>0</v>
      </c>
      <c r="AO53" s="6">
        <f t="shared" ca="1" si="28"/>
        <v>2</v>
      </c>
    </row>
    <row r="54" spans="2:41" ht="18" customHeight="1" x14ac:dyDescent="0.2">
      <c r="B54" s="88"/>
      <c r="C54" s="89"/>
      <c r="D54" s="47" t="str">
        <f t="shared" ca="1" si="18"/>
        <v/>
      </c>
      <c r="E54" s="160"/>
      <c r="F54" s="108" t="s">
        <v>612</v>
      </c>
      <c r="G54" s="160"/>
      <c r="H54" s="92"/>
      <c r="I54" s="92"/>
      <c r="J54" s="35" t="s">
        <v>490</v>
      </c>
      <c r="K54" s="89"/>
      <c r="L54" s="51" t="s">
        <v>522</v>
      </c>
      <c r="O54" s="110" t="str">
        <f t="shared" ca="1" si="19"/>
        <v/>
      </c>
      <c r="P54" s="110" t="str">
        <f t="shared" ca="1" si="20"/>
        <v/>
      </c>
      <c r="Q54" s="6" t="str">
        <f t="shared" ca="1" si="10"/>
        <v/>
      </c>
      <c r="R54" s="8" t="str">
        <f t="shared" ca="1" si="21"/>
        <v>エラーの場合ここに表示されます</v>
      </c>
      <c r="V54" s="6" t="str">
        <f t="shared" ca="1" si="11"/>
        <v>エラーの場合ここに表示されます</v>
      </c>
      <c r="W54" s="6">
        <v>2</v>
      </c>
      <c r="X54" s="6">
        <f t="shared" si="22"/>
        <v>0</v>
      </c>
      <c r="Y54" s="6">
        <f t="shared" si="12"/>
        <v>0</v>
      </c>
      <c r="Z54" s="6">
        <f t="shared" si="13"/>
        <v>0</v>
      </c>
      <c r="AA54" s="6">
        <f t="shared" si="14"/>
        <v>0</v>
      </c>
      <c r="AB54" s="6">
        <f t="shared" ca="1" si="23"/>
        <v>0</v>
      </c>
      <c r="AC54" s="6">
        <f t="shared" ca="1" si="24"/>
        <v>0</v>
      </c>
      <c r="AD54" s="6">
        <f t="shared" si="25"/>
        <v>0</v>
      </c>
      <c r="AF54" s="6">
        <f t="shared" ca="1" si="15"/>
        <v>0</v>
      </c>
      <c r="AG54" s="6">
        <f t="shared" ca="1" si="16"/>
        <v>0</v>
      </c>
      <c r="AI54" s="6">
        <f t="shared" si="26"/>
        <v>0</v>
      </c>
      <c r="AK54" s="6">
        <f t="shared" si="17"/>
        <v>0</v>
      </c>
      <c r="AM54" s="6">
        <f t="shared" ca="1" si="27"/>
        <v>0</v>
      </c>
      <c r="AO54" s="6">
        <f t="shared" ca="1" si="28"/>
        <v>2</v>
      </c>
    </row>
    <row r="55" spans="2:41" ht="18" customHeight="1" x14ac:dyDescent="0.2">
      <c r="B55" s="88"/>
      <c r="C55" s="89"/>
      <c r="D55" s="47" t="str">
        <f t="shared" ca="1" si="18"/>
        <v/>
      </c>
      <c r="E55" s="160"/>
      <c r="F55" s="108" t="s">
        <v>616</v>
      </c>
      <c r="G55" s="160"/>
      <c r="H55" s="92"/>
      <c r="I55" s="92"/>
      <c r="J55" s="35" t="s">
        <v>490</v>
      </c>
      <c r="K55" s="89"/>
      <c r="L55" s="51" t="s">
        <v>522</v>
      </c>
      <c r="O55" s="110" t="str">
        <f t="shared" ca="1" si="19"/>
        <v/>
      </c>
      <c r="P55" s="110" t="str">
        <f t="shared" ca="1" si="20"/>
        <v/>
      </c>
      <c r="Q55" s="6" t="str">
        <f t="shared" ca="1" si="10"/>
        <v/>
      </c>
      <c r="R55" s="8" t="str">
        <f t="shared" ca="1" si="21"/>
        <v>エラーの場合ここに表示されます</v>
      </c>
      <c r="V55" s="6" t="str">
        <f t="shared" ca="1" si="11"/>
        <v>エラーの場合ここに表示されます</v>
      </c>
      <c r="W55" s="6">
        <v>2</v>
      </c>
      <c r="X55" s="6">
        <f t="shared" si="22"/>
        <v>0</v>
      </c>
      <c r="Y55" s="6">
        <f t="shared" si="12"/>
        <v>0</v>
      </c>
      <c r="Z55" s="6">
        <f t="shared" si="13"/>
        <v>0</v>
      </c>
      <c r="AA55" s="6">
        <f t="shared" si="14"/>
        <v>0</v>
      </c>
      <c r="AB55" s="6">
        <f t="shared" ca="1" si="23"/>
        <v>0</v>
      </c>
      <c r="AC55" s="6">
        <f t="shared" ca="1" si="24"/>
        <v>0</v>
      </c>
      <c r="AD55" s="6">
        <f t="shared" si="25"/>
        <v>0</v>
      </c>
      <c r="AF55" s="6">
        <f t="shared" ca="1" si="15"/>
        <v>0</v>
      </c>
      <c r="AG55" s="6">
        <f t="shared" ca="1" si="16"/>
        <v>0</v>
      </c>
      <c r="AI55" s="6">
        <f t="shared" si="26"/>
        <v>0</v>
      </c>
      <c r="AK55" s="6">
        <f t="shared" si="17"/>
        <v>0</v>
      </c>
      <c r="AM55" s="6">
        <f t="shared" ca="1" si="27"/>
        <v>0</v>
      </c>
      <c r="AO55" s="6">
        <f t="shared" ca="1" si="28"/>
        <v>2</v>
      </c>
    </row>
    <row r="56" spans="2:41" ht="18" customHeight="1" x14ac:dyDescent="0.2">
      <c r="B56" s="88"/>
      <c r="C56" s="89"/>
      <c r="D56" s="47" t="str">
        <f t="shared" ca="1" si="18"/>
        <v/>
      </c>
      <c r="E56" s="160"/>
      <c r="F56" s="108" t="s">
        <v>612</v>
      </c>
      <c r="G56" s="160"/>
      <c r="H56" s="92"/>
      <c r="I56" s="92"/>
      <c r="J56" s="35" t="s">
        <v>490</v>
      </c>
      <c r="K56" s="89"/>
      <c r="L56" s="51" t="s">
        <v>522</v>
      </c>
      <c r="O56" s="110" t="str">
        <f t="shared" ca="1" si="19"/>
        <v/>
      </c>
      <c r="P56" s="110" t="str">
        <f t="shared" ca="1" si="20"/>
        <v/>
      </c>
      <c r="Q56" s="6" t="str">
        <f t="shared" ca="1" si="10"/>
        <v/>
      </c>
      <c r="R56" s="8" t="str">
        <f t="shared" ca="1" si="21"/>
        <v>エラーの場合ここに表示されます</v>
      </c>
      <c r="V56" s="6" t="str">
        <f t="shared" ca="1" si="11"/>
        <v>エラーの場合ここに表示されます</v>
      </c>
      <c r="W56" s="6">
        <v>2</v>
      </c>
      <c r="X56" s="6">
        <f t="shared" si="22"/>
        <v>0</v>
      </c>
      <c r="Y56" s="6">
        <f t="shared" si="12"/>
        <v>0</v>
      </c>
      <c r="Z56" s="6">
        <f t="shared" si="13"/>
        <v>0</v>
      </c>
      <c r="AA56" s="6">
        <f t="shared" si="14"/>
        <v>0</v>
      </c>
      <c r="AB56" s="6">
        <f t="shared" ca="1" si="23"/>
        <v>0</v>
      </c>
      <c r="AC56" s="6">
        <f t="shared" ca="1" si="24"/>
        <v>0</v>
      </c>
      <c r="AD56" s="6">
        <f t="shared" si="25"/>
        <v>0</v>
      </c>
      <c r="AF56" s="6">
        <f t="shared" ca="1" si="15"/>
        <v>0</v>
      </c>
      <c r="AG56" s="6">
        <f t="shared" ca="1" si="16"/>
        <v>0</v>
      </c>
      <c r="AI56" s="6">
        <f t="shared" si="26"/>
        <v>0</v>
      </c>
      <c r="AK56" s="6">
        <f t="shared" si="17"/>
        <v>0</v>
      </c>
      <c r="AM56" s="6">
        <f t="shared" ca="1" si="27"/>
        <v>0</v>
      </c>
      <c r="AO56" s="6">
        <f t="shared" ca="1" si="28"/>
        <v>2</v>
      </c>
    </row>
    <row r="57" spans="2:41" ht="18" customHeight="1" x14ac:dyDescent="0.2">
      <c r="B57" s="88"/>
      <c r="C57" s="89"/>
      <c r="D57" s="47" t="str">
        <f t="shared" ca="1" si="18"/>
        <v/>
      </c>
      <c r="E57" s="160"/>
      <c r="F57" s="108" t="s">
        <v>537</v>
      </c>
      <c r="G57" s="160"/>
      <c r="H57" s="92"/>
      <c r="I57" s="92"/>
      <c r="J57" s="35" t="s">
        <v>490</v>
      </c>
      <c r="K57" s="89"/>
      <c r="L57" s="51" t="s">
        <v>522</v>
      </c>
      <c r="O57" s="110" t="str">
        <f t="shared" ca="1" si="19"/>
        <v/>
      </c>
      <c r="P57" s="110" t="str">
        <f t="shared" ca="1" si="20"/>
        <v/>
      </c>
      <c r="Q57" s="6" t="str">
        <f t="shared" ca="1" si="10"/>
        <v/>
      </c>
      <c r="R57" s="8" t="str">
        <f t="shared" ca="1" si="21"/>
        <v>エラーの場合ここに表示されます</v>
      </c>
      <c r="V57" s="6" t="str">
        <f t="shared" ca="1" si="11"/>
        <v>エラーの場合ここに表示されます</v>
      </c>
      <c r="W57" s="6">
        <v>2</v>
      </c>
      <c r="X57" s="6">
        <f t="shared" si="22"/>
        <v>0</v>
      </c>
      <c r="Y57" s="6">
        <f t="shared" si="12"/>
        <v>0</v>
      </c>
      <c r="Z57" s="6">
        <f t="shared" si="13"/>
        <v>0</v>
      </c>
      <c r="AA57" s="6">
        <f t="shared" si="14"/>
        <v>0</v>
      </c>
      <c r="AB57" s="6">
        <f t="shared" ca="1" si="23"/>
        <v>0</v>
      </c>
      <c r="AC57" s="6">
        <f t="shared" ca="1" si="24"/>
        <v>0</v>
      </c>
      <c r="AD57" s="6">
        <f t="shared" si="25"/>
        <v>0</v>
      </c>
      <c r="AF57" s="6">
        <f t="shared" ca="1" si="15"/>
        <v>0</v>
      </c>
      <c r="AG57" s="6">
        <f t="shared" ca="1" si="16"/>
        <v>0</v>
      </c>
      <c r="AI57" s="6">
        <f t="shared" si="26"/>
        <v>0</v>
      </c>
      <c r="AK57" s="6">
        <f t="shared" si="17"/>
        <v>0</v>
      </c>
      <c r="AM57" s="6">
        <f t="shared" ca="1" si="27"/>
        <v>0</v>
      </c>
      <c r="AO57" s="6">
        <f t="shared" ca="1" si="28"/>
        <v>2</v>
      </c>
    </row>
    <row r="58" spans="2:41" ht="18" customHeight="1" x14ac:dyDescent="0.2">
      <c r="B58" s="88"/>
      <c r="C58" s="89"/>
      <c r="D58" s="47" t="str">
        <f t="shared" ca="1" si="18"/>
        <v/>
      </c>
      <c r="E58" s="160"/>
      <c r="F58" s="108" t="s">
        <v>619</v>
      </c>
      <c r="G58" s="160"/>
      <c r="H58" s="92"/>
      <c r="I58" s="92"/>
      <c r="J58" s="35" t="s">
        <v>490</v>
      </c>
      <c r="K58" s="89"/>
      <c r="L58" s="51" t="s">
        <v>522</v>
      </c>
      <c r="O58" s="110" t="str">
        <f t="shared" ca="1" si="19"/>
        <v/>
      </c>
      <c r="P58" s="110" t="str">
        <f t="shared" ca="1" si="20"/>
        <v/>
      </c>
      <c r="Q58" s="6" t="str">
        <f t="shared" ca="1" si="10"/>
        <v/>
      </c>
      <c r="R58" s="8" t="str">
        <f t="shared" ca="1" si="21"/>
        <v>エラーの場合ここに表示されます</v>
      </c>
      <c r="V58" s="6" t="str">
        <f t="shared" ca="1" si="11"/>
        <v>エラーの場合ここに表示されます</v>
      </c>
      <c r="W58" s="6">
        <v>2</v>
      </c>
      <c r="X58" s="6">
        <f t="shared" si="22"/>
        <v>0</v>
      </c>
      <c r="Y58" s="6">
        <f t="shared" si="12"/>
        <v>0</v>
      </c>
      <c r="Z58" s="6">
        <f t="shared" si="13"/>
        <v>0</v>
      </c>
      <c r="AA58" s="6">
        <f t="shared" si="14"/>
        <v>0</v>
      </c>
      <c r="AB58" s="6">
        <f t="shared" ca="1" si="23"/>
        <v>0</v>
      </c>
      <c r="AC58" s="6">
        <f t="shared" ca="1" si="24"/>
        <v>0</v>
      </c>
      <c r="AD58" s="6">
        <f t="shared" si="25"/>
        <v>0</v>
      </c>
      <c r="AF58" s="6">
        <f t="shared" ca="1" si="15"/>
        <v>0</v>
      </c>
      <c r="AG58" s="6">
        <f t="shared" ca="1" si="16"/>
        <v>0</v>
      </c>
      <c r="AI58" s="6">
        <f t="shared" si="26"/>
        <v>0</v>
      </c>
      <c r="AK58" s="6">
        <f t="shared" si="17"/>
        <v>0</v>
      </c>
      <c r="AM58" s="6">
        <f t="shared" ca="1" si="27"/>
        <v>0</v>
      </c>
      <c r="AO58" s="6">
        <f t="shared" ca="1" si="28"/>
        <v>2</v>
      </c>
    </row>
    <row r="59" spans="2:41" ht="18" customHeight="1" x14ac:dyDescent="0.2">
      <c r="B59" s="88"/>
      <c r="C59" s="89"/>
      <c r="D59" s="47" t="str">
        <f t="shared" ca="1" si="18"/>
        <v/>
      </c>
      <c r="E59" s="160"/>
      <c r="F59" s="108" t="s">
        <v>612</v>
      </c>
      <c r="G59" s="160"/>
      <c r="H59" s="92"/>
      <c r="I59" s="92"/>
      <c r="J59" s="35" t="s">
        <v>490</v>
      </c>
      <c r="K59" s="89"/>
      <c r="L59" s="51" t="s">
        <v>522</v>
      </c>
      <c r="O59" s="110" t="str">
        <f t="shared" ca="1" si="19"/>
        <v/>
      </c>
      <c r="P59" s="110" t="str">
        <f t="shared" ca="1" si="20"/>
        <v/>
      </c>
      <c r="Q59" s="6" t="str">
        <f t="shared" ca="1" si="10"/>
        <v/>
      </c>
      <c r="R59" s="8" t="str">
        <f t="shared" ca="1" si="21"/>
        <v>エラーの場合ここに表示されます</v>
      </c>
      <c r="V59" s="6" t="str">
        <f t="shared" ca="1" si="11"/>
        <v>エラーの場合ここに表示されます</v>
      </c>
      <c r="W59" s="6">
        <v>2</v>
      </c>
      <c r="X59" s="6">
        <f t="shared" si="22"/>
        <v>0</v>
      </c>
      <c r="Y59" s="6">
        <f t="shared" si="12"/>
        <v>0</v>
      </c>
      <c r="Z59" s="6">
        <f t="shared" si="13"/>
        <v>0</v>
      </c>
      <c r="AA59" s="6">
        <f t="shared" si="14"/>
        <v>0</v>
      </c>
      <c r="AB59" s="6">
        <f t="shared" ca="1" si="23"/>
        <v>0</v>
      </c>
      <c r="AC59" s="6">
        <f t="shared" ca="1" si="24"/>
        <v>0</v>
      </c>
      <c r="AD59" s="6">
        <f t="shared" si="25"/>
        <v>0</v>
      </c>
      <c r="AF59" s="6">
        <f t="shared" ca="1" si="15"/>
        <v>0</v>
      </c>
      <c r="AG59" s="6">
        <f t="shared" ca="1" si="16"/>
        <v>0</v>
      </c>
      <c r="AI59" s="6">
        <f t="shared" si="26"/>
        <v>0</v>
      </c>
      <c r="AK59" s="6">
        <f t="shared" si="17"/>
        <v>0</v>
      </c>
      <c r="AM59" s="6">
        <f t="shared" ca="1" si="27"/>
        <v>0</v>
      </c>
      <c r="AO59" s="6">
        <f t="shared" ca="1" si="28"/>
        <v>2</v>
      </c>
    </row>
    <row r="60" spans="2:41" ht="18" customHeight="1" x14ac:dyDescent="0.2">
      <c r="B60" s="88"/>
      <c r="C60" s="89"/>
      <c r="D60" s="47" t="str">
        <f t="shared" ca="1" si="18"/>
        <v/>
      </c>
      <c r="E60" s="160"/>
      <c r="F60" s="108" t="s">
        <v>537</v>
      </c>
      <c r="G60" s="160"/>
      <c r="H60" s="92"/>
      <c r="I60" s="92"/>
      <c r="J60" s="35" t="s">
        <v>490</v>
      </c>
      <c r="K60" s="89"/>
      <c r="L60" s="51" t="s">
        <v>522</v>
      </c>
      <c r="O60" s="110" t="str">
        <f t="shared" ca="1" si="19"/>
        <v/>
      </c>
      <c r="P60" s="110" t="str">
        <f t="shared" ca="1" si="20"/>
        <v/>
      </c>
      <c r="Q60" s="6" t="str">
        <f t="shared" ca="1" si="10"/>
        <v/>
      </c>
      <c r="R60" s="8" t="str">
        <f t="shared" ca="1" si="21"/>
        <v>エラーの場合ここに表示されます</v>
      </c>
      <c r="V60" s="6" t="str">
        <f t="shared" ca="1" si="11"/>
        <v>エラーの場合ここに表示されます</v>
      </c>
      <c r="W60" s="6">
        <v>2</v>
      </c>
      <c r="X60" s="6">
        <f t="shared" si="22"/>
        <v>0</v>
      </c>
      <c r="Y60" s="6">
        <f t="shared" si="12"/>
        <v>0</v>
      </c>
      <c r="Z60" s="6">
        <f t="shared" si="13"/>
        <v>0</v>
      </c>
      <c r="AA60" s="6">
        <f t="shared" si="14"/>
        <v>0</v>
      </c>
      <c r="AB60" s="6">
        <f t="shared" ca="1" si="23"/>
        <v>0</v>
      </c>
      <c r="AC60" s="6">
        <f t="shared" ca="1" si="24"/>
        <v>0</v>
      </c>
      <c r="AD60" s="6">
        <f t="shared" si="25"/>
        <v>0</v>
      </c>
      <c r="AF60" s="6">
        <f t="shared" ca="1" si="15"/>
        <v>0</v>
      </c>
      <c r="AG60" s="6">
        <f t="shared" ca="1" si="16"/>
        <v>0</v>
      </c>
      <c r="AI60" s="6">
        <f t="shared" si="26"/>
        <v>0</v>
      </c>
      <c r="AK60" s="6">
        <f t="shared" si="17"/>
        <v>0</v>
      </c>
      <c r="AM60" s="6">
        <f t="shared" ca="1" si="27"/>
        <v>0</v>
      </c>
      <c r="AO60" s="6">
        <f t="shared" ca="1" si="28"/>
        <v>2</v>
      </c>
    </row>
    <row r="61" spans="2:41" ht="18" customHeight="1" x14ac:dyDescent="0.2">
      <c r="B61" s="88"/>
      <c r="C61" s="89"/>
      <c r="D61" s="47" t="str">
        <f t="shared" ca="1" si="18"/>
        <v/>
      </c>
      <c r="E61" s="160"/>
      <c r="F61" s="108" t="s">
        <v>613</v>
      </c>
      <c r="G61" s="160"/>
      <c r="H61" s="92"/>
      <c r="I61" s="92"/>
      <c r="J61" s="35" t="s">
        <v>490</v>
      </c>
      <c r="K61" s="89"/>
      <c r="L61" s="51" t="s">
        <v>522</v>
      </c>
      <c r="O61" s="110" t="str">
        <f t="shared" ca="1" si="19"/>
        <v/>
      </c>
      <c r="P61" s="110" t="str">
        <f t="shared" ca="1" si="20"/>
        <v/>
      </c>
      <c r="Q61" s="6" t="str">
        <f t="shared" ca="1" si="10"/>
        <v/>
      </c>
      <c r="R61" s="8" t="str">
        <f t="shared" ca="1" si="21"/>
        <v>エラーの場合ここに表示されます</v>
      </c>
      <c r="V61" s="6" t="str">
        <f t="shared" ca="1" si="11"/>
        <v>エラーの場合ここに表示されます</v>
      </c>
      <c r="W61" s="6">
        <v>2</v>
      </c>
      <c r="X61" s="6">
        <f t="shared" si="22"/>
        <v>0</v>
      </c>
      <c r="Y61" s="6">
        <f t="shared" si="12"/>
        <v>0</v>
      </c>
      <c r="Z61" s="6">
        <f t="shared" si="13"/>
        <v>0</v>
      </c>
      <c r="AA61" s="6">
        <f t="shared" si="14"/>
        <v>0</v>
      </c>
      <c r="AB61" s="6">
        <f t="shared" ca="1" si="23"/>
        <v>0</v>
      </c>
      <c r="AC61" s="6">
        <f t="shared" ca="1" si="24"/>
        <v>0</v>
      </c>
      <c r="AD61" s="6">
        <f t="shared" si="25"/>
        <v>0</v>
      </c>
      <c r="AF61" s="6">
        <f t="shared" ca="1" si="15"/>
        <v>0</v>
      </c>
      <c r="AG61" s="6">
        <f t="shared" ca="1" si="16"/>
        <v>0</v>
      </c>
      <c r="AI61" s="6">
        <f t="shared" si="26"/>
        <v>0</v>
      </c>
      <c r="AK61" s="6">
        <f t="shared" si="17"/>
        <v>0</v>
      </c>
      <c r="AM61" s="6">
        <f t="shared" ca="1" si="27"/>
        <v>0</v>
      </c>
      <c r="AO61" s="6">
        <f t="shared" ca="1" si="28"/>
        <v>2</v>
      </c>
    </row>
    <row r="62" spans="2:41" ht="18" customHeight="1" x14ac:dyDescent="0.2">
      <c r="B62" s="88"/>
      <c r="C62" s="89"/>
      <c r="D62" s="47" t="str">
        <f t="shared" ca="1" si="18"/>
        <v/>
      </c>
      <c r="E62" s="160"/>
      <c r="F62" s="108" t="s">
        <v>620</v>
      </c>
      <c r="G62" s="160"/>
      <c r="H62" s="92"/>
      <c r="I62" s="92"/>
      <c r="J62" s="35" t="s">
        <v>490</v>
      </c>
      <c r="K62" s="89"/>
      <c r="L62" s="51" t="s">
        <v>522</v>
      </c>
      <c r="O62" s="110" t="str">
        <f t="shared" ca="1" si="19"/>
        <v/>
      </c>
      <c r="P62" s="110" t="str">
        <f t="shared" ca="1" si="20"/>
        <v/>
      </c>
      <c r="Q62" s="6" t="str">
        <f t="shared" ca="1" si="10"/>
        <v/>
      </c>
      <c r="R62" s="8" t="str">
        <f t="shared" ca="1" si="21"/>
        <v>エラーの場合ここに表示されます</v>
      </c>
      <c r="V62" s="6" t="str">
        <f t="shared" ca="1" si="11"/>
        <v>エラーの場合ここに表示されます</v>
      </c>
      <c r="W62" s="6">
        <v>2</v>
      </c>
      <c r="X62" s="6">
        <f t="shared" si="22"/>
        <v>0</v>
      </c>
      <c r="Y62" s="6">
        <f t="shared" si="12"/>
        <v>0</v>
      </c>
      <c r="Z62" s="6">
        <f t="shared" si="13"/>
        <v>0</v>
      </c>
      <c r="AA62" s="6">
        <f t="shared" si="14"/>
        <v>0</v>
      </c>
      <c r="AB62" s="6">
        <f t="shared" ca="1" si="23"/>
        <v>0</v>
      </c>
      <c r="AC62" s="6">
        <f t="shared" ca="1" si="24"/>
        <v>0</v>
      </c>
      <c r="AD62" s="6">
        <f t="shared" si="25"/>
        <v>0</v>
      </c>
      <c r="AF62" s="6">
        <f t="shared" ca="1" si="15"/>
        <v>0</v>
      </c>
      <c r="AG62" s="6">
        <f t="shared" ca="1" si="16"/>
        <v>0</v>
      </c>
      <c r="AI62" s="6">
        <f t="shared" si="26"/>
        <v>0</v>
      </c>
      <c r="AK62" s="6">
        <f t="shared" si="17"/>
        <v>0</v>
      </c>
      <c r="AM62" s="6">
        <f t="shared" ca="1" si="27"/>
        <v>0</v>
      </c>
      <c r="AO62" s="6">
        <f t="shared" ca="1" si="28"/>
        <v>2</v>
      </c>
    </row>
    <row r="63" spans="2:41" ht="18" customHeight="1" x14ac:dyDescent="0.2">
      <c r="B63" s="88"/>
      <c r="C63" s="89"/>
      <c r="D63" s="47" t="str">
        <f t="shared" ca="1" si="18"/>
        <v/>
      </c>
      <c r="E63" s="160"/>
      <c r="F63" s="108" t="s">
        <v>537</v>
      </c>
      <c r="G63" s="160"/>
      <c r="H63" s="92"/>
      <c r="I63" s="92"/>
      <c r="J63" s="35" t="s">
        <v>490</v>
      </c>
      <c r="K63" s="89"/>
      <c r="L63" s="51" t="s">
        <v>522</v>
      </c>
      <c r="O63" s="110" t="str">
        <f t="shared" ca="1" si="19"/>
        <v/>
      </c>
      <c r="P63" s="110" t="str">
        <f t="shared" ca="1" si="20"/>
        <v/>
      </c>
      <c r="Q63" s="6" t="str">
        <f t="shared" ca="1" si="10"/>
        <v/>
      </c>
      <c r="R63" s="8" t="str">
        <f t="shared" ca="1" si="21"/>
        <v>エラーの場合ここに表示されます</v>
      </c>
      <c r="V63" s="6" t="str">
        <f t="shared" ca="1" si="11"/>
        <v>エラーの場合ここに表示されます</v>
      </c>
      <c r="W63" s="6">
        <v>2</v>
      </c>
      <c r="X63" s="6">
        <f t="shared" si="22"/>
        <v>0</v>
      </c>
      <c r="Y63" s="6">
        <f t="shared" si="12"/>
        <v>0</v>
      </c>
      <c r="Z63" s="6">
        <f t="shared" si="13"/>
        <v>0</v>
      </c>
      <c r="AA63" s="6">
        <f t="shared" si="14"/>
        <v>0</v>
      </c>
      <c r="AB63" s="6">
        <f t="shared" ca="1" si="23"/>
        <v>0</v>
      </c>
      <c r="AC63" s="6">
        <f t="shared" ca="1" si="24"/>
        <v>0</v>
      </c>
      <c r="AD63" s="6">
        <f t="shared" si="25"/>
        <v>0</v>
      </c>
      <c r="AF63" s="6">
        <f t="shared" ca="1" si="15"/>
        <v>0</v>
      </c>
      <c r="AG63" s="6">
        <f t="shared" ca="1" si="16"/>
        <v>0</v>
      </c>
      <c r="AI63" s="6">
        <f t="shared" si="26"/>
        <v>0</v>
      </c>
      <c r="AK63" s="6">
        <f t="shared" si="17"/>
        <v>0</v>
      </c>
      <c r="AM63" s="6">
        <f t="shared" ca="1" si="27"/>
        <v>0</v>
      </c>
      <c r="AO63" s="6">
        <f t="shared" ca="1" si="28"/>
        <v>2</v>
      </c>
    </row>
    <row r="64" spans="2:41" ht="18" customHeight="1" x14ac:dyDescent="0.2">
      <c r="B64" s="88"/>
      <c r="C64" s="89"/>
      <c r="D64" s="47" t="str">
        <f t="shared" ca="1" si="18"/>
        <v/>
      </c>
      <c r="E64" s="160"/>
      <c r="F64" s="108" t="s">
        <v>537</v>
      </c>
      <c r="G64" s="160"/>
      <c r="H64" s="92"/>
      <c r="I64" s="92"/>
      <c r="J64" s="35" t="s">
        <v>490</v>
      </c>
      <c r="K64" s="89"/>
      <c r="L64" s="51" t="s">
        <v>522</v>
      </c>
      <c r="O64" s="110" t="str">
        <f t="shared" ca="1" si="19"/>
        <v/>
      </c>
      <c r="P64" s="110" t="str">
        <f t="shared" ca="1" si="20"/>
        <v/>
      </c>
      <c r="Q64" s="6" t="str">
        <f t="shared" ca="1" si="10"/>
        <v/>
      </c>
      <c r="R64" s="8" t="str">
        <f t="shared" ca="1" si="21"/>
        <v>エラーの場合ここに表示されます</v>
      </c>
      <c r="V64" s="6" t="str">
        <f t="shared" ca="1" si="11"/>
        <v>エラーの場合ここに表示されます</v>
      </c>
      <c r="W64" s="6">
        <v>2</v>
      </c>
      <c r="X64" s="6">
        <f t="shared" si="22"/>
        <v>0</v>
      </c>
      <c r="Y64" s="6">
        <f t="shared" si="12"/>
        <v>0</v>
      </c>
      <c r="Z64" s="6">
        <f t="shared" si="13"/>
        <v>0</v>
      </c>
      <c r="AA64" s="6">
        <f t="shared" si="14"/>
        <v>0</v>
      </c>
      <c r="AB64" s="6">
        <f t="shared" ca="1" si="23"/>
        <v>0</v>
      </c>
      <c r="AC64" s="6">
        <f t="shared" ca="1" si="24"/>
        <v>0</v>
      </c>
      <c r="AD64" s="6">
        <f t="shared" si="25"/>
        <v>0</v>
      </c>
      <c r="AF64" s="6">
        <f t="shared" ca="1" si="15"/>
        <v>0</v>
      </c>
      <c r="AG64" s="6">
        <f t="shared" ca="1" si="16"/>
        <v>0</v>
      </c>
      <c r="AI64" s="6">
        <f t="shared" si="26"/>
        <v>0</v>
      </c>
      <c r="AK64" s="6">
        <f t="shared" si="17"/>
        <v>0</v>
      </c>
      <c r="AM64" s="6">
        <f t="shared" ca="1" si="27"/>
        <v>0</v>
      </c>
      <c r="AO64" s="6">
        <f t="shared" ca="1" si="28"/>
        <v>2</v>
      </c>
    </row>
    <row r="65" spans="2:41" ht="18" customHeight="1" x14ac:dyDescent="0.2">
      <c r="B65" s="88"/>
      <c r="C65" s="89"/>
      <c r="D65" s="47" t="str">
        <f t="shared" ca="1" si="18"/>
        <v/>
      </c>
      <c r="E65" s="160"/>
      <c r="F65" s="108" t="s">
        <v>537</v>
      </c>
      <c r="G65" s="160"/>
      <c r="H65" s="92"/>
      <c r="I65" s="92"/>
      <c r="J65" s="35" t="s">
        <v>490</v>
      </c>
      <c r="K65" s="89"/>
      <c r="L65" s="51" t="s">
        <v>522</v>
      </c>
      <c r="O65" s="110" t="str">
        <f t="shared" ca="1" si="19"/>
        <v/>
      </c>
      <c r="P65" s="110" t="str">
        <f t="shared" ca="1" si="20"/>
        <v/>
      </c>
      <c r="Q65" s="6" t="str">
        <f t="shared" ca="1" si="10"/>
        <v/>
      </c>
      <c r="R65" s="8" t="str">
        <f t="shared" ca="1" si="21"/>
        <v>エラーの場合ここに表示されます</v>
      </c>
      <c r="V65" s="6" t="str">
        <f t="shared" ca="1" si="11"/>
        <v>エラーの場合ここに表示されます</v>
      </c>
      <c r="W65" s="6">
        <v>2</v>
      </c>
      <c r="X65" s="6">
        <f t="shared" si="22"/>
        <v>0</v>
      </c>
      <c r="Y65" s="6">
        <f t="shared" si="12"/>
        <v>0</v>
      </c>
      <c r="Z65" s="6">
        <f t="shared" si="13"/>
        <v>0</v>
      </c>
      <c r="AA65" s="6">
        <f t="shared" si="14"/>
        <v>0</v>
      </c>
      <c r="AB65" s="6">
        <f t="shared" ca="1" si="23"/>
        <v>0</v>
      </c>
      <c r="AC65" s="6">
        <f t="shared" ca="1" si="24"/>
        <v>0</v>
      </c>
      <c r="AD65" s="6">
        <f t="shared" si="25"/>
        <v>0</v>
      </c>
      <c r="AF65" s="6">
        <f t="shared" ca="1" si="15"/>
        <v>0</v>
      </c>
      <c r="AG65" s="6">
        <f t="shared" ca="1" si="16"/>
        <v>0</v>
      </c>
      <c r="AI65" s="6">
        <f t="shared" si="26"/>
        <v>0</v>
      </c>
      <c r="AK65" s="6">
        <f t="shared" si="17"/>
        <v>0</v>
      </c>
      <c r="AM65" s="6">
        <f t="shared" ca="1" si="27"/>
        <v>0</v>
      </c>
      <c r="AO65" s="6">
        <f t="shared" ca="1" si="28"/>
        <v>2</v>
      </c>
    </row>
    <row r="66" spans="2:41" ht="18" customHeight="1" x14ac:dyDescent="0.2">
      <c r="B66" s="88"/>
      <c r="C66" s="89"/>
      <c r="D66" s="47" t="str">
        <f t="shared" ca="1" si="18"/>
        <v/>
      </c>
      <c r="E66" s="160"/>
      <c r="F66" s="108" t="s">
        <v>613</v>
      </c>
      <c r="G66" s="160"/>
      <c r="H66" s="92"/>
      <c r="I66" s="92"/>
      <c r="J66" s="35" t="s">
        <v>490</v>
      </c>
      <c r="K66" s="89"/>
      <c r="L66" s="51" t="s">
        <v>522</v>
      </c>
      <c r="O66" s="110" t="str">
        <f t="shared" ca="1" si="19"/>
        <v/>
      </c>
      <c r="P66" s="110" t="str">
        <f t="shared" ca="1" si="20"/>
        <v/>
      </c>
      <c r="Q66" s="6" t="str">
        <f t="shared" ca="1" si="10"/>
        <v/>
      </c>
      <c r="R66" s="8" t="str">
        <f t="shared" ca="1" si="21"/>
        <v>エラーの場合ここに表示されます</v>
      </c>
      <c r="V66" s="6" t="str">
        <f t="shared" ca="1" si="11"/>
        <v>エラーの場合ここに表示されます</v>
      </c>
      <c r="W66" s="6">
        <v>2</v>
      </c>
      <c r="X66" s="6">
        <f t="shared" si="22"/>
        <v>0</v>
      </c>
      <c r="Y66" s="6">
        <f t="shared" si="12"/>
        <v>0</v>
      </c>
      <c r="Z66" s="6">
        <f t="shared" si="13"/>
        <v>0</v>
      </c>
      <c r="AA66" s="6">
        <f t="shared" si="14"/>
        <v>0</v>
      </c>
      <c r="AB66" s="6">
        <f t="shared" ca="1" si="23"/>
        <v>0</v>
      </c>
      <c r="AC66" s="6">
        <f t="shared" ca="1" si="24"/>
        <v>0</v>
      </c>
      <c r="AD66" s="6">
        <f t="shared" si="25"/>
        <v>0</v>
      </c>
      <c r="AF66" s="6">
        <f t="shared" ca="1" si="15"/>
        <v>0</v>
      </c>
      <c r="AG66" s="6">
        <f t="shared" ca="1" si="16"/>
        <v>0</v>
      </c>
      <c r="AI66" s="6">
        <f t="shared" si="26"/>
        <v>0</v>
      </c>
      <c r="AK66" s="6">
        <f t="shared" si="17"/>
        <v>0</v>
      </c>
      <c r="AM66" s="6">
        <f t="shared" ca="1" si="27"/>
        <v>0</v>
      </c>
      <c r="AO66" s="6">
        <f t="shared" ca="1" si="28"/>
        <v>2</v>
      </c>
    </row>
    <row r="67" spans="2:41" ht="18" customHeight="1" x14ac:dyDescent="0.2">
      <c r="B67" s="88"/>
      <c r="C67" s="89"/>
      <c r="D67" s="47" t="str">
        <f t="shared" ca="1" si="18"/>
        <v/>
      </c>
      <c r="E67" s="160"/>
      <c r="F67" s="108" t="s">
        <v>537</v>
      </c>
      <c r="G67" s="160"/>
      <c r="H67" s="92"/>
      <c r="I67" s="92"/>
      <c r="J67" s="35" t="s">
        <v>490</v>
      </c>
      <c r="K67" s="89"/>
      <c r="L67" s="51" t="s">
        <v>522</v>
      </c>
      <c r="O67" s="110" t="str">
        <f t="shared" ca="1" si="19"/>
        <v/>
      </c>
      <c r="P67" s="110" t="str">
        <f t="shared" ca="1" si="20"/>
        <v/>
      </c>
      <c r="Q67" s="6" t="str">
        <f t="shared" ca="1" si="10"/>
        <v/>
      </c>
      <c r="R67" s="8" t="str">
        <f t="shared" ca="1" si="21"/>
        <v>エラーの場合ここに表示されます</v>
      </c>
      <c r="V67" s="6" t="str">
        <f t="shared" ca="1" si="11"/>
        <v>エラーの場合ここに表示されます</v>
      </c>
      <c r="W67" s="6">
        <v>2</v>
      </c>
      <c r="X67" s="6">
        <f t="shared" si="22"/>
        <v>0</v>
      </c>
      <c r="Y67" s="6">
        <f t="shared" si="12"/>
        <v>0</v>
      </c>
      <c r="Z67" s="6">
        <f t="shared" si="13"/>
        <v>0</v>
      </c>
      <c r="AA67" s="6">
        <f t="shared" si="14"/>
        <v>0</v>
      </c>
      <c r="AB67" s="6">
        <f t="shared" ca="1" si="23"/>
        <v>0</v>
      </c>
      <c r="AC67" s="6">
        <f t="shared" ca="1" si="24"/>
        <v>0</v>
      </c>
      <c r="AD67" s="6">
        <f t="shared" si="25"/>
        <v>0</v>
      </c>
      <c r="AF67" s="6">
        <f t="shared" ca="1" si="15"/>
        <v>0</v>
      </c>
      <c r="AG67" s="6">
        <f t="shared" ca="1" si="16"/>
        <v>0</v>
      </c>
      <c r="AI67" s="6">
        <f t="shared" si="26"/>
        <v>0</v>
      </c>
      <c r="AK67" s="6">
        <f t="shared" si="17"/>
        <v>0</v>
      </c>
      <c r="AM67" s="6">
        <f t="shared" ca="1" si="27"/>
        <v>0</v>
      </c>
      <c r="AO67" s="6">
        <f t="shared" ca="1" si="28"/>
        <v>2</v>
      </c>
    </row>
    <row r="68" spans="2:41" ht="18" customHeight="1" x14ac:dyDescent="0.2">
      <c r="B68" s="88"/>
      <c r="C68" s="89"/>
      <c r="D68" s="47" t="str">
        <f t="shared" ca="1" si="18"/>
        <v/>
      </c>
      <c r="E68" s="160"/>
      <c r="F68" s="108" t="s">
        <v>621</v>
      </c>
      <c r="G68" s="160"/>
      <c r="H68" s="92"/>
      <c r="I68" s="92"/>
      <c r="J68" s="35" t="s">
        <v>490</v>
      </c>
      <c r="K68" s="89"/>
      <c r="L68" s="51" t="s">
        <v>522</v>
      </c>
      <c r="O68" s="110" t="str">
        <f t="shared" ca="1" si="19"/>
        <v/>
      </c>
      <c r="P68" s="110" t="str">
        <f t="shared" ca="1" si="20"/>
        <v/>
      </c>
      <c r="Q68" s="6" t="str">
        <f t="shared" ca="1" si="10"/>
        <v/>
      </c>
      <c r="R68" s="8" t="str">
        <f t="shared" ca="1" si="21"/>
        <v>エラーの場合ここに表示されます</v>
      </c>
      <c r="V68" s="6" t="str">
        <f t="shared" ca="1" si="11"/>
        <v>エラーの場合ここに表示されます</v>
      </c>
      <c r="W68" s="6">
        <v>2</v>
      </c>
      <c r="X68" s="6">
        <f t="shared" si="22"/>
        <v>0</v>
      </c>
      <c r="Y68" s="6">
        <f t="shared" si="12"/>
        <v>0</v>
      </c>
      <c r="Z68" s="6">
        <f t="shared" si="13"/>
        <v>0</v>
      </c>
      <c r="AA68" s="6">
        <f t="shared" si="14"/>
        <v>0</v>
      </c>
      <c r="AB68" s="6">
        <f t="shared" ca="1" si="23"/>
        <v>0</v>
      </c>
      <c r="AC68" s="6">
        <f t="shared" ca="1" si="24"/>
        <v>0</v>
      </c>
      <c r="AD68" s="6">
        <f t="shared" si="25"/>
        <v>0</v>
      </c>
      <c r="AF68" s="6">
        <f t="shared" ca="1" si="15"/>
        <v>0</v>
      </c>
      <c r="AG68" s="6">
        <f t="shared" ca="1" si="16"/>
        <v>0</v>
      </c>
      <c r="AI68" s="6">
        <f t="shared" si="26"/>
        <v>0</v>
      </c>
      <c r="AK68" s="6">
        <f t="shared" si="17"/>
        <v>0</v>
      </c>
      <c r="AM68" s="6">
        <f t="shared" ca="1" si="27"/>
        <v>0</v>
      </c>
      <c r="AO68" s="6">
        <f t="shared" ca="1" si="28"/>
        <v>2</v>
      </c>
    </row>
    <row r="69" spans="2:41" ht="18" customHeight="1" x14ac:dyDescent="0.2">
      <c r="B69" s="88"/>
      <c r="C69" s="89"/>
      <c r="D69" s="47" t="str">
        <f t="shared" ca="1" si="18"/>
        <v/>
      </c>
      <c r="E69" s="160"/>
      <c r="F69" s="108" t="s">
        <v>537</v>
      </c>
      <c r="G69" s="160"/>
      <c r="H69" s="92"/>
      <c r="I69" s="92"/>
      <c r="J69" s="35" t="s">
        <v>490</v>
      </c>
      <c r="K69" s="89"/>
      <c r="L69" s="51" t="s">
        <v>522</v>
      </c>
      <c r="O69" s="110" t="str">
        <f t="shared" ca="1" si="19"/>
        <v/>
      </c>
      <c r="P69" s="110" t="str">
        <f t="shared" ca="1" si="20"/>
        <v/>
      </c>
      <c r="Q69" s="6" t="str">
        <f t="shared" ca="1" si="10"/>
        <v/>
      </c>
      <c r="R69" s="8" t="str">
        <f t="shared" ca="1" si="21"/>
        <v>エラーの場合ここに表示されます</v>
      </c>
      <c r="V69" s="6" t="str">
        <f t="shared" ca="1" si="11"/>
        <v>エラーの場合ここに表示されます</v>
      </c>
      <c r="W69" s="6">
        <v>2</v>
      </c>
      <c r="X69" s="6">
        <f t="shared" si="22"/>
        <v>0</v>
      </c>
      <c r="Y69" s="6">
        <f t="shared" si="12"/>
        <v>0</v>
      </c>
      <c r="Z69" s="6">
        <f t="shared" si="13"/>
        <v>0</v>
      </c>
      <c r="AA69" s="6">
        <f t="shared" si="14"/>
        <v>0</v>
      </c>
      <c r="AB69" s="6">
        <f t="shared" ca="1" si="23"/>
        <v>0</v>
      </c>
      <c r="AC69" s="6">
        <f t="shared" ca="1" si="24"/>
        <v>0</v>
      </c>
      <c r="AD69" s="6">
        <f t="shared" si="25"/>
        <v>0</v>
      </c>
      <c r="AF69" s="6">
        <f t="shared" ca="1" si="15"/>
        <v>0</v>
      </c>
      <c r="AG69" s="6">
        <f t="shared" ca="1" si="16"/>
        <v>0</v>
      </c>
      <c r="AI69" s="6">
        <f t="shared" si="26"/>
        <v>0</v>
      </c>
      <c r="AK69" s="6">
        <f t="shared" si="17"/>
        <v>0</v>
      </c>
      <c r="AM69" s="6">
        <f t="shared" ca="1" si="27"/>
        <v>0</v>
      </c>
      <c r="AO69" s="6">
        <f t="shared" ca="1" si="28"/>
        <v>2</v>
      </c>
    </row>
    <row r="70" spans="2:41" ht="18" customHeight="1" x14ac:dyDescent="0.2">
      <c r="B70" s="88"/>
      <c r="C70" s="89"/>
      <c r="D70" s="47" t="str">
        <f t="shared" ca="1" si="18"/>
        <v/>
      </c>
      <c r="E70" s="160"/>
      <c r="F70" s="108" t="s">
        <v>537</v>
      </c>
      <c r="G70" s="160"/>
      <c r="H70" s="92"/>
      <c r="I70" s="92"/>
      <c r="J70" s="35" t="s">
        <v>490</v>
      </c>
      <c r="K70" s="89"/>
      <c r="L70" s="51" t="s">
        <v>522</v>
      </c>
      <c r="O70" s="110" t="str">
        <f t="shared" ca="1" si="19"/>
        <v/>
      </c>
      <c r="P70" s="110" t="str">
        <f t="shared" ca="1" si="20"/>
        <v/>
      </c>
      <c r="Q70" s="6" t="str">
        <f t="shared" ca="1" si="10"/>
        <v/>
      </c>
      <c r="R70" s="8" t="str">
        <f t="shared" ca="1" si="21"/>
        <v>エラーの場合ここに表示されます</v>
      </c>
      <c r="V70" s="6" t="str">
        <f t="shared" ca="1" si="11"/>
        <v>エラーの場合ここに表示されます</v>
      </c>
      <c r="W70" s="6">
        <v>2</v>
      </c>
      <c r="X70" s="6">
        <f>AND(LEN($B70)&gt;0,LEN($C70)=0)*1</f>
        <v>0</v>
      </c>
      <c r="Y70" s="6">
        <f t="shared" si="12"/>
        <v>0</v>
      </c>
      <c r="Z70" s="6">
        <f t="shared" si="13"/>
        <v>0</v>
      </c>
      <c r="AA70" s="6">
        <f t="shared" si="14"/>
        <v>0</v>
      </c>
      <c r="AB70" s="6">
        <f ca="1">AND(LEN($H70)=0,OR(LEN($B70)&gt;0,$O70&lt;&gt;"",LEN($I70)&gt;0)=TRUE())*1</f>
        <v>0</v>
      </c>
      <c r="AC70" s="6">
        <f ca="1">AND(LEN($I70)=0,OR(LEN($B70)&gt;0,$P70&lt;&gt;"",LEN($H70)&gt;0)=TRUE())*1</f>
        <v>0</v>
      </c>
      <c r="AD70" s="6">
        <f>AND(LEN($B70)&gt;0,LEN($K70)=0)*1</f>
        <v>0</v>
      </c>
      <c r="AF70" s="6">
        <f t="shared" ca="1" si="15"/>
        <v>0</v>
      </c>
      <c r="AG70" s="6">
        <f t="shared" ca="1" si="16"/>
        <v>0</v>
      </c>
      <c r="AI70" s="6">
        <f t="shared" ref="AI70:AI75" si="29">(LEN(K70)&lt;&gt;LENB(K70))*1</f>
        <v>0</v>
      </c>
      <c r="AK70" s="6">
        <f t="shared" si="17"/>
        <v>0</v>
      </c>
      <c r="AM70" s="6">
        <f ca="1">IF(AND($AO70=0,LEN($H70)&gt;0),
    IF(AND($H70&lt;$O70,$O70&lt;&gt;"-"),3,
          IF(AND($P70&lt;$I70,$P70&lt;&gt;"-"),4,
              IF($H70&gt;$I70, 5,0)
          )
    ),0)</f>
        <v>0</v>
      </c>
      <c r="AO70" s="6">
        <f t="shared" ca="1" si="28"/>
        <v>2</v>
      </c>
    </row>
    <row r="71" spans="2:41" ht="18" customHeight="1" x14ac:dyDescent="0.2">
      <c r="B71" s="88"/>
      <c r="C71" s="89"/>
      <c r="D71" s="47" t="str">
        <f t="shared" ca="1" si="18"/>
        <v/>
      </c>
      <c r="E71" s="160"/>
      <c r="F71" s="108" t="s">
        <v>537</v>
      </c>
      <c r="G71" s="160"/>
      <c r="H71" s="92"/>
      <c r="I71" s="92"/>
      <c r="J71" s="35" t="s">
        <v>490</v>
      </c>
      <c r="K71" s="89"/>
      <c r="L71" s="51" t="s">
        <v>522</v>
      </c>
      <c r="O71" s="110" t="str">
        <f t="shared" ca="1" si="19"/>
        <v/>
      </c>
      <c r="P71" s="110" t="str">
        <f t="shared" ca="1" si="20"/>
        <v/>
      </c>
      <c r="Q71" s="6" t="str">
        <f t="shared" ca="1" si="10"/>
        <v/>
      </c>
      <c r="R71" s="8" t="str">
        <f t="shared" ca="1" si="21"/>
        <v>エラーの場合ここに表示されます</v>
      </c>
      <c r="V71" s="6" t="str">
        <f t="shared" ca="1" si="11"/>
        <v>エラーの場合ここに表示されます</v>
      </c>
      <c r="W71" s="6">
        <v>2</v>
      </c>
      <c r="X71" s="6">
        <f t="shared" si="22"/>
        <v>0</v>
      </c>
      <c r="Y71" s="6">
        <f t="shared" si="12"/>
        <v>0</v>
      </c>
      <c r="Z71" s="6">
        <f t="shared" si="13"/>
        <v>0</v>
      </c>
      <c r="AA71" s="6">
        <f t="shared" si="14"/>
        <v>0</v>
      </c>
      <c r="AB71" s="6">
        <f t="shared" ca="1" si="23"/>
        <v>0</v>
      </c>
      <c r="AC71" s="6">
        <f t="shared" ca="1" si="24"/>
        <v>0</v>
      </c>
      <c r="AD71" s="6">
        <f t="shared" si="25"/>
        <v>0</v>
      </c>
      <c r="AF71" s="6">
        <f t="shared" ca="1" si="15"/>
        <v>0</v>
      </c>
      <c r="AG71" s="6">
        <f t="shared" ca="1" si="16"/>
        <v>0</v>
      </c>
      <c r="AI71" s="6">
        <f t="shared" si="29"/>
        <v>0</v>
      </c>
      <c r="AK71" s="6">
        <f t="shared" si="17"/>
        <v>0</v>
      </c>
      <c r="AM71" s="6">
        <f t="shared" ca="1" si="27"/>
        <v>0</v>
      </c>
      <c r="AO71" s="6">
        <f t="shared" ca="1" si="28"/>
        <v>2</v>
      </c>
    </row>
    <row r="72" spans="2:41" ht="18" customHeight="1" x14ac:dyDescent="0.2">
      <c r="B72" s="88"/>
      <c r="C72" s="89"/>
      <c r="D72" s="47" t="str">
        <f t="shared" ca="1" si="18"/>
        <v/>
      </c>
      <c r="E72" s="160"/>
      <c r="F72" s="108" t="s">
        <v>622</v>
      </c>
      <c r="G72" s="160"/>
      <c r="H72" s="92"/>
      <c r="I72" s="92"/>
      <c r="J72" s="35" t="s">
        <v>490</v>
      </c>
      <c r="K72" s="89"/>
      <c r="L72" s="51" t="s">
        <v>522</v>
      </c>
      <c r="O72" s="110" t="str">
        <f t="shared" ca="1" si="19"/>
        <v/>
      </c>
      <c r="P72" s="110" t="str">
        <f t="shared" ca="1" si="20"/>
        <v/>
      </c>
      <c r="Q72" s="6" t="str">
        <f t="shared" ca="1" si="10"/>
        <v/>
      </c>
      <c r="R72" s="8" t="str">
        <f t="shared" ca="1" si="21"/>
        <v>エラーの場合ここに表示されます</v>
      </c>
      <c r="V72" s="6" t="str">
        <f t="shared" ca="1" si="11"/>
        <v>エラーの場合ここに表示されます</v>
      </c>
      <c r="W72" s="6">
        <v>2</v>
      </c>
      <c r="X72" s="6">
        <f t="shared" si="22"/>
        <v>0</v>
      </c>
      <c r="Y72" s="6">
        <f t="shared" si="12"/>
        <v>0</v>
      </c>
      <c r="Z72" s="6">
        <f t="shared" si="13"/>
        <v>0</v>
      </c>
      <c r="AA72" s="6">
        <f t="shared" si="14"/>
        <v>0</v>
      </c>
      <c r="AB72" s="6">
        <f t="shared" ca="1" si="23"/>
        <v>0</v>
      </c>
      <c r="AC72" s="6">
        <f t="shared" ca="1" si="24"/>
        <v>0</v>
      </c>
      <c r="AD72" s="6">
        <f t="shared" si="25"/>
        <v>0</v>
      </c>
      <c r="AF72" s="6">
        <f t="shared" ca="1" si="15"/>
        <v>0</v>
      </c>
      <c r="AG72" s="6">
        <f t="shared" ca="1" si="16"/>
        <v>0</v>
      </c>
      <c r="AI72" s="6">
        <f t="shared" si="29"/>
        <v>0</v>
      </c>
      <c r="AK72" s="6">
        <f t="shared" si="17"/>
        <v>0</v>
      </c>
      <c r="AM72" s="6">
        <f t="shared" ca="1" si="27"/>
        <v>0</v>
      </c>
      <c r="AO72" s="6">
        <f t="shared" ca="1" si="28"/>
        <v>2</v>
      </c>
    </row>
    <row r="73" spans="2:41" ht="18" customHeight="1" x14ac:dyDescent="0.2">
      <c r="B73" s="88"/>
      <c r="C73" s="89"/>
      <c r="D73" s="47" t="str">
        <f t="shared" ca="1" si="18"/>
        <v/>
      </c>
      <c r="E73" s="160"/>
      <c r="F73" s="108" t="s">
        <v>623</v>
      </c>
      <c r="G73" s="160"/>
      <c r="H73" s="92"/>
      <c r="I73" s="92"/>
      <c r="J73" s="35" t="s">
        <v>490</v>
      </c>
      <c r="K73" s="89"/>
      <c r="L73" s="51" t="s">
        <v>522</v>
      </c>
      <c r="O73" s="110" t="str">
        <f t="shared" ca="1" si="19"/>
        <v/>
      </c>
      <c r="P73" s="110" t="str">
        <f t="shared" ca="1" si="20"/>
        <v/>
      </c>
      <c r="Q73" s="6" t="str">
        <f t="shared" ca="1" si="10"/>
        <v/>
      </c>
      <c r="R73" s="8" t="str">
        <f t="shared" ca="1" si="21"/>
        <v>エラーの場合ここに表示されます</v>
      </c>
      <c r="V73" s="6" t="str">
        <f t="shared" ca="1" si="11"/>
        <v>エラーの場合ここに表示されます</v>
      </c>
      <c r="W73" s="6">
        <v>2</v>
      </c>
      <c r="X73" s="6">
        <f t="shared" si="22"/>
        <v>0</v>
      </c>
      <c r="Y73" s="6">
        <f t="shared" si="12"/>
        <v>0</v>
      </c>
      <c r="Z73" s="6">
        <f t="shared" si="13"/>
        <v>0</v>
      </c>
      <c r="AA73" s="6">
        <f t="shared" si="14"/>
        <v>0</v>
      </c>
      <c r="AB73" s="6">
        <f t="shared" ca="1" si="23"/>
        <v>0</v>
      </c>
      <c r="AC73" s="6">
        <f t="shared" ca="1" si="24"/>
        <v>0</v>
      </c>
      <c r="AD73" s="6">
        <f t="shared" si="25"/>
        <v>0</v>
      </c>
      <c r="AF73" s="6">
        <f t="shared" ca="1" si="15"/>
        <v>0</v>
      </c>
      <c r="AG73" s="6">
        <f t="shared" ca="1" si="16"/>
        <v>0</v>
      </c>
      <c r="AI73" s="6">
        <f t="shared" si="29"/>
        <v>0</v>
      </c>
      <c r="AK73" s="6">
        <f t="shared" si="17"/>
        <v>0</v>
      </c>
      <c r="AM73" s="6">
        <f t="shared" ca="1" si="27"/>
        <v>0</v>
      </c>
      <c r="AO73" s="6">
        <f t="shared" ca="1" si="28"/>
        <v>2</v>
      </c>
    </row>
    <row r="74" spans="2:41" ht="18" customHeight="1" x14ac:dyDescent="0.2">
      <c r="B74" s="88"/>
      <c r="C74" s="89"/>
      <c r="D74" s="47" t="str">
        <f t="shared" ca="1" si="18"/>
        <v/>
      </c>
      <c r="E74" s="160"/>
      <c r="F74" s="108" t="s">
        <v>624</v>
      </c>
      <c r="G74" s="160"/>
      <c r="H74" s="92"/>
      <c r="I74" s="92"/>
      <c r="J74" s="35" t="s">
        <v>490</v>
      </c>
      <c r="K74" s="89"/>
      <c r="L74" s="51" t="s">
        <v>522</v>
      </c>
      <c r="O74" s="110" t="str">
        <f t="shared" ca="1" si="19"/>
        <v/>
      </c>
      <c r="P74" s="110" t="str">
        <f t="shared" ca="1" si="20"/>
        <v/>
      </c>
      <c r="Q74" s="6" t="str">
        <f t="shared" ca="1" si="10"/>
        <v/>
      </c>
      <c r="R74" s="8" t="str">
        <f t="shared" ca="1" si="21"/>
        <v>エラーの場合ここに表示されます</v>
      </c>
      <c r="V74" s="6" t="str">
        <f t="shared" ca="1" si="11"/>
        <v>エラーの場合ここに表示されます</v>
      </c>
      <c r="W74" s="6">
        <v>2</v>
      </c>
      <c r="X74" s="6">
        <f t="shared" si="22"/>
        <v>0</v>
      </c>
      <c r="Y74" s="6">
        <f t="shared" si="12"/>
        <v>0</v>
      </c>
      <c r="Z74" s="6">
        <f t="shared" si="13"/>
        <v>0</v>
      </c>
      <c r="AA74" s="6">
        <f t="shared" si="14"/>
        <v>0</v>
      </c>
      <c r="AB74" s="6">
        <f t="shared" ca="1" si="23"/>
        <v>0</v>
      </c>
      <c r="AC74" s="6">
        <f t="shared" ca="1" si="24"/>
        <v>0</v>
      </c>
      <c r="AD74" s="6">
        <f t="shared" si="25"/>
        <v>0</v>
      </c>
      <c r="AF74" s="6">
        <f t="shared" ca="1" si="15"/>
        <v>0</v>
      </c>
      <c r="AG74" s="6">
        <f t="shared" ca="1" si="16"/>
        <v>0</v>
      </c>
      <c r="AI74" s="6">
        <f t="shared" si="29"/>
        <v>0</v>
      </c>
      <c r="AK74" s="6">
        <f t="shared" si="17"/>
        <v>0</v>
      </c>
      <c r="AM74" s="6">
        <f t="shared" ca="1" si="27"/>
        <v>0</v>
      </c>
      <c r="AO74" s="6">
        <f t="shared" ca="1" si="28"/>
        <v>2</v>
      </c>
    </row>
    <row r="75" spans="2:41" ht="18" customHeight="1" thickBot="1" x14ac:dyDescent="0.25">
      <c r="B75" s="90"/>
      <c r="C75" s="91"/>
      <c r="D75" s="107" t="str">
        <f t="shared" ca="1" si="18"/>
        <v/>
      </c>
      <c r="E75" s="85"/>
      <c r="F75" s="109" t="s">
        <v>537</v>
      </c>
      <c r="G75" s="85"/>
      <c r="H75" s="126"/>
      <c r="I75" s="126"/>
      <c r="J75" s="40" t="s">
        <v>490</v>
      </c>
      <c r="K75" s="91"/>
      <c r="L75" s="53" t="s">
        <v>522</v>
      </c>
      <c r="O75" s="110" t="str">
        <f t="shared" ca="1" si="19"/>
        <v/>
      </c>
      <c r="P75" s="110" t="str">
        <f t="shared" ca="1" si="20"/>
        <v/>
      </c>
      <c r="Q75" s="6" t="str">
        <f t="shared" ca="1" si="10"/>
        <v/>
      </c>
      <c r="R75" s="8" t="str">
        <f t="shared" ca="1" si="21"/>
        <v>エラーの場合ここに表示されます</v>
      </c>
      <c r="V75" s="6" t="str">
        <f t="shared" ca="1" si="11"/>
        <v>エラーの場合ここに表示されます</v>
      </c>
      <c r="W75" s="6">
        <v>2</v>
      </c>
      <c r="X75" s="6">
        <f t="shared" si="22"/>
        <v>0</v>
      </c>
      <c r="Y75" s="6">
        <f t="shared" si="12"/>
        <v>0</v>
      </c>
      <c r="Z75" s="6">
        <f t="shared" si="13"/>
        <v>0</v>
      </c>
      <c r="AA75" s="6">
        <f t="shared" si="14"/>
        <v>0</v>
      </c>
      <c r="AB75" s="6">
        <f t="shared" ca="1" si="23"/>
        <v>0</v>
      </c>
      <c r="AC75" s="6">
        <f t="shared" ca="1" si="24"/>
        <v>0</v>
      </c>
      <c r="AD75" s="6">
        <f t="shared" si="25"/>
        <v>0</v>
      </c>
      <c r="AF75" s="6">
        <f t="shared" ca="1" si="15"/>
        <v>0</v>
      </c>
      <c r="AG75" s="6">
        <f t="shared" ca="1" si="16"/>
        <v>0</v>
      </c>
      <c r="AI75" s="6">
        <f t="shared" si="29"/>
        <v>0</v>
      </c>
      <c r="AK75" s="6">
        <f t="shared" si="17"/>
        <v>0</v>
      </c>
      <c r="AM75" s="6">
        <f t="shared" ca="1" si="27"/>
        <v>0</v>
      </c>
      <c r="AO75" s="6">
        <f t="shared" ca="1" si="28"/>
        <v>2</v>
      </c>
    </row>
  </sheetData>
  <sheetProtection sheet="1" objects="1" scenarios="1" insertRows="0"/>
  <mergeCells count="46">
    <mergeCell ref="O34:P34"/>
    <mergeCell ref="B11:L11"/>
    <mergeCell ref="B12:L12"/>
    <mergeCell ref="D13:J13"/>
    <mergeCell ref="C18:H18"/>
    <mergeCell ref="I18:L18"/>
    <mergeCell ref="C17:H17"/>
    <mergeCell ref="I17:L17"/>
    <mergeCell ref="E14:J14"/>
    <mergeCell ref="C15:L15"/>
    <mergeCell ref="B16:L16"/>
    <mergeCell ref="H21:I21"/>
    <mergeCell ref="J21:L21"/>
    <mergeCell ref="B20:C20"/>
    <mergeCell ref="D20:L20"/>
    <mergeCell ref="H23:I23"/>
    <mergeCell ref="B8:B10"/>
    <mergeCell ref="E8:I8"/>
    <mergeCell ref="K8:L8"/>
    <mergeCell ref="E9:I9"/>
    <mergeCell ref="K9:L9"/>
    <mergeCell ref="E10:I10"/>
    <mergeCell ref="K10:L10"/>
    <mergeCell ref="B2:L2"/>
    <mergeCell ref="C4:L4"/>
    <mergeCell ref="C5:L5"/>
    <mergeCell ref="C6:L6"/>
    <mergeCell ref="C7:L7"/>
    <mergeCell ref="H24:I24"/>
    <mergeCell ref="C19:L19"/>
    <mergeCell ref="H22:I22"/>
    <mergeCell ref="H25:I25"/>
    <mergeCell ref="H29:I29"/>
    <mergeCell ref="H30:I30"/>
    <mergeCell ref="H27:I27"/>
    <mergeCell ref="H28:I28"/>
    <mergeCell ref="H26:I26"/>
    <mergeCell ref="J34:L35"/>
    <mergeCell ref="H31:I31"/>
    <mergeCell ref="B33:C33"/>
    <mergeCell ref="D33:L33"/>
    <mergeCell ref="B34:B35"/>
    <mergeCell ref="C34:C35"/>
    <mergeCell ref="D34:D35"/>
    <mergeCell ref="H34:I34"/>
    <mergeCell ref="E34:G34"/>
  </mergeCells>
  <phoneticPr fontId="5"/>
  <conditionalFormatting sqref="C13">
    <cfRule type="expression" dxfId="471" priority="416">
      <formula>$R$13&lt;&gt;正常</formula>
    </cfRule>
  </conditionalFormatting>
  <conditionalFormatting sqref="B22">
    <cfRule type="expression" dxfId="470" priority="415">
      <formula>AND(COUNTIF($R22,"*"&amp;$B$21&amp;"*")&gt;0)</formula>
    </cfRule>
  </conditionalFormatting>
  <conditionalFormatting sqref="C22:G22">
    <cfRule type="expression" dxfId="469" priority="411">
      <formula>AND(COUNTIF($R22,"*業務分野、もしくは業務段階*")&gt;0)</formula>
    </cfRule>
  </conditionalFormatting>
  <conditionalFormatting sqref="H22:I22">
    <cfRule type="expression" dxfId="468" priority="410">
      <formula>AND(COUNTIF($R22,"*業務分野・業務段階（英語表記）*")&gt;0)</formula>
    </cfRule>
  </conditionalFormatting>
  <conditionalFormatting sqref="K22">
    <cfRule type="expression" dxfId="467" priority="409">
      <formula>AND(COUNTIF($R22,"*参考資料のページ*")&gt;0)</formula>
    </cfRule>
  </conditionalFormatting>
  <conditionalFormatting sqref="B36 B38 B40 B42 B44 B46 B48 B50 B52 B68 B54 B70 B56 B58 B60 B62 B64 B66 B72 B74">
    <cfRule type="expression" dxfId="466" priority="408">
      <formula>AND(COUNTIF($R36,"*技術者番号*")&gt;0)</formula>
    </cfRule>
  </conditionalFormatting>
  <conditionalFormatting sqref="C36">
    <cfRule type="expression" dxfId="465" priority="407">
      <formula>AND(COUNTIF($R36,"*役割*")&gt;0)</formula>
    </cfRule>
  </conditionalFormatting>
  <conditionalFormatting sqref="B23">
    <cfRule type="expression" dxfId="464" priority="406">
      <formula>AND(COUNTIF($R23,"*"&amp;$B$21&amp;"*")&gt;0)</formula>
    </cfRule>
  </conditionalFormatting>
  <conditionalFormatting sqref="H23:I23">
    <cfRule type="expression" dxfId="463" priority="401">
      <formula>AND(COUNTIF($R23,"*業務分野・業務段階（英語表記）*")&gt;0)</formula>
    </cfRule>
  </conditionalFormatting>
  <conditionalFormatting sqref="B24">
    <cfRule type="expression" dxfId="462" priority="400">
      <formula>AND(COUNTIF($R24,"*"&amp;$B$21&amp;"*")&gt;0)</formula>
    </cfRule>
  </conditionalFormatting>
  <conditionalFormatting sqref="H24:I24">
    <cfRule type="expression" dxfId="461" priority="395">
      <formula>AND(COUNTIF($R24,"*業務分野・業務段階（英語表記）*")&gt;0)</formula>
    </cfRule>
  </conditionalFormatting>
  <conditionalFormatting sqref="B25">
    <cfRule type="expression" dxfId="460" priority="394">
      <formula>AND(COUNTIF($R25,"*"&amp;$B$21&amp;"*")&gt;0)</formula>
    </cfRule>
  </conditionalFormatting>
  <conditionalFormatting sqref="H25:I25">
    <cfRule type="expression" dxfId="459" priority="389">
      <formula>AND(COUNTIF($R25,"*業務分野・業務段階（英語表記）*")&gt;0)</formula>
    </cfRule>
  </conditionalFormatting>
  <conditionalFormatting sqref="B26">
    <cfRule type="expression" dxfId="458" priority="388">
      <formula>AND(COUNTIF($R26,"*"&amp;$B$21&amp;"*")&gt;0)</formula>
    </cfRule>
  </conditionalFormatting>
  <conditionalFormatting sqref="H26:I26">
    <cfRule type="expression" dxfId="457" priority="383">
      <formula>AND(COUNTIF($R26,"*業務分野・業務段階（英語表記）*")&gt;0)</formula>
    </cfRule>
  </conditionalFormatting>
  <conditionalFormatting sqref="B27">
    <cfRule type="expression" dxfId="456" priority="382">
      <formula>AND(COUNTIF($R27,"*"&amp;$B$21&amp;"*")&gt;0)</formula>
    </cfRule>
  </conditionalFormatting>
  <conditionalFormatting sqref="H27:I27">
    <cfRule type="expression" dxfId="455" priority="377">
      <formula>AND(COUNTIF($R27,"*業務分野・業務段階（英語表記）*")&gt;0)</formula>
    </cfRule>
  </conditionalFormatting>
  <conditionalFormatting sqref="B28">
    <cfRule type="expression" dxfId="454" priority="376">
      <formula>AND(COUNTIF($R28,"*"&amp;$B$21&amp;"*")&gt;0)</formula>
    </cfRule>
  </conditionalFormatting>
  <conditionalFormatting sqref="H28:I28">
    <cfRule type="expression" dxfId="453" priority="371">
      <formula>AND(COUNTIF($R28,"*業務分野・業務段階（英語表記）*")&gt;0)</formula>
    </cfRule>
  </conditionalFormatting>
  <conditionalFormatting sqref="B29">
    <cfRule type="expression" dxfId="452" priority="370">
      <formula>AND(COUNTIF($R29,"*"&amp;$B$21&amp;"*")&gt;0)</formula>
    </cfRule>
  </conditionalFormatting>
  <conditionalFormatting sqref="H29:I29">
    <cfRule type="expression" dxfId="451" priority="365">
      <formula>AND(COUNTIF($R29,"*業務分野・業務段階（英語表記）*")&gt;0)</formula>
    </cfRule>
  </conditionalFormatting>
  <conditionalFormatting sqref="B30">
    <cfRule type="expression" dxfId="450" priority="364">
      <formula>AND(COUNTIF($R30,"*"&amp;$B$21&amp;"*")&gt;0)</formula>
    </cfRule>
  </conditionalFormatting>
  <conditionalFormatting sqref="H30:I30">
    <cfRule type="expression" dxfId="449" priority="359">
      <formula>AND(COUNTIF($R30,"*業務分野・業務段階（英語表記）*")&gt;0)</formula>
    </cfRule>
  </conditionalFormatting>
  <conditionalFormatting sqref="B31">
    <cfRule type="expression" dxfId="448" priority="358">
      <formula>AND(COUNTIF($R31,"*"&amp;$B$21&amp;"*")&gt;0)</formula>
    </cfRule>
  </conditionalFormatting>
  <conditionalFormatting sqref="H31:I31">
    <cfRule type="expression" dxfId="447" priority="353">
      <formula>AND(COUNTIF($R31,"*業務分野・業務段階（英語表記）*")&gt;0)</formula>
    </cfRule>
  </conditionalFormatting>
  <conditionalFormatting sqref="K23">
    <cfRule type="expression" dxfId="446" priority="352">
      <formula>AND(COUNTIF($R23,"*参考資料のページ*")&gt;0)</formula>
    </cfRule>
  </conditionalFormatting>
  <conditionalFormatting sqref="K24">
    <cfRule type="expression" dxfId="445" priority="351">
      <formula>AND(COUNTIF($R24,"*参考資料のページ*")&gt;0)</formula>
    </cfRule>
  </conditionalFormatting>
  <conditionalFormatting sqref="K25">
    <cfRule type="expression" dxfId="444" priority="350">
      <formula>AND(COUNTIF($R25,"*参考資料のページ*")&gt;0)</formula>
    </cfRule>
  </conditionalFormatting>
  <conditionalFormatting sqref="K26">
    <cfRule type="expression" dxfId="443" priority="349">
      <formula>AND(COUNTIF($R26,"*参考資料のページ*")&gt;0)</formula>
    </cfRule>
  </conditionalFormatting>
  <conditionalFormatting sqref="K27">
    <cfRule type="expression" dxfId="442" priority="348">
      <formula>AND(COUNTIF($R27,"*参考資料のページ*")&gt;0)</formula>
    </cfRule>
  </conditionalFormatting>
  <conditionalFormatting sqref="K28">
    <cfRule type="expression" dxfId="441" priority="347">
      <formula>AND(COUNTIF($R28,"*参考資料のページ*")&gt;0)</formula>
    </cfRule>
  </conditionalFormatting>
  <conditionalFormatting sqref="K29">
    <cfRule type="expression" dxfId="440" priority="346">
      <formula>AND(COUNTIF($R29,"*参考資料のページ*")&gt;0)</formula>
    </cfRule>
  </conditionalFormatting>
  <conditionalFormatting sqref="K30">
    <cfRule type="expression" dxfId="439" priority="345">
      <formula>AND(COUNTIF($R30,"*参考資料のページ*")&gt;0)</formula>
    </cfRule>
  </conditionalFormatting>
  <conditionalFormatting sqref="K31">
    <cfRule type="expression" dxfId="438" priority="344">
      <formula>AND(COUNTIF($R31,"*参考資料のページ*")&gt;0)</formula>
    </cfRule>
  </conditionalFormatting>
  <conditionalFormatting sqref="H36">
    <cfRule type="expression" dxfId="437" priority="343">
      <formula>AND(COUNTIF($R36,"*"&amp;$H$35&amp;"*")&gt;0)</formula>
    </cfRule>
  </conditionalFormatting>
  <conditionalFormatting sqref="I36">
    <cfRule type="expression" dxfId="436" priority="342">
      <formula>AND(COUNTIF($R36,"*"&amp;$I$35&amp;"*")&gt;0)</formula>
    </cfRule>
  </conditionalFormatting>
  <conditionalFormatting sqref="K36:K74">
    <cfRule type="expression" dxfId="435" priority="341">
      <formula>AND(COUNTIF($R36,"*参考資料のページ*")&gt;0)</formula>
    </cfRule>
  </conditionalFormatting>
  <conditionalFormatting sqref="E36 E38 E40 E42 E44 E46 E48 E50 E52 E54 E56 E58 E60 E62 E64 E66 E68 E70 E72 E74">
    <cfRule type="expression" dxfId="434" priority="340">
      <formula>AND(COUNTIF($R36,"* "&amp;$E$35&amp;"*")&gt;0)</formula>
    </cfRule>
  </conditionalFormatting>
  <conditionalFormatting sqref="F36">
    <cfRule type="expression" dxfId="433" priority="339">
      <formula>AND(COUNTIF($R36,"*$F$35*")&gt;0)</formula>
    </cfRule>
  </conditionalFormatting>
  <conditionalFormatting sqref="G36 G38 G40 G42 G44 G46 G48 G50 G52 G54 G56 G58 G60 G62 G64 G66 G68 G70 G72 G74">
    <cfRule type="expression" dxfId="432" priority="338">
      <formula>AND(COUNTIF($R36,"*"&amp;$G$35&amp;"*")&gt;0)</formula>
    </cfRule>
  </conditionalFormatting>
  <conditionalFormatting sqref="B37 B39 B41 B43 B45 B47 B49 B51 B53 B69 B55 B71 B57 B59 B61 B63 B65 B67 B73">
    <cfRule type="expression" dxfId="431" priority="337">
      <formula>AND(COUNTIF($R37,"*技術者番号*")&gt;0)</formula>
    </cfRule>
  </conditionalFormatting>
  <conditionalFormatting sqref="C37">
    <cfRule type="expression" dxfId="430" priority="336">
      <formula>AND(COUNTIF($R37,"*役割*")&gt;0)</formula>
    </cfRule>
  </conditionalFormatting>
  <conditionalFormatting sqref="C38">
    <cfRule type="expression" dxfId="429" priority="334">
      <formula>AND(COUNTIF($R38,"*役割*")&gt;0)</formula>
    </cfRule>
  </conditionalFormatting>
  <conditionalFormatting sqref="C39">
    <cfRule type="expression" dxfId="428" priority="332">
      <formula>AND(COUNTIF($R39,"*役割*")&gt;0)</formula>
    </cfRule>
  </conditionalFormatting>
  <conditionalFormatting sqref="C40">
    <cfRule type="expression" dxfId="427" priority="330">
      <formula>AND(COUNTIF($R40,"*役割*")&gt;0)</formula>
    </cfRule>
  </conditionalFormatting>
  <conditionalFormatting sqref="C41">
    <cfRule type="expression" dxfId="426" priority="328">
      <formula>AND(COUNTIF($R41,"*役割*")&gt;0)</formula>
    </cfRule>
  </conditionalFormatting>
  <conditionalFormatting sqref="C42">
    <cfRule type="expression" dxfId="425" priority="326">
      <formula>AND(COUNTIF($R42,"*役割*")&gt;0)</formula>
    </cfRule>
  </conditionalFormatting>
  <conditionalFormatting sqref="C43">
    <cfRule type="expression" dxfId="424" priority="324">
      <formula>AND(COUNTIF($R43,"*役割*")&gt;0)</formula>
    </cfRule>
  </conditionalFormatting>
  <conditionalFormatting sqref="C44">
    <cfRule type="expression" dxfId="423" priority="322">
      <formula>AND(COUNTIF($R44,"*役割*")&gt;0)</formula>
    </cfRule>
  </conditionalFormatting>
  <conditionalFormatting sqref="C45">
    <cfRule type="expression" dxfId="422" priority="320">
      <formula>AND(COUNTIF($R45,"*役割*")&gt;0)</formula>
    </cfRule>
  </conditionalFormatting>
  <conditionalFormatting sqref="C46">
    <cfRule type="expression" dxfId="421" priority="318">
      <formula>AND(COUNTIF($R46,"*役割*")&gt;0)</formula>
    </cfRule>
  </conditionalFormatting>
  <conditionalFormatting sqref="C47">
    <cfRule type="expression" dxfId="420" priority="316">
      <formula>AND(COUNTIF($R47,"*役割*")&gt;0)</formula>
    </cfRule>
  </conditionalFormatting>
  <conditionalFormatting sqref="C48">
    <cfRule type="expression" dxfId="419" priority="314">
      <formula>AND(COUNTIF($R48,"*役割*")&gt;0)</formula>
    </cfRule>
  </conditionalFormatting>
  <conditionalFormatting sqref="C49">
    <cfRule type="expression" dxfId="418" priority="312">
      <formula>AND(COUNTIF($R49,"*役割*")&gt;0)</formula>
    </cfRule>
  </conditionalFormatting>
  <conditionalFormatting sqref="C50">
    <cfRule type="expression" dxfId="417" priority="310">
      <formula>AND(COUNTIF($R50,"*役割*")&gt;0)</formula>
    </cfRule>
  </conditionalFormatting>
  <conditionalFormatting sqref="C51">
    <cfRule type="expression" dxfId="416" priority="308">
      <formula>AND(COUNTIF($R51,"*役割*")&gt;0)</formula>
    </cfRule>
  </conditionalFormatting>
  <conditionalFormatting sqref="C52">
    <cfRule type="expression" dxfId="415" priority="306">
      <formula>AND(COUNTIF($R52,"*役割*")&gt;0)</formula>
    </cfRule>
  </conditionalFormatting>
  <conditionalFormatting sqref="C53">
    <cfRule type="expression" dxfId="414" priority="304">
      <formula>AND(COUNTIF($R53,"*役割*")&gt;0)</formula>
    </cfRule>
  </conditionalFormatting>
  <conditionalFormatting sqref="C54">
    <cfRule type="expression" dxfId="413" priority="302">
      <formula>AND(COUNTIF($R54,"*役割*")&gt;0)</formula>
    </cfRule>
  </conditionalFormatting>
  <conditionalFormatting sqref="C55">
    <cfRule type="expression" dxfId="412" priority="300">
      <formula>AND(COUNTIF($R55,"*役割*")&gt;0)</formula>
    </cfRule>
  </conditionalFormatting>
  <conditionalFormatting sqref="C56">
    <cfRule type="expression" dxfId="411" priority="298">
      <formula>AND(COUNTIF($R56,"*役割*")&gt;0)</formula>
    </cfRule>
  </conditionalFormatting>
  <conditionalFormatting sqref="C57">
    <cfRule type="expression" dxfId="410" priority="296">
      <formula>AND(COUNTIF($R57,"*役割*")&gt;0)</formula>
    </cfRule>
  </conditionalFormatting>
  <conditionalFormatting sqref="C58">
    <cfRule type="expression" dxfId="409" priority="294">
      <formula>AND(COUNTIF($R58,"*役割*")&gt;0)</formula>
    </cfRule>
  </conditionalFormatting>
  <conditionalFormatting sqref="C59">
    <cfRule type="expression" dxfId="408" priority="292">
      <formula>AND(COUNTIF($R59,"*役割*")&gt;0)</formula>
    </cfRule>
  </conditionalFormatting>
  <conditionalFormatting sqref="C60">
    <cfRule type="expression" dxfId="407" priority="290">
      <formula>AND(COUNTIF($R60,"*役割*")&gt;0)</formula>
    </cfRule>
  </conditionalFormatting>
  <conditionalFormatting sqref="C61">
    <cfRule type="expression" dxfId="406" priority="288">
      <formula>AND(COUNTIF($R61,"*役割*")&gt;0)</formula>
    </cfRule>
  </conditionalFormatting>
  <conditionalFormatting sqref="C62">
    <cfRule type="expression" dxfId="405" priority="286">
      <formula>AND(COUNTIF($R62,"*役割*")&gt;0)</formula>
    </cfRule>
  </conditionalFormatting>
  <conditionalFormatting sqref="C63">
    <cfRule type="expression" dxfId="404" priority="284">
      <formula>AND(COUNTIF($R63,"*役割*")&gt;0)</formula>
    </cfRule>
  </conditionalFormatting>
  <conditionalFormatting sqref="C64">
    <cfRule type="expression" dxfId="403" priority="282">
      <formula>AND(COUNTIF($R64,"*役割*")&gt;0)</formula>
    </cfRule>
  </conditionalFormatting>
  <conditionalFormatting sqref="C65">
    <cfRule type="expression" dxfId="402" priority="280">
      <formula>AND(COUNTIF($R65,"*役割*")&gt;0)</formula>
    </cfRule>
  </conditionalFormatting>
  <conditionalFormatting sqref="C66">
    <cfRule type="expression" dxfId="401" priority="278">
      <formula>AND(COUNTIF($R66,"*役割*")&gt;0)</formula>
    </cfRule>
  </conditionalFormatting>
  <conditionalFormatting sqref="C67">
    <cfRule type="expression" dxfId="400" priority="276">
      <formula>AND(COUNTIF($R67,"*役割*")&gt;0)</formula>
    </cfRule>
  </conditionalFormatting>
  <conditionalFormatting sqref="C68">
    <cfRule type="expression" dxfId="399" priority="274">
      <formula>AND(COUNTIF($R68,"*役割*")&gt;0)</formula>
    </cfRule>
  </conditionalFormatting>
  <conditionalFormatting sqref="C69">
    <cfRule type="expression" dxfId="398" priority="272">
      <formula>AND(COUNTIF($R69,"*役割*")&gt;0)</formula>
    </cfRule>
  </conditionalFormatting>
  <conditionalFormatting sqref="C70">
    <cfRule type="expression" dxfId="397" priority="270">
      <formula>AND(COUNTIF($R70,"*役割*")&gt;0)</formula>
    </cfRule>
  </conditionalFormatting>
  <conditionalFormatting sqref="C71">
    <cfRule type="expression" dxfId="396" priority="268">
      <formula>AND(COUNTIF($R71,"*役割*")&gt;0)</formula>
    </cfRule>
  </conditionalFormatting>
  <conditionalFormatting sqref="C72">
    <cfRule type="expression" dxfId="395" priority="266">
      <formula>AND(COUNTIF($R72,"*役割*")&gt;0)</formula>
    </cfRule>
  </conditionalFormatting>
  <conditionalFormatting sqref="C73">
    <cfRule type="expression" dxfId="394" priority="264">
      <formula>AND(COUNTIF($R73,"*役割*")&gt;0)</formula>
    </cfRule>
  </conditionalFormatting>
  <conditionalFormatting sqref="C74">
    <cfRule type="expression" dxfId="393" priority="262">
      <formula>AND(COUNTIF($R74,"*役割*")&gt;0)</formula>
    </cfRule>
  </conditionalFormatting>
  <conditionalFormatting sqref="B75">
    <cfRule type="expression" dxfId="392" priority="261">
      <formula>AND(COUNTIF($R75,"*技術者番号*")&gt;0)</formula>
    </cfRule>
  </conditionalFormatting>
  <conditionalFormatting sqref="C75">
    <cfRule type="expression" dxfId="391" priority="260">
      <formula>AND(COUNTIF($R75,"*役割*")&gt;0)</formula>
    </cfRule>
  </conditionalFormatting>
  <conditionalFormatting sqref="H37">
    <cfRule type="expression" dxfId="390" priority="259">
      <formula>AND(COUNTIF($R37,"*"&amp;$H$35&amp;"*")&gt;0)</formula>
    </cfRule>
  </conditionalFormatting>
  <conditionalFormatting sqref="I37">
    <cfRule type="expression" dxfId="389" priority="258">
      <formula>AND(COUNTIF($R37,"*"&amp;$I$35&amp;"*")&gt;0)</formula>
    </cfRule>
  </conditionalFormatting>
  <conditionalFormatting sqref="E37 E39 E41 E43 E45 E47 E49 E51 E53 E55 E57 E59 E61 E63 E65 E67 E69 E71 E73">
    <cfRule type="expression" dxfId="388" priority="257">
      <formula>AND(COUNTIF($R37,"* "&amp;$E$35&amp;"*")&gt;0)</formula>
    </cfRule>
  </conditionalFormatting>
  <conditionalFormatting sqref="F37">
    <cfRule type="expression" dxfId="387" priority="256">
      <formula>AND(COUNTIF($R37,"*$F$35*")&gt;0)</formula>
    </cfRule>
  </conditionalFormatting>
  <conditionalFormatting sqref="G37 G39 G41 G43 G45 G47 G49 G51 G53 G55 G57 G59 G61 G63 G65 G67 G69 G71 G73">
    <cfRule type="expression" dxfId="386" priority="255">
      <formula>AND(COUNTIF($R37,"*"&amp;$G$35&amp;"*")&gt;0)</formula>
    </cfRule>
  </conditionalFormatting>
  <conditionalFormatting sqref="H38">
    <cfRule type="expression" dxfId="385" priority="254">
      <formula>AND(COUNTIF($R38,"*"&amp;$H$35&amp;"*")&gt;0)</formula>
    </cfRule>
  </conditionalFormatting>
  <conditionalFormatting sqref="I38">
    <cfRule type="expression" dxfId="384" priority="253">
      <formula>AND(COUNTIF($R38,"*"&amp;$I$35&amp;"*")&gt;0)</formula>
    </cfRule>
  </conditionalFormatting>
  <conditionalFormatting sqref="F38">
    <cfRule type="expression" dxfId="383" priority="251">
      <formula>AND(COUNTIF($R38,"*$F$35*")&gt;0)</formula>
    </cfRule>
  </conditionalFormatting>
  <conditionalFormatting sqref="H39">
    <cfRule type="expression" dxfId="382" priority="249">
      <formula>AND(COUNTIF($R39,"*"&amp;$H$35&amp;"*")&gt;0)</formula>
    </cfRule>
  </conditionalFormatting>
  <conditionalFormatting sqref="I39">
    <cfRule type="expression" dxfId="381" priority="248">
      <formula>AND(COUNTIF($R39,"*"&amp;$I$35&amp;"*")&gt;0)</formula>
    </cfRule>
  </conditionalFormatting>
  <conditionalFormatting sqref="F39">
    <cfRule type="expression" dxfId="380" priority="246">
      <formula>AND(COUNTIF($R39,"*$F$35*")&gt;0)</formula>
    </cfRule>
  </conditionalFormatting>
  <conditionalFormatting sqref="H40">
    <cfRule type="expression" dxfId="379" priority="244">
      <formula>AND(COUNTIF($R40,"*"&amp;$H$35&amp;"*")&gt;0)</formula>
    </cfRule>
  </conditionalFormatting>
  <conditionalFormatting sqref="I40">
    <cfRule type="expression" dxfId="378" priority="243">
      <formula>AND(COUNTIF($R40,"*"&amp;$I$35&amp;"*")&gt;0)</formula>
    </cfRule>
  </conditionalFormatting>
  <conditionalFormatting sqref="F40">
    <cfRule type="expression" dxfId="377" priority="241">
      <formula>AND(COUNTIF($R40,"*$F$35*")&gt;0)</formula>
    </cfRule>
  </conditionalFormatting>
  <conditionalFormatting sqref="H41">
    <cfRule type="expression" dxfId="376" priority="239">
      <formula>AND(COUNTIF($R41,"*"&amp;$H$35&amp;"*")&gt;0)</formula>
    </cfRule>
  </conditionalFormatting>
  <conditionalFormatting sqref="I41">
    <cfRule type="expression" dxfId="375" priority="238">
      <formula>AND(COUNTIF($R41,"*"&amp;$I$35&amp;"*")&gt;0)</formula>
    </cfRule>
  </conditionalFormatting>
  <conditionalFormatting sqref="F41">
    <cfRule type="expression" dxfId="374" priority="236">
      <formula>AND(COUNTIF($R41,"*$F$35*")&gt;0)</formula>
    </cfRule>
  </conditionalFormatting>
  <conditionalFormatting sqref="H42">
    <cfRule type="expression" dxfId="373" priority="234">
      <formula>AND(COUNTIF($R42,"*"&amp;$H$35&amp;"*")&gt;0)</formula>
    </cfRule>
  </conditionalFormatting>
  <conditionalFormatting sqref="I42">
    <cfRule type="expression" dxfId="372" priority="233">
      <formula>AND(COUNTIF($R42,"*"&amp;$I$35&amp;"*")&gt;0)</formula>
    </cfRule>
  </conditionalFormatting>
  <conditionalFormatting sqref="F42">
    <cfRule type="expression" dxfId="371" priority="231">
      <formula>AND(COUNTIF($R42,"*$F$35*")&gt;0)</formula>
    </cfRule>
  </conditionalFormatting>
  <conditionalFormatting sqref="H43">
    <cfRule type="expression" dxfId="370" priority="229">
      <formula>AND(COUNTIF($R43,"*"&amp;$H$35&amp;"*")&gt;0)</formula>
    </cfRule>
  </conditionalFormatting>
  <conditionalFormatting sqref="I43">
    <cfRule type="expression" dxfId="369" priority="228">
      <formula>AND(COUNTIF($R43,"*"&amp;$I$35&amp;"*")&gt;0)</formula>
    </cfRule>
  </conditionalFormatting>
  <conditionalFormatting sqref="F43">
    <cfRule type="expression" dxfId="368" priority="226">
      <formula>AND(COUNTIF($R43,"*$F$35*")&gt;0)</formula>
    </cfRule>
  </conditionalFormatting>
  <conditionalFormatting sqref="H44">
    <cfRule type="expression" dxfId="367" priority="224">
      <formula>AND(COUNTIF($R44,"*"&amp;$H$35&amp;"*")&gt;0)</formula>
    </cfRule>
  </conditionalFormatting>
  <conditionalFormatting sqref="I44">
    <cfRule type="expression" dxfId="366" priority="223">
      <formula>AND(COUNTIF($R44,"*"&amp;$I$35&amp;"*")&gt;0)</formula>
    </cfRule>
  </conditionalFormatting>
  <conditionalFormatting sqref="F44">
    <cfRule type="expression" dxfId="365" priority="221">
      <formula>AND(COUNTIF($R44,"*$F$35*")&gt;0)</formula>
    </cfRule>
  </conditionalFormatting>
  <conditionalFormatting sqref="H45">
    <cfRule type="expression" dxfId="364" priority="219">
      <formula>AND(COUNTIF($R45,"*"&amp;$H$35&amp;"*")&gt;0)</formula>
    </cfRule>
  </conditionalFormatting>
  <conditionalFormatting sqref="I45">
    <cfRule type="expression" dxfId="363" priority="218">
      <formula>AND(COUNTIF($R45,"*"&amp;$I$35&amp;"*")&gt;0)</formula>
    </cfRule>
  </conditionalFormatting>
  <conditionalFormatting sqref="F45">
    <cfRule type="expression" dxfId="362" priority="216">
      <formula>AND(COUNTIF($R45,"*$F$35*")&gt;0)</formula>
    </cfRule>
  </conditionalFormatting>
  <conditionalFormatting sqref="H46">
    <cfRule type="expression" dxfId="361" priority="214">
      <formula>AND(COUNTIF($R46,"*"&amp;$H$35&amp;"*")&gt;0)</formula>
    </cfRule>
  </conditionalFormatting>
  <conditionalFormatting sqref="I46">
    <cfRule type="expression" dxfId="360" priority="213">
      <formula>AND(COUNTIF($R46,"*"&amp;$I$35&amp;"*")&gt;0)</formula>
    </cfRule>
  </conditionalFormatting>
  <conditionalFormatting sqref="F46">
    <cfRule type="expression" dxfId="359" priority="211">
      <formula>AND(COUNTIF($R46,"*$F$35*")&gt;0)</formula>
    </cfRule>
  </conditionalFormatting>
  <conditionalFormatting sqref="H47">
    <cfRule type="expression" dxfId="358" priority="209">
      <formula>AND(COUNTIF($R47,"*"&amp;$H$35&amp;"*")&gt;0)</formula>
    </cfRule>
  </conditionalFormatting>
  <conditionalFormatting sqref="I47">
    <cfRule type="expression" dxfId="357" priority="208">
      <formula>AND(COUNTIF($R47,"*"&amp;$I$35&amp;"*")&gt;0)</formula>
    </cfRule>
  </conditionalFormatting>
  <conditionalFormatting sqref="F47">
    <cfRule type="expression" dxfId="356" priority="206">
      <formula>AND(COUNTIF($R47,"*$F$35*")&gt;0)</formula>
    </cfRule>
  </conditionalFormatting>
  <conditionalFormatting sqref="H48">
    <cfRule type="expression" dxfId="355" priority="204">
      <formula>AND(COUNTIF($R48,"*"&amp;$H$35&amp;"*")&gt;0)</formula>
    </cfRule>
  </conditionalFormatting>
  <conditionalFormatting sqref="I48">
    <cfRule type="expression" dxfId="354" priority="203">
      <formula>AND(COUNTIF($R48,"*"&amp;$I$35&amp;"*")&gt;0)</formula>
    </cfRule>
  </conditionalFormatting>
  <conditionalFormatting sqref="F48">
    <cfRule type="expression" dxfId="353" priority="201">
      <formula>AND(COUNTIF($R48,"*$F$35*")&gt;0)</formula>
    </cfRule>
  </conditionalFormatting>
  <conditionalFormatting sqref="H49">
    <cfRule type="expression" dxfId="352" priority="199">
      <formula>AND(COUNTIF($R49,"*"&amp;$H$35&amp;"*")&gt;0)</formula>
    </cfRule>
  </conditionalFormatting>
  <conditionalFormatting sqref="I49">
    <cfRule type="expression" dxfId="351" priority="198">
      <formula>AND(COUNTIF($R49,"*"&amp;$I$35&amp;"*")&gt;0)</formula>
    </cfRule>
  </conditionalFormatting>
  <conditionalFormatting sqref="F49">
    <cfRule type="expression" dxfId="350" priority="196">
      <formula>AND(COUNTIF($R49,"*$F$35*")&gt;0)</formula>
    </cfRule>
  </conditionalFormatting>
  <conditionalFormatting sqref="H50">
    <cfRule type="expression" dxfId="349" priority="194">
      <formula>AND(COUNTIF($R50,"*"&amp;$H$35&amp;"*")&gt;0)</formula>
    </cfRule>
  </conditionalFormatting>
  <conditionalFormatting sqref="I50">
    <cfRule type="expression" dxfId="348" priority="193">
      <formula>AND(COUNTIF($R50,"*"&amp;$I$35&amp;"*")&gt;0)</formula>
    </cfRule>
  </conditionalFormatting>
  <conditionalFormatting sqref="F50">
    <cfRule type="expression" dxfId="347" priority="191">
      <formula>AND(COUNTIF($R50,"*$F$35*")&gt;0)</formula>
    </cfRule>
  </conditionalFormatting>
  <conditionalFormatting sqref="H51">
    <cfRule type="expression" dxfId="346" priority="189">
      <formula>AND(COUNTIF($R51,"*"&amp;$H$35&amp;"*")&gt;0)</formula>
    </cfRule>
  </conditionalFormatting>
  <conditionalFormatting sqref="I51">
    <cfRule type="expression" dxfId="345" priority="188">
      <formula>AND(COUNTIF($R51,"*"&amp;$I$35&amp;"*")&gt;0)</formula>
    </cfRule>
  </conditionalFormatting>
  <conditionalFormatting sqref="F51">
    <cfRule type="expression" dxfId="344" priority="186">
      <formula>AND(COUNTIF($R51,"*$F$35*")&gt;0)</formula>
    </cfRule>
  </conditionalFormatting>
  <conditionalFormatting sqref="H52">
    <cfRule type="expression" dxfId="343" priority="184">
      <formula>AND(COUNTIF($R52,"*"&amp;$H$35&amp;"*")&gt;0)</formula>
    </cfRule>
  </conditionalFormatting>
  <conditionalFormatting sqref="I52">
    <cfRule type="expression" dxfId="342" priority="183">
      <formula>AND(COUNTIF($R52,"*"&amp;$I$35&amp;"*")&gt;0)</formula>
    </cfRule>
  </conditionalFormatting>
  <conditionalFormatting sqref="F52">
    <cfRule type="expression" dxfId="341" priority="181">
      <formula>AND(COUNTIF($R52,"*$F$35*")&gt;0)</formula>
    </cfRule>
  </conditionalFormatting>
  <conditionalFormatting sqref="H53">
    <cfRule type="expression" dxfId="340" priority="179">
      <formula>AND(COUNTIF($R53,"*"&amp;$H$35&amp;"*")&gt;0)</formula>
    </cfRule>
  </conditionalFormatting>
  <conditionalFormatting sqref="I53">
    <cfRule type="expression" dxfId="339" priority="178">
      <formula>AND(COUNTIF($R53,"*"&amp;$I$35&amp;"*")&gt;0)</formula>
    </cfRule>
  </conditionalFormatting>
  <conditionalFormatting sqref="F53">
    <cfRule type="expression" dxfId="338" priority="176">
      <formula>AND(COUNTIF($R53,"*$F$35*")&gt;0)</formula>
    </cfRule>
  </conditionalFormatting>
  <conditionalFormatting sqref="H54">
    <cfRule type="expression" dxfId="337" priority="174">
      <formula>AND(COUNTIF($R54,"*"&amp;$H$35&amp;"*")&gt;0)</formula>
    </cfRule>
  </conditionalFormatting>
  <conditionalFormatting sqref="I54">
    <cfRule type="expression" dxfId="336" priority="173">
      <formula>AND(COUNTIF($R54,"*"&amp;$I$35&amp;"*")&gt;0)</formula>
    </cfRule>
  </conditionalFormatting>
  <conditionalFormatting sqref="F54">
    <cfRule type="expression" dxfId="335" priority="171">
      <formula>AND(COUNTIF($R54,"*$F$35*")&gt;0)</formula>
    </cfRule>
  </conditionalFormatting>
  <conditionalFormatting sqref="H55">
    <cfRule type="expression" dxfId="334" priority="169">
      <formula>AND(COUNTIF($R55,"*"&amp;$H$35&amp;"*")&gt;0)</formula>
    </cfRule>
  </conditionalFormatting>
  <conditionalFormatting sqref="I55">
    <cfRule type="expression" dxfId="333" priority="168">
      <formula>AND(COUNTIF($R55,"*"&amp;$I$35&amp;"*")&gt;0)</formula>
    </cfRule>
  </conditionalFormatting>
  <conditionalFormatting sqref="F55">
    <cfRule type="expression" dxfId="332" priority="166">
      <formula>AND(COUNTIF($R55,"*$F$35*")&gt;0)</formula>
    </cfRule>
  </conditionalFormatting>
  <conditionalFormatting sqref="H56">
    <cfRule type="expression" dxfId="331" priority="164">
      <formula>AND(COUNTIF($R56,"*"&amp;$H$35&amp;"*")&gt;0)</formula>
    </cfRule>
  </conditionalFormatting>
  <conditionalFormatting sqref="I56">
    <cfRule type="expression" dxfId="330" priority="163">
      <formula>AND(COUNTIF($R56,"*"&amp;$I$35&amp;"*")&gt;0)</formula>
    </cfRule>
  </conditionalFormatting>
  <conditionalFormatting sqref="F56">
    <cfRule type="expression" dxfId="329" priority="161">
      <formula>AND(COUNTIF($R56,"*$F$35*")&gt;0)</formula>
    </cfRule>
  </conditionalFormatting>
  <conditionalFormatting sqref="H57">
    <cfRule type="expression" dxfId="328" priority="159">
      <formula>AND(COUNTIF($R57,"*"&amp;$H$35&amp;"*")&gt;0)</formula>
    </cfRule>
  </conditionalFormatting>
  <conditionalFormatting sqref="I57">
    <cfRule type="expression" dxfId="327" priority="158">
      <formula>AND(COUNTIF($R57,"*"&amp;$I$35&amp;"*")&gt;0)</formula>
    </cfRule>
  </conditionalFormatting>
  <conditionalFormatting sqref="F57">
    <cfRule type="expression" dxfId="326" priority="156">
      <formula>AND(COUNTIF($R57,"*$F$35*")&gt;0)</formula>
    </cfRule>
  </conditionalFormatting>
  <conditionalFormatting sqref="H58">
    <cfRule type="expression" dxfId="325" priority="154">
      <formula>AND(COUNTIF($R58,"*"&amp;$H$35&amp;"*")&gt;0)</formula>
    </cfRule>
  </conditionalFormatting>
  <conditionalFormatting sqref="I58">
    <cfRule type="expression" dxfId="324" priority="153">
      <formula>AND(COUNTIF($R58,"*"&amp;$I$35&amp;"*")&gt;0)</formula>
    </cfRule>
  </conditionalFormatting>
  <conditionalFormatting sqref="F58">
    <cfRule type="expression" dxfId="323" priority="151">
      <formula>AND(COUNTIF($R58,"*$F$35*")&gt;0)</formula>
    </cfRule>
  </conditionalFormatting>
  <conditionalFormatting sqref="H59">
    <cfRule type="expression" dxfId="322" priority="144">
      <formula>AND(COUNTIF($R59,"*"&amp;$H$35&amp;"*")&gt;0)</formula>
    </cfRule>
  </conditionalFormatting>
  <conditionalFormatting sqref="I59">
    <cfRule type="expression" dxfId="321" priority="143">
      <formula>AND(COUNTIF($R59,"*"&amp;$I$35&amp;"*")&gt;0)</formula>
    </cfRule>
  </conditionalFormatting>
  <conditionalFormatting sqref="F59">
    <cfRule type="expression" dxfId="320" priority="141">
      <formula>AND(COUNTIF($R59,"*$F$35*")&gt;0)</formula>
    </cfRule>
  </conditionalFormatting>
  <conditionalFormatting sqref="H60">
    <cfRule type="expression" dxfId="319" priority="139">
      <formula>AND(COUNTIF($R60,"*"&amp;$H$35&amp;"*")&gt;0)</formula>
    </cfRule>
  </conditionalFormatting>
  <conditionalFormatting sqref="I60">
    <cfRule type="expression" dxfId="318" priority="138">
      <formula>AND(COUNTIF($R60,"*"&amp;$I$35&amp;"*")&gt;0)</formula>
    </cfRule>
  </conditionalFormatting>
  <conditionalFormatting sqref="F60">
    <cfRule type="expression" dxfId="317" priority="136">
      <formula>AND(COUNTIF($R60,"*$F$35*")&gt;0)</formula>
    </cfRule>
  </conditionalFormatting>
  <conditionalFormatting sqref="H61">
    <cfRule type="expression" dxfId="316" priority="134">
      <formula>AND(COUNTIF($R61,"*"&amp;$H$35&amp;"*")&gt;0)</formula>
    </cfRule>
  </conditionalFormatting>
  <conditionalFormatting sqref="I61">
    <cfRule type="expression" dxfId="315" priority="133">
      <formula>AND(COUNTIF($R61,"*"&amp;$I$35&amp;"*")&gt;0)</formula>
    </cfRule>
  </conditionalFormatting>
  <conditionalFormatting sqref="F61">
    <cfRule type="expression" dxfId="314" priority="131">
      <formula>AND(COUNTIF($R61,"*$F$35*")&gt;0)</formula>
    </cfRule>
  </conditionalFormatting>
  <conditionalFormatting sqref="H62">
    <cfRule type="expression" dxfId="313" priority="129">
      <formula>AND(COUNTIF($R62,"*"&amp;$H$35&amp;"*")&gt;0)</formula>
    </cfRule>
  </conditionalFormatting>
  <conditionalFormatting sqref="I62">
    <cfRule type="expression" dxfId="312" priority="128">
      <formula>AND(COUNTIF($R62,"*"&amp;$I$35&amp;"*")&gt;0)</formula>
    </cfRule>
  </conditionalFormatting>
  <conditionalFormatting sqref="F62">
    <cfRule type="expression" dxfId="311" priority="126">
      <formula>AND(COUNTIF($R62,"*$F$35*")&gt;0)</formula>
    </cfRule>
  </conditionalFormatting>
  <conditionalFormatting sqref="H63">
    <cfRule type="expression" dxfId="310" priority="124">
      <formula>AND(COUNTIF($R63,"*"&amp;$H$35&amp;"*")&gt;0)</formula>
    </cfRule>
  </conditionalFormatting>
  <conditionalFormatting sqref="I63">
    <cfRule type="expression" dxfId="309" priority="123">
      <formula>AND(COUNTIF($R63,"*"&amp;$I$35&amp;"*")&gt;0)</formula>
    </cfRule>
  </conditionalFormatting>
  <conditionalFormatting sqref="F63">
    <cfRule type="expression" dxfId="308" priority="121">
      <formula>AND(COUNTIF($R63,"*$F$35*")&gt;0)</formula>
    </cfRule>
  </conditionalFormatting>
  <conditionalFormatting sqref="H64">
    <cfRule type="expression" dxfId="307" priority="119">
      <formula>AND(COUNTIF($R64,"*"&amp;$H$35&amp;"*")&gt;0)</formula>
    </cfRule>
  </conditionalFormatting>
  <conditionalFormatting sqref="I64">
    <cfRule type="expression" dxfId="306" priority="118">
      <formula>AND(COUNTIF($R64,"*"&amp;$I$35&amp;"*")&gt;0)</formula>
    </cfRule>
  </conditionalFormatting>
  <conditionalFormatting sqref="F64">
    <cfRule type="expression" dxfId="305" priority="116">
      <formula>AND(COUNTIF($R64,"*$F$35*")&gt;0)</formula>
    </cfRule>
  </conditionalFormatting>
  <conditionalFormatting sqref="H65">
    <cfRule type="expression" dxfId="304" priority="114">
      <formula>AND(COUNTIF($R65,"*"&amp;$H$35&amp;"*")&gt;0)</formula>
    </cfRule>
  </conditionalFormatting>
  <conditionalFormatting sqref="I65">
    <cfRule type="expression" dxfId="303" priority="113">
      <formula>AND(COUNTIF($R65,"*"&amp;$I$35&amp;"*")&gt;0)</formula>
    </cfRule>
  </conditionalFormatting>
  <conditionalFormatting sqref="F65">
    <cfRule type="expression" dxfId="302" priority="111">
      <formula>AND(COUNTIF($R65,"*$F$35*")&gt;0)</formula>
    </cfRule>
  </conditionalFormatting>
  <conditionalFormatting sqref="H66">
    <cfRule type="expression" dxfId="301" priority="99">
      <formula>AND(COUNTIF($R66,"*"&amp;$H$35&amp;"*")&gt;0)</formula>
    </cfRule>
  </conditionalFormatting>
  <conditionalFormatting sqref="I66">
    <cfRule type="expression" dxfId="300" priority="98">
      <formula>AND(COUNTIF($R66,"*"&amp;$I$35&amp;"*")&gt;0)</formula>
    </cfRule>
  </conditionalFormatting>
  <conditionalFormatting sqref="F66">
    <cfRule type="expression" dxfId="299" priority="96">
      <formula>AND(COUNTIF($R66,"*$F$35*")&gt;0)</formula>
    </cfRule>
  </conditionalFormatting>
  <conditionalFormatting sqref="H67">
    <cfRule type="expression" dxfId="298" priority="94">
      <formula>AND(COUNTIF($R67,"*"&amp;$H$35&amp;"*")&gt;0)</formula>
    </cfRule>
  </conditionalFormatting>
  <conditionalFormatting sqref="I67">
    <cfRule type="expression" dxfId="297" priority="93">
      <formula>AND(COUNTIF($R67,"*"&amp;$I$35&amp;"*")&gt;0)</formula>
    </cfRule>
  </conditionalFormatting>
  <conditionalFormatting sqref="F67">
    <cfRule type="expression" dxfId="296" priority="91">
      <formula>AND(COUNTIF($R67,"*$F$35*")&gt;0)</formula>
    </cfRule>
  </conditionalFormatting>
  <conditionalFormatting sqref="H68">
    <cfRule type="expression" dxfId="295" priority="89">
      <formula>AND(COUNTIF($R68,"*"&amp;$H$35&amp;"*")&gt;0)</formula>
    </cfRule>
  </conditionalFormatting>
  <conditionalFormatting sqref="I68">
    <cfRule type="expression" dxfId="294" priority="88">
      <formula>AND(COUNTIF($R68,"*"&amp;$I$35&amp;"*")&gt;0)</formula>
    </cfRule>
  </conditionalFormatting>
  <conditionalFormatting sqref="F68">
    <cfRule type="expression" dxfId="293" priority="86">
      <formula>AND(COUNTIF($R68,"*$F$35*")&gt;0)</formula>
    </cfRule>
  </conditionalFormatting>
  <conditionalFormatting sqref="H69">
    <cfRule type="expression" dxfId="292" priority="84">
      <formula>AND(COUNTIF($R69,"*"&amp;$H$35&amp;"*")&gt;0)</formula>
    </cfRule>
  </conditionalFormatting>
  <conditionalFormatting sqref="I69">
    <cfRule type="expression" dxfId="291" priority="83">
      <formula>AND(COUNTIF($R69,"*"&amp;$I$35&amp;"*")&gt;0)</formula>
    </cfRule>
  </conditionalFormatting>
  <conditionalFormatting sqref="F69">
    <cfRule type="expression" dxfId="290" priority="81">
      <formula>AND(COUNTIF($R69,"*$F$35*")&gt;0)</formula>
    </cfRule>
  </conditionalFormatting>
  <conditionalFormatting sqref="H70">
    <cfRule type="expression" dxfId="289" priority="79">
      <formula>AND(COUNTIF($R70,"*"&amp;$H$35&amp;"*")&gt;0)</formula>
    </cfRule>
  </conditionalFormatting>
  <conditionalFormatting sqref="I70">
    <cfRule type="expression" dxfId="288" priority="78">
      <formula>AND(COUNTIF($R70,"*"&amp;$I$35&amp;"*")&gt;0)</formula>
    </cfRule>
  </conditionalFormatting>
  <conditionalFormatting sqref="F70">
    <cfRule type="expression" dxfId="287" priority="76">
      <formula>AND(COUNTIF($R70,"*$F$35*")&gt;0)</formula>
    </cfRule>
  </conditionalFormatting>
  <conditionalFormatting sqref="H71">
    <cfRule type="expression" dxfId="286" priority="74">
      <formula>AND(COUNTIF($R71,"*"&amp;$H$35&amp;"*")&gt;0)</formula>
    </cfRule>
  </conditionalFormatting>
  <conditionalFormatting sqref="I71">
    <cfRule type="expression" dxfId="285" priority="73">
      <formula>AND(COUNTIF($R71,"*"&amp;$I$35&amp;"*")&gt;0)</formula>
    </cfRule>
  </conditionalFormatting>
  <conditionalFormatting sqref="F71">
    <cfRule type="expression" dxfId="284" priority="71">
      <formula>AND(COUNTIF($R71,"*$F$35*")&gt;0)</formula>
    </cfRule>
  </conditionalFormatting>
  <conditionalFormatting sqref="H72">
    <cfRule type="expression" dxfId="283" priority="69">
      <formula>AND(COUNTIF($R72,"*"&amp;$H$35&amp;"*")&gt;0)</formula>
    </cfRule>
  </conditionalFormatting>
  <conditionalFormatting sqref="I72">
    <cfRule type="expression" dxfId="282" priority="68">
      <formula>AND(COUNTIF($R72,"*"&amp;$I$35&amp;"*")&gt;0)</formula>
    </cfRule>
  </conditionalFormatting>
  <conditionalFormatting sqref="F72">
    <cfRule type="expression" dxfId="281" priority="66">
      <formula>AND(COUNTIF($R72,"*$F$35*")&gt;0)</formula>
    </cfRule>
  </conditionalFormatting>
  <conditionalFormatting sqref="H73">
    <cfRule type="expression" dxfId="280" priority="64">
      <formula>AND(COUNTIF($R73,"*"&amp;$H$35&amp;"*")&gt;0)</formula>
    </cfRule>
  </conditionalFormatting>
  <conditionalFormatting sqref="I73">
    <cfRule type="expression" dxfId="279" priority="63">
      <formula>AND(COUNTIF($R73,"*"&amp;$I$35&amp;"*")&gt;0)</formula>
    </cfRule>
  </conditionalFormatting>
  <conditionalFormatting sqref="F73">
    <cfRule type="expression" dxfId="278" priority="61">
      <formula>AND(COUNTIF($R73,"*$F$35*")&gt;0)</formula>
    </cfRule>
  </conditionalFormatting>
  <conditionalFormatting sqref="H74">
    <cfRule type="expression" dxfId="277" priority="59">
      <formula>AND(COUNTIF($R74,"*"&amp;$H$35&amp;"*")&gt;0)</formula>
    </cfRule>
  </conditionalFormatting>
  <conditionalFormatting sqref="I74">
    <cfRule type="expression" dxfId="276" priority="58">
      <formula>AND(COUNTIF($R74,"*"&amp;$I$35&amp;"*")&gt;0)</formula>
    </cfRule>
  </conditionalFormatting>
  <conditionalFormatting sqref="F74">
    <cfRule type="expression" dxfId="275" priority="56">
      <formula>AND(COUNTIF($R74,"*$F$35*")&gt;0)</formula>
    </cfRule>
  </conditionalFormatting>
  <conditionalFormatting sqref="H75">
    <cfRule type="expression" dxfId="274" priority="54">
      <formula>AND(COUNTIF($R75,"*"&amp;$H$35&amp;"*")&gt;0)</formula>
    </cfRule>
  </conditionalFormatting>
  <conditionalFormatting sqref="I75">
    <cfRule type="expression" dxfId="273" priority="53">
      <formula>AND(COUNTIF($R75,"*"&amp;$I$35&amp;"*")&gt;0)</formula>
    </cfRule>
  </conditionalFormatting>
  <conditionalFormatting sqref="E75">
    <cfRule type="expression" dxfId="272" priority="52">
      <formula>AND(COUNTIF($R75,"* "&amp;$E$35&amp;"*")&gt;0)</formula>
    </cfRule>
  </conditionalFormatting>
  <conditionalFormatting sqref="F75">
    <cfRule type="expression" dxfId="271" priority="51">
      <formula>AND(COUNTIF($R75,"*$F$35*")&gt;0)</formula>
    </cfRule>
  </conditionalFormatting>
  <conditionalFormatting sqref="G75">
    <cfRule type="expression" dxfId="270" priority="50">
      <formula>AND(COUNTIF($R75,"*"&amp;$G$35&amp;"*")&gt;0)</formula>
    </cfRule>
  </conditionalFormatting>
  <conditionalFormatting sqref="K75">
    <cfRule type="expression" dxfId="269" priority="10">
      <formula>AND(COUNTIF($R75,"*参考資料のページ*")&gt;0)</formula>
    </cfRule>
  </conditionalFormatting>
  <conditionalFormatting sqref="C23:G23">
    <cfRule type="expression" dxfId="268" priority="9">
      <formula>AND(COUNTIF($R23,"*業務分野、もしくは業務段階*")&gt;0)</formula>
    </cfRule>
  </conditionalFormatting>
  <conditionalFormatting sqref="C24:G24">
    <cfRule type="expression" dxfId="267" priority="8">
      <formula>AND(COUNTIF($R24,"*業務分野、もしくは業務段階*")&gt;0)</formula>
    </cfRule>
  </conditionalFormatting>
  <conditionalFormatting sqref="C25:G25">
    <cfRule type="expression" dxfId="266" priority="7">
      <formula>AND(COUNTIF($R25,"*業務分野、もしくは業務段階*")&gt;0)</formula>
    </cfRule>
  </conditionalFormatting>
  <conditionalFormatting sqref="C26:G26">
    <cfRule type="expression" dxfId="265" priority="6">
      <formula>AND(COUNTIF($R26,"*業務分野、もしくは業務段階*")&gt;0)</formula>
    </cfRule>
  </conditionalFormatting>
  <conditionalFormatting sqref="C27:G27">
    <cfRule type="expression" dxfId="264" priority="5">
      <formula>AND(COUNTIF($R27,"*業務分野、もしくは業務段階*")&gt;0)</formula>
    </cfRule>
  </conditionalFormatting>
  <conditionalFormatting sqref="C28:G28">
    <cfRule type="expression" dxfId="263" priority="4">
      <formula>AND(COUNTIF($R28,"*業務分野、もしくは業務段階*")&gt;0)</formula>
    </cfRule>
  </conditionalFormatting>
  <conditionalFormatting sqref="C29:G29">
    <cfRule type="expression" dxfId="262" priority="3">
      <formula>AND(COUNTIF($R29,"*業務分野、もしくは業務段階*")&gt;0)</formula>
    </cfRule>
  </conditionalFormatting>
  <conditionalFormatting sqref="C30:G30">
    <cfRule type="expression" dxfId="261" priority="2">
      <formula>AND(COUNTIF($R30,"*業務分野、もしくは業務段階*")&gt;0)</formula>
    </cfRule>
  </conditionalFormatting>
  <conditionalFormatting sqref="C31:G31">
    <cfRule type="expression" dxfId="260" priority="1">
      <formula>AND(COUNTIF($R31,"*業務分野、もしくは業務段階*")&gt;0)</formula>
    </cfRule>
  </conditionalFormatting>
  <dataValidations count="2">
    <dataValidation type="whole" allowBlank="1" showInputMessage="1" showErrorMessage="1" sqref="K32" xr:uid="{00000000-0002-0000-0300-000000000000}">
      <formula1>0</formula1>
      <formula2>1000</formula2>
    </dataValidation>
    <dataValidation type="date" allowBlank="1" showInputMessage="1" showErrorMessage="1" sqref="H36:I75" xr:uid="{00000000-0002-0000-0300-000001000000}">
      <formula1>36526</formula1>
      <formula2>TODAY()</formula2>
    </dataValidation>
  </dataValidations>
  <printOptions horizontalCentered="1"/>
  <pageMargins left="0.70866141732283472" right="0.70866141732283472" top="0.74803149606299213" bottom="0.74803149606299213" header="0.31496062992125984" footer="0.31496062992125984"/>
  <pageSetup paperSize="9" scale="4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2000000}">
          <x14:formula1>
            <xm:f>リスト選択肢!$P$2:$P$3</xm:f>
          </x14:formula1>
          <xm:sqref>C36:C75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BH68"/>
  <sheetViews>
    <sheetView showGridLines="0" view="pageBreakPreview" topLeftCell="A14" zoomScale="85" zoomScaleNormal="100" zoomScaleSheetLayoutView="85" workbookViewId="0">
      <selection activeCell="R86" sqref="R86"/>
    </sheetView>
  </sheetViews>
  <sheetFormatPr defaultColWidth="9" defaultRowHeight="18" customHeight="1" x14ac:dyDescent="0.2"/>
  <cols>
    <col min="1" max="1" width="3.6640625" style="176" customWidth="1"/>
    <col min="2" max="3" width="15.6640625" style="176" customWidth="1"/>
    <col min="4" max="4" width="15.6640625" style="177" customWidth="1"/>
    <col min="5" max="9" width="15.6640625" style="176" customWidth="1"/>
    <col min="10" max="11" width="14.44140625" style="176" customWidth="1"/>
    <col min="12" max="12" width="17" style="176" customWidth="1"/>
    <col min="13" max="13" width="14.44140625" style="176" customWidth="1"/>
    <col min="14" max="14" width="4.6640625" style="176" customWidth="1"/>
    <col min="15" max="15" width="9" style="176"/>
    <col min="16" max="17" width="15.6640625" style="176" customWidth="1"/>
    <col min="18" max="18" width="4.77734375" style="176" customWidth="1"/>
    <col min="19" max="21" width="9" style="176"/>
    <col min="22" max="22" width="9" style="176" customWidth="1"/>
    <col min="23" max="60" width="9" style="176" hidden="1" customWidth="1"/>
    <col min="61" max="63" width="0" style="176" hidden="1" customWidth="1"/>
    <col min="64" max="16384" width="9" style="176"/>
  </cols>
  <sheetData>
    <row r="1" spans="2:29" ht="18" customHeight="1" x14ac:dyDescent="0.2">
      <c r="B1" s="224" t="s">
        <v>554</v>
      </c>
      <c r="C1" s="224"/>
    </row>
    <row r="2" spans="2:29" ht="39.75" customHeight="1" x14ac:dyDescent="0.2">
      <c r="B2" s="416" t="s">
        <v>979</v>
      </c>
      <c r="C2" s="416"/>
      <c r="D2" s="417"/>
      <c r="E2" s="417"/>
      <c r="F2" s="417"/>
      <c r="G2" s="417"/>
      <c r="H2" s="417"/>
      <c r="I2" s="417"/>
      <c r="J2" s="417"/>
      <c r="K2" s="417"/>
      <c r="L2" s="417"/>
      <c r="M2" s="417"/>
    </row>
    <row r="3" spans="2:29" ht="18" customHeight="1" thickBot="1" x14ac:dyDescent="0.25"/>
    <row r="4" spans="2:29" ht="18" customHeight="1" x14ac:dyDescent="0.2">
      <c r="B4" s="232" t="s">
        <v>34</v>
      </c>
      <c r="C4" s="433" t="str">
        <f>様式１【認定申請一覧】!C4&amp;""</f>
        <v/>
      </c>
      <c r="D4" s="434"/>
      <c r="E4" s="434"/>
      <c r="F4" s="434"/>
      <c r="G4" s="434"/>
      <c r="H4" s="434"/>
      <c r="I4" s="434"/>
      <c r="J4" s="434"/>
      <c r="K4" s="434"/>
      <c r="L4" s="434"/>
      <c r="M4" s="435"/>
    </row>
    <row r="5" spans="2:29" ht="18" customHeight="1" x14ac:dyDescent="0.2">
      <c r="B5" s="239" t="s">
        <v>0</v>
      </c>
      <c r="C5" s="430" t="str">
        <f>様式１【認定申請一覧】!C5&amp;""</f>
        <v/>
      </c>
      <c r="D5" s="431"/>
      <c r="E5" s="431"/>
      <c r="F5" s="431"/>
      <c r="G5" s="431"/>
      <c r="H5" s="431"/>
      <c r="I5" s="431"/>
      <c r="J5" s="431"/>
      <c r="K5" s="431"/>
      <c r="L5" s="431"/>
      <c r="M5" s="432"/>
    </row>
    <row r="6" spans="2:29" ht="18" customHeight="1" thickBot="1" x14ac:dyDescent="0.25">
      <c r="B6" s="239" t="s">
        <v>45</v>
      </c>
      <c r="C6" s="427" t="str">
        <f>様式１【認定申請一覧】!C6&amp;""</f>
        <v/>
      </c>
      <c r="D6" s="428"/>
      <c r="E6" s="428"/>
      <c r="F6" s="428"/>
      <c r="G6" s="428"/>
      <c r="H6" s="428"/>
      <c r="I6" s="428"/>
      <c r="J6" s="428"/>
      <c r="K6" s="428"/>
      <c r="L6" s="428"/>
      <c r="M6" s="429"/>
    </row>
    <row r="7" spans="2:29" ht="18" customHeight="1" thickTop="1" x14ac:dyDescent="0.2">
      <c r="B7" s="238" t="s">
        <v>1</v>
      </c>
      <c r="C7" s="400" t="str">
        <f>様式１【認定申請一覧】!C7&amp;""</f>
        <v/>
      </c>
      <c r="D7" s="401"/>
      <c r="E7" s="401"/>
      <c r="F7" s="401"/>
      <c r="G7" s="401"/>
      <c r="H7" s="401"/>
      <c r="I7" s="401"/>
      <c r="J7" s="401"/>
      <c r="K7" s="401"/>
      <c r="L7" s="401"/>
      <c r="M7" s="402"/>
    </row>
    <row r="8" spans="2:29" ht="18" customHeight="1" x14ac:dyDescent="0.2">
      <c r="B8" s="418" t="s">
        <v>25</v>
      </c>
      <c r="C8" s="403" t="str">
        <f>様式１【認定申請一覧】!C8&amp;""</f>
        <v/>
      </c>
      <c r="D8" s="404"/>
      <c r="E8" s="188" t="s">
        <v>2</v>
      </c>
      <c r="F8" s="403" t="str">
        <f>様式１【認定申請一覧】!E8&amp;""</f>
        <v/>
      </c>
      <c r="G8" s="421"/>
      <c r="H8" s="421"/>
      <c r="I8" s="421"/>
      <c r="J8" s="404"/>
      <c r="K8" s="237" t="s">
        <v>46</v>
      </c>
      <c r="L8" s="403" t="str">
        <f>様式１【認定申請一覧】!G8&amp;""</f>
        <v/>
      </c>
      <c r="M8" s="422">
        <f>様式１【認定申請一覧】!H8</f>
        <v>0</v>
      </c>
    </row>
    <row r="9" spans="2:29" ht="18" customHeight="1" x14ac:dyDescent="0.2">
      <c r="B9" s="419"/>
      <c r="C9" s="403" t="str">
        <f>様式１【認定申請一覧】!C9&amp;""</f>
        <v/>
      </c>
      <c r="D9" s="404"/>
      <c r="E9" s="188" t="s">
        <v>2</v>
      </c>
      <c r="F9" s="403" t="str">
        <f>様式１【認定申請一覧】!E9&amp;""</f>
        <v/>
      </c>
      <c r="G9" s="421"/>
      <c r="H9" s="421"/>
      <c r="I9" s="421"/>
      <c r="J9" s="404"/>
      <c r="K9" s="237" t="s">
        <v>46</v>
      </c>
      <c r="L9" s="403" t="str">
        <f>様式１【認定申請一覧】!G9&amp;""</f>
        <v/>
      </c>
      <c r="M9" s="422">
        <f>様式１【認定申請一覧】!H9</f>
        <v>0</v>
      </c>
    </row>
    <row r="10" spans="2:29" ht="18" customHeight="1" thickBot="1" x14ac:dyDescent="0.25">
      <c r="B10" s="420"/>
      <c r="C10" s="423" t="str">
        <f>様式１【認定申請一覧】!C10&amp;""</f>
        <v/>
      </c>
      <c r="D10" s="425"/>
      <c r="E10" s="235" t="s">
        <v>2</v>
      </c>
      <c r="F10" s="423" t="str">
        <f>様式１【認定申請一覧】!E10&amp;""</f>
        <v/>
      </c>
      <c r="G10" s="424"/>
      <c r="H10" s="424"/>
      <c r="I10" s="424"/>
      <c r="J10" s="425"/>
      <c r="K10" s="236" t="s">
        <v>46</v>
      </c>
      <c r="L10" s="423" t="str">
        <f>様式１【認定申請一覧】!G10&amp;""</f>
        <v/>
      </c>
      <c r="M10" s="426">
        <f>様式１【認定申請一覧】!H10</f>
        <v>0</v>
      </c>
    </row>
    <row r="11" spans="2:29" ht="18" customHeight="1" x14ac:dyDescent="0.2">
      <c r="B11" s="405" t="s">
        <v>441</v>
      </c>
      <c r="C11" s="405"/>
      <c r="D11" s="405"/>
      <c r="E11" s="405"/>
      <c r="F11" s="405"/>
      <c r="G11" s="405"/>
      <c r="H11" s="405"/>
      <c r="I11" s="405"/>
      <c r="J11" s="405"/>
      <c r="K11" s="405"/>
      <c r="L11" s="405"/>
      <c r="M11" s="405"/>
    </row>
    <row r="12" spans="2:29" ht="40.200000000000003" customHeight="1" thickBot="1" x14ac:dyDescent="0.25">
      <c r="B12" s="406" t="s">
        <v>569</v>
      </c>
      <c r="C12" s="406"/>
      <c r="D12" s="406"/>
      <c r="E12" s="406"/>
      <c r="F12" s="406"/>
      <c r="G12" s="406"/>
      <c r="H12" s="406"/>
      <c r="I12" s="406"/>
      <c r="J12" s="406"/>
      <c r="K12" s="406"/>
      <c r="L12" s="406"/>
      <c r="M12" s="406"/>
    </row>
    <row r="13" spans="2:29" ht="42" customHeight="1" thickBot="1" x14ac:dyDescent="0.25">
      <c r="B13" s="235" t="s">
        <v>50</v>
      </c>
      <c r="C13" s="389"/>
      <c r="D13" s="390"/>
      <c r="E13" s="407" t="s">
        <v>443</v>
      </c>
      <c r="F13" s="408"/>
      <c r="G13" s="408"/>
      <c r="H13" s="408"/>
      <c r="I13" s="408"/>
      <c r="J13" s="408"/>
      <c r="K13" s="408"/>
      <c r="L13" s="234" t="s">
        <v>482</v>
      </c>
      <c r="M13" s="233" t="str">
        <f>IFERROR(VLOOKUP(C13,様式１【認定申請一覧】!B:H,7,FALSE)&amp;"","")</f>
        <v/>
      </c>
      <c r="R13" s="176" t="str">
        <f ca="1">IF(OR(S13=正常,S13=エラー無),"","【！】")</f>
        <v>【！】</v>
      </c>
      <c r="S13" s="178" t="str">
        <f ca="1">W13</f>
        <v>事業番号が空欄です　</v>
      </c>
      <c r="W13" s="176" t="str">
        <f ca="1">IF(AND(MAX(X13:AC13)=2,LEN(C13)=0),エラー無,IF(MAX(Y13:AC13)=0,正常,IF(Y13=1,B13&amp;必須msg,IF(AA13=1,"様式１【認定申請一覧】シート内の事業所番号を入力してください　",IF(AA13=3,"入力した事業番号は様式１の一覧に事業情報が記入されていません　",IF(AC13=1,"シート名は「様式３ｃ【"&amp;C13&amp;"】」を設定してください",""))))))</f>
        <v>事業番号が空欄です　</v>
      </c>
      <c r="X13" s="176">
        <v>0</v>
      </c>
      <c r="Y13" s="176">
        <f>(LEN(C13)=0)*1</f>
        <v>1</v>
      </c>
      <c r="AA13" s="176">
        <f>IF(Y13=0,IF(ISERROR(VLOOKUP(C13,様式１【認定申請一覧】!$B$14:$B$113,1,FALSE)),1,IF(LEN(LOOKUP(C13,様式１【認定申請一覧】!$B$14:$B$113,様式１【認定申請一覧】!$C$14:$C$113)&amp;"")=0,3,0)),0)</f>
        <v>0</v>
      </c>
      <c r="AC13" s="176">
        <f ca="1">IF(MID(CELL("filename",B1),FIND("]",CELL("filename",B1))+1,31)="様式３ｃ【"&amp;C13&amp;"】",0,1)</f>
        <v>1</v>
      </c>
    </row>
    <row r="14" spans="2:29" ht="64.5" customHeight="1" x14ac:dyDescent="0.2">
      <c r="B14" s="232" t="s">
        <v>436</v>
      </c>
      <c r="C14" s="391" t="str">
        <f>IFERROR(VLOOKUP(C13,様式１【認定申請一覧】!B:H,2,FALSE)&amp;"","")</f>
        <v/>
      </c>
      <c r="D14" s="392"/>
      <c r="E14" s="231" t="s">
        <v>593</v>
      </c>
      <c r="F14" s="391" t="str">
        <f>IFERROR(VLOOKUP(C13,様式１【認定申請一覧】!B:H,4,FALSE)&amp;"","")</f>
        <v/>
      </c>
      <c r="G14" s="393"/>
      <c r="H14" s="393"/>
      <c r="I14" s="393"/>
      <c r="J14" s="393"/>
      <c r="K14" s="392"/>
      <c r="L14" s="230" t="s">
        <v>594</v>
      </c>
      <c r="M14" s="229" t="str">
        <f>IFERROR(VLOOKUP(C13,様式１【認定申請一覧】!B:H,6,FALSE)&amp;"","")</f>
        <v/>
      </c>
    </row>
    <row r="15" spans="2:29" ht="64.5" customHeight="1" thickBot="1" x14ac:dyDescent="0.25">
      <c r="B15" s="228" t="s">
        <v>567</v>
      </c>
      <c r="C15" s="394" t="str">
        <f ca="1">IF(ISERROR(_xlfn.SHEET("様式２ ("&amp;C13&amp;")")),"&lt;&lt;シート「"&amp;"様式２ ("&amp;C13&amp;")"&amp;"」が見つかりません！！&gt;&gt;","様式２ ("&amp;C13&amp;")")</f>
        <v>&lt;&lt;シート「様式２ ()」が見つかりません！！&gt;&gt;</v>
      </c>
      <c r="D15" s="394"/>
      <c r="E15" s="394"/>
      <c r="F15" s="394"/>
      <c r="G15" s="394"/>
      <c r="H15" s="394"/>
      <c r="I15" s="394"/>
      <c r="J15" s="394"/>
      <c r="K15" s="394"/>
      <c r="L15" s="394"/>
      <c r="M15" s="395"/>
    </row>
    <row r="16" spans="2:29" ht="18" customHeight="1" thickBot="1" x14ac:dyDescent="0.25">
      <c r="B16" s="436" t="s">
        <v>638</v>
      </c>
      <c r="C16" s="436"/>
      <c r="D16" s="436"/>
      <c r="E16" s="436"/>
      <c r="F16" s="436"/>
      <c r="G16" s="436"/>
      <c r="H16" s="436"/>
      <c r="I16" s="436"/>
      <c r="J16" s="436"/>
      <c r="K16" s="436"/>
      <c r="L16" s="436"/>
      <c r="M16" s="436"/>
    </row>
    <row r="17" spans="2:42" ht="18" customHeight="1" x14ac:dyDescent="0.2">
      <c r="B17" s="227" t="s">
        <v>518</v>
      </c>
      <c r="C17" s="433" t="str">
        <f>IF(C4="","企業名_事業番号",C4&amp;"_"&amp;IF(2-LEN(C13)&gt;0,REPT("0",2-LEN(C13)),"")&amp;C13)&amp;"_確認願.pdf"</f>
        <v>企業名_事業番号_確認願.pdf</v>
      </c>
      <c r="D17" s="434"/>
      <c r="E17" s="434"/>
      <c r="F17" s="434"/>
      <c r="G17" s="434"/>
      <c r="H17" s="434"/>
      <c r="I17" s="438"/>
      <c r="J17" s="398" t="s">
        <v>520</v>
      </c>
      <c r="K17" s="398"/>
      <c r="L17" s="398"/>
      <c r="M17" s="437"/>
    </row>
    <row r="18" spans="2:42" ht="18" customHeight="1" thickBot="1" x14ac:dyDescent="0.25">
      <c r="B18" s="226" t="s">
        <v>519</v>
      </c>
      <c r="C18" s="444" t="str">
        <f>IF(C4="","企業名_事業番号",C4&amp;"_"&amp;IF(2-LEN(C13)&gt;0,REPT("0",2-LEN(C13)),"")&amp;C13)&amp;"_確認願参考.pdf"</f>
        <v>企業名_事業番号_確認願参考.pdf</v>
      </c>
      <c r="D18" s="445"/>
      <c r="E18" s="445"/>
      <c r="F18" s="445"/>
      <c r="G18" s="445"/>
      <c r="H18" s="445"/>
      <c r="I18" s="446"/>
      <c r="J18" s="447" t="s">
        <v>521</v>
      </c>
      <c r="K18" s="447"/>
      <c r="L18" s="447"/>
      <c r="M18" s="448"/>
    </row>
    <row r="19" spans="2:42" ht="18" customHeight="1" thickBot="1" x14ac:dyDescent="0.25">
      <c r="B19" s="224"/>
      <c r="C19" s="225"/>
      <c r="D19" s="225"/>
      <c r="E19" s="225"/>
      <c r="F19" s="225"/>
      <c r="G19" s="225"/>
      <c r="H19" s="225"/>
      <c r="I19" s="225"/>
      <c r="J19" s="225"/>
      <c r="K19" s="225"/>
      <c r="L19" s="225"/>
      <c r="M19" s="224"/>
    </row>
    <row r="20" spans="2:42" ht="18" customHeight="1" x14ac:dyDescent="0.2">
      <c r="B20" s="384" t="s">
        <v>639</v>
      </c>
      <c r="C20" s="385"/>
      <c r="D20" s="386"/>
      <c r="E20" s="387"/>
      <c r="F20" s="387"/>
      <c r="G20" s="387"/>
      <c r="H20" s="387"/>
      <c r="I20" s="387"/>
      <c r="J20" s="387"/>
      <c r="K20" s="387"/>
      <c r="L20" s="387"/>
      <c r="M20" s="388"/>
    </row>
    <row r="21" spans="2:42" ht="66.75" customHeight="1" x14ac:dyDescent="0.2">
      <c r="B21" s="223" t="s">
        <v>916</v>
      </c>
      <c r="C21" s="452" t="s">
        <v>640</v>
      </c>
      <c r="D21" s="453"/>
      <c r="E21" s="453"/>
      <c r="F21" s="453"/>
      <c r="G21" s="453"/>
      <c r="H21" s="442"/>
      <c r="I21" s="439" t="s">
        <v>562</v>
      </c>
      <c r="J21" s="440"/>
      <c r="K21" s="449" t="s">
        <v>915</v>
      </c>
      <c r="L21" s="450"/>
      <c r="M21" s="451"/>
    </row>
    <row r="22" spans="2:42" ht="29.25" customHeight="1" x14ac:dyDescent="0.2">
      <c r="B22" s="222"/>
      <c r="C22" s="221"/>
      <c r="D22" s="199"/>
      <c r="E22" s="220"/>
      <c r="F22" s="199"/>
      <c r="G22" s="220"/>
      <c r="H22" s="189"/>
      <c r="I22" s="382"/>
      <c r="J22" s="383"/>
      <c r="K22" s="197" t="s">
        <v>490</v>
      </c>
      <c r="L22" s="196"/>
      <c r="M22" s="195" t="s">
        <v>489</v>
      </c>
      <c r="R22" s="176" t="str">
        <f>IF(OR(S22=正常,S22=エラー無),"","【！】")</f>
        <v/>
      </c>
      <c r="S22" s="178" t="str">
        <f>W22</f>
        <v>エラーの場合ここに表示されます</v>
      </c>
      <c r="W22" s="176" t="str">
        <f>IF(AND(MAX(X22:AG22)=2,AI22=0),エラー無,IF(MAX(Y22:AG22,AK22:AP22)=0,正常,IF(Y22=1," "&amp;MID($B$21,1,FIND("（",$B$21)-1)&amp;必須msg,"")&amp;IF(Z22=1," "&amp;MID($C$21,1,FIND("（",$C$21)-1)&amp;必須msg,"")&amp;IF(OR(AM22=1,AL22=1,AN22=1,AO22=1,AP22=1,AK22=1),"業務種別に該当しない業務内容が選択されています。 業務内容を再設定してください　","")&amp;IF(AB22=1,MID($I$21,1,FIND("）",$I$21))&amp;必須msg,"")&amp;IF(AC22=1,"参考資料のページ"&amp;必須msg,IF(AE22=1,"参考資料のページ"&amp;半角msg,IF(AG22=1,"参考資料のページは数字もしくはカンマを入力してください","")))))</f>
        <v>エラーの場合ここに表示されます</v>
      </c>
      <c r="X22" s="176">
        <v>2</v>
      </c>
      <c r="Y22" s="176">
        <v>0</v>
      </c>
      <c r="Z22" s="176">
        <v>0</v>
      </c>
      <c r="AB22" s="176">
        <v>0</v>
      </c>
      <c r="AC22" s="176">
        <v>0</v>
      </c>
      <c r="AE22" s="176">
        <f>(LEN(L22)&lt;&gt;LENB(L22))*1</f>
        <v>0</v>
      </c>
      <c r="AG22" s="176">
        <f>OR(INDEX(ISERR(FIND(MID(L22,ROW($1:$20),1),数カンマ)),))*1</f>
        <v>0</v>
      </c>
      <c r="AI22" s="176">
        <f>OR(LEN(B22)&gt;0,LEN(C22)&gt;0,LEN(D22)&gt;0,LEN(F22)&gt;0,LEN(G22)&gt;0,LEN(E22)&gt;0,LEN(H22)&gt;0,LEN(I22)&gt;0,LEN(L22)&gt;0)*1</f>
        <v>0</v>
      </c>
      <c r="AK22" s="176">
        <f t="shared" ref="AK22:AP26" ca="1" si="0">IF(LEN(C22)&gt;0,IF(LEN($B22)=0,1,(AND(COUNTIF(INDIRECT(SUBSTITUTE(SUBSTITUTE(SUBSTITUTE($B22,"（","_"),"）",""),"＋","_")),C22)=0,$B22&lt;&gt;"その他")))*1,0)</f>
        <v>0</v>
      </c>
      <c r="AL22" s="176">
        <f t="shared" ca="1" si="0"/>
        <v>0</v>
      </c>
      <c r="AM22" s="176">
        <f t="shared" ca="1" si="0"/>
        <v>0</v>
      </c>
      <c r="AN22" s="176">
        <f t="shared" ca="1" si="0"/>
        <v>0</v>
      </c>
      <c r="AO22" s="176">
        <f t="shared" ca="1" si="0"/>
        <v>0</v>
      </c>
      <c r="AP22" s="176">
        <f t="shared" ca="1" si="0"/>
        <v>0</v>
      </c>
    </row>
    <row r="23" spans="2:42" ht="29.25" customHeight="1" x14ac:dyDescent="0.2">
      <c r="B23" s="222"/>
      <c r="C23" s="221"/>
      <c r="D23" s="199"/>
      <c r="E23" s="220"/>
      <c r="F23" s="199"/>
      <c r="G23" s="220"/>
      <c r="H23" s="189"/>
      <c r="I23" s="382"/>
      <c r="J23" s="383"/>
      <c r="K23" s="197" t="s">
        <v>490</v>
      </c>
      <c r="L23" s="196"/>
      <c r="M23" s="195" t="s">
        <v>489</v>
      </c>
      <c r="R23" s="176" t="str">
        <f>IF(OR(S23=正常,S23=エラー無),"","【！】")</f>
        <v/>
      </c>
      <c r="S23" s="178" t="str">
        <f>W23</f>
        <v>エラーの場合ここに表示されます</v>
      </c>
      <c r="W23" s="176" t="str">
        <f>IF(AND(MAX(X23:AG23)=2,AI23=0),エラー無,IF(MAX(Y23:AG23,AK23:AP23)=0,正常,IF(Y23=1," "&amp;MID($B$21,1,FIND("（",$B$21)-1)&amp;必須msg,"")&amp;IF(Z23=1," "&amp;MID($C$21,1,FIND("（",$C$21)-1)&amp;必須msg,"")&amp;IF(OR(AM23=1,AL23=1,AN23=1,AO23=1,AP23=1,AK23=1),"業務種別に該当しない業務内容が選択されています。 業務内容を再設定してください　","")&amp;IF(AB23=1,MID($I$21,1,FIND("）",$I$21))&amp;必須msg,"")&amp;IF(AC23=1,"参考資料のページ"&amp;必須msg,IF(AE23=1,"参考資料のページ"&amp;半角msg,IF(AG23=1,"参考資料のページは数字もしくはカンマを入力してください","")))))</f>
        <v>エラーの場合ここに表示されます</v>
      </c>
      <c r="X23" s="176">
        <v>2</v>
      </c>
      <c r="Y23" s="176">
        <v>0</v>
      </c>
      <c r="Z23" s="176">
        <v>0</v>
      </c>
      <c r="AB23" s="176">
        <v>0</v>
      </c>
      <c r="AC23" s="176">
        <v>0</v>
      </c>
      <c r="AE23" s="176">
        <f>(LEN(L23)&lt;&gt;LENB(L23))*1</f>
        <v>0</v>
      </c>
      <c r="AG23" s="176">
        <f>OR(INDEX(ISERR(FIND(MID(L23,ROW($1:$20),1),数カンマ)),))*1</f>
        <v>0</v>
      </c>
      <c r="AI23" s="176">
        <f>OR(LEN(B23)&gt;0,LEN(C23)&gt;0,LEN(D23)&gt;0,LEN(F23)&gt;0,LEN(G23)&gt;0,LEN(E23)&gt;0,LEN(H23)&gt;0,LEN(I23)&gt;0,LEN(L23)&gt;0)*1</f>
        <v>0</v>
      </c>
      <c r="AK23" s="176">
        <f t="shared" ca="1" si="0"/>
        <v>0</v>
      </c>
      <c r="AL23" s="176">
        <f t="shared" ca="1" si="0"/>
        <v>0</v>
      </c>
      <c r="AM23" s="176">
        <f t="shared" ca="1" si="0"/>
        <v>0</v>
      </c>
      <c r="AN23" s="176">
        <f t="shared" ca="1" si="0"/>
        <v>0</v>
      </c>
      <c r="AO23" s="176">
        <f t="shared" ca="1" si="0"/>
        <v>0</v>
      </c>
      <c r="AP23" s="176">
        <f t="shared" ca="1" si="0"/>
        <v>0</v>
      </c>
    </row>
    <row r="24" spans="2:42" ht="29.25" customHeight="1" x14ac:dyDescent="0.2">
      <c r="B24" s="222"/>
      <c r="C24" s="221"/>
      <c r="D24" s="199"/>
      <c r="E24" s="220"/>
      <c r="F24" s="199"/>
      <c r="G24" s="220"/>
      <c r="H24" s="189"/>
      <c r="I24" s="382"/>
      <c r="J24" s="383"/>
      <c r="K24" s="197" t="s">
        <v>490</v>
      </c>
      <c r="L24" s="196"/>
      <c r="M24" s="195" t="s">
        <v>489</v>
      </c>
      <c r="R24" s="176" t="str">
        <f>IF(OR(S24=正常,S24=エラー無),"","【！】")</f>
        <v/>
      </c>
      <c r="S24" s="178" t="str">
        <f>W24</f>
        <v>エラーの場合ここに表示されます</v>
      </c>
      <c r="W24" s="176" t="str">
        <f>IF(AND(MAX(X24:AG24)=2,AI24=0),エラー無,IF(MAX(Y24:AG24,AK24:AP24)=0,正常,IF(Y24=1," "&amp;MID($B$21,1,FIND("（",$B$21)-1)&amp;必須msg,"")&amp;IF(Z24=1," "&amp;MID($C$21,1,FIND("（",$C$21)-1)&amp;必須msg,"")&amp;IF(OR(AM24=1,AL24=1,AN24=1,AO24=1,AP24=1,AK24=1),"業務種別に該当しない業務内容が選択されています。 業務内容を再設定してください　","")&amp;IF(AB24=1,MID($I$21,1,FIND("）",$I$21))&amp;必須msg,"")&amp;IF(AC24=1,"参考資料のページ"&amp;必須msg,IF(AE24=1,"参考資料のページ"&amp;半角msg,IF(AG24=1,"参考資料のページは数字もしくはカンマを入力してください","")))))</f>
        <v>エラーの場合ここに表示されます</v>
      </c>
      <c r="X24" s="176">
        <v>2</v>
      </c>
      <c r="Y24" s="176">
        <v>0</v>
      </c>
      <c r="Z24" s="176">
        <v>0</v>
      </c>
      <c r="AB24" s="176">
        <v>0</v>
      </c>
      <c r="AC24" s="176">
        <v>0</v>
      </c>
      <c r="AE24" s="176">
        <f>(LEN(L24)&lt;&gt;LENB(L24))*1</f>
        <v>0</v>
      </c>
      <c r="AG24" s="176">
        <f>OR(INDEX(ISERR(FIND(MID(L24,ROW($1:$20),1),数カンマ)),))*1</f>
        <v>0</v>
      </c>
      <c r="AI24" s="176">
        <f>OR(LEN(B24)&gt;0,LEN(C24)&gt;0,LEN(D24)&gt;0,LEN(F24)&gt;0,LEN(G24)&gt;0,LEN(E24)&gt;0,LEN(H24)&gt;0,LEN(I24)&gt;0,LEN(L24)&gt;0)*1</f>
        <v>0</v>
      </c>
      <c r="AK24" s="176">
        <f t="shared" ca="1" si="0"/>
        <v>0</v>
      </c>
      <c r="AL24" s="176">
        <f t="shared" ca="1" si="0"/>
        <v>0</v>
      </c>
      <c r="AM24" s="176">
        <f t="shared" ca="1" si="0"/>
        <v>0</v>
      </c>
      <c r="AN24" s="176">
        <f t="shared" ca="1" si="0"/>
        <v>0</v>
      </c>
      <c r="AO24" s="176">
        <f t="shared" ca="1" si="0"/>
        <v>0</v>
      </c>
      <c r="AP24" s="176">
        <f t="shared" ca="1" si="0"/>
        <v>0</v>
      </c>
    </row>
    <row r="25" spans="2:42" ht="29.25" customHeight="1" x14ac:dyDescent="0.2">
      <c r="B25" s="222"/>
      <c r="C25" s="221"/>
      <c r="D25" s="199"/>
      <c r="E25" s="220"/>
      <c r="F25" s="199"/>
      <c r="G25" s="220"/>
      <c r="H25" s="189"/>
      <c r="I25" s="382"/>
      <c r="J25" s="383"/>
      <c r="K25" s="185" t="s">
        <v>490</v>
      </c>
      <c r="L25" s="196"/>
      <c r="M25" s="184" t="s">
        <v>489</v>
      </c>
      <c r="R25" s="176" t="str">
        <f>IF(OR(S25=正常,S25=エラー無),"","【！】")</f>
        <v/>
      </c>
      <c r="S25" s="178" t="str">
        <f>W25</f>
        <v>エラーの場合ここに表示されます</v>
      </c>
      <c r="W25" s="176" t="str">
        <f>IF(AND(MAX(X25:AG25)=2,AI25=0),エラー無,IF(MAX(Y25:AG25,AK25:AP25)=0,正常,IF(Y25=1," "&amp;MID($B$21,1,FIND("（",$B$21)-1)&amp;必須msg,"")&amp;IF(Z25=1," "&amp;MID($C$21,1,FIND("（",$C$21)-1)&amp;必須msg,"")&amp;IF(OR(AM25=1,AL25=1,AN25=1,AO25=1,AP25=1,AK25=1),"業務種別に該当しない業務内容が選択されています。 業務内容を再設定してください　","")&amp;IF(AB25=1,MID($I$21,1,FIND("）",$I$21))&amp;必須msg,"")&amp;IF(AC25=1,"参考資料のページ"&amp;必須msg,IF(AE25=1,"参考資料のページ"&amp;半角msg,IF(AG25=1,"参考資料のページは数字もしくはカンマを入力してください","")))))</f>
        <v>エラーの場合ここに表示されます</v>
      </c>
      <c r="X25" s="176">
        <v>2</v>
      </c>
      <c r="Y25" s="176">
        <v>0</v>
      </c>
      <c r="Z25" s="176">
        <v>0</v>
      </c>
      <c r="AB25" s="176">
        <v>0</v>
      </c>
      <c r="AC25" s="176">
        <v>0</v>
      </c>
      <c r="AE25" s="176">
        <f>(LEN(L25)&lt;&gt;LENB(L25))*1</f>
        <v>0</v>
      </c>
      <c r="AG25" s="176">
        <f>OR(INDEX(ISERR(FIND(MID(L25,ROW($1:$20),1),数カンマ)),))*1</f>
        <v>0</v>
      </c>
      <c r="AI25" s="176">
        <f>OR(LEN(B25)&gt;0,LEN(C25)&gt;0,LEN(D25)&gt;0,LEN(F25)&gt;0,LEN(G25)&gt;0,LEN(E25)&gt;0,LEN(H25)&gt;0,LEN(I25)&gt;0,LEN(L25)&gt;0)*1</f>
        <v>0</v>
      </c>
      <c r="AK25" s="176">
        <f t="shared" ca="1" si="0"/>
        <v>0</v>
      </c>
      <c r="AL25" s="176">
        <f t="shared" ca="1" si="0"/>
        <v>0</v>
      </c>
      <c r="AM25" s="176">
        <f t="shared" ca="1" si="0"/>
        <v>0</v>
      </c>
      <c r="AN25" s="176">
        <f t="shared" ca="1" si="0"/>
        <v>0</v>
      </c>
      <c r="AO25" s="176">
        <f t="shared" ca="1" si="0"/>
        <v>0</v>
      </c>
      <c r="AP25" s="176">
        <f t="shared" ca="1" si="0"/>
        <v>0</v>
      </c>
    </row>
    <row r="26" spans="2:42" ht="29.25" customHeight="1" thickBot="1" x14ac:dyDescent="0.25">
      <c r="B26" s="219"/>
      <c r="C26" s="218"/>
      <c r="D26" s="217"/>
      <c r="E26" s="216"/>
      <c r="F26" s="217"/>
      <c r="G26" s="216"/>
      <c r="H26" s="215"/>
      <c r="I26" s="389"/>
      <c r="J26" s="390"/>
      <c r="K26" s="214" t="s">
        <v>490</v>
      </c>
      <c r="L26" s="182"/>
      <c r="M26" s="213" t="s">
        <v>489</v>
      </c>
      <c r="R26" s="176" t="str">
        <f>IF(OR(S26=正常,S26=エラー無),"","【！】")</f>
        <v/>
      </c>
      <c r="S26" s="178" t="str">
        <f>W26</f>
        <v>エラーの場合ここに表示されます</v>
      </c>
      <c r="W26" s="176" t="str">
        <f>IF(AND(MAX(X26:AG26)=2,AI26=0),エラー無,IF(MAX(Y26:AG26,AK26:AP26)=0,正常,IF(Y26=1," "&amp;MID($B$21,1,FIND("（",$B$21)-1)&amp;必須msg,"")&amp;IF(Z26=1," "&amp;MID($C$21,1,FIND("（",$C$21)-1)&amp;必須msg,"")&amp;IF(OR(AM26=1,AL26=1,AN26=1,AO26=1,AP26=1,AK26=1),"業務種別に該当しない業務内容が選択されています。 業務内容を再設定してください　","")&amp;IF(AB26=1,MID($I$21,1,FIND("）",$I$21))&amp;必須msg,"")&amp;IF(AC26=1,"参考資料のページ"&amp;必須msg,IF(AE26=1,"参考資料のページ"&amp;半角msg,IF(AG26=1,"参考資料のページは数字もしくはカンマを入力してください","")))))</f>
        <v>エラーの場合ここに表示されます</v>
      </c>
      <c r="X26" s="176">
        <v>2</v>
      </c>
      <c r="Y26" s="176">
        <v>0</v>
      </c>
      <c r="Z26" s="176">
        <v>0</v>
      </c>
      <c r="AB26" s="176">
        <v>0</v>
      </c>
      <c r="AC26" s="176">
        <v>0</v>
      </c>
      <c r="AE26" s="176">
        <f>(LEN(L26)&lt;&gt;LENB(L26))*1</f>
        <v>0</v>
      </c>
      <c r="AG26" s="176">
        <f>OR(INDEX(ISERR(FIND(MID(L26,ROW($1:$20),1),数カンマ)),))*1</f>
        <v>0</v>
      </c>
      <c r="AI26" s="176">
        <f>OR(LEN(B26)&gt;0,LEN(C26)&gt;0,LEN(D26)&gt;0,LEN(F26)&gt;0,LEN(G26)&gt;0,LEN(E26)&gt;0,LEN(H26)&gt;0,LEN(I26)&gt;0,LEN(L26)&gt;0)*1</f>
        <v>0</v>
      </c>
      <c r="AK26" s="176">
        <f t="shared" ca="1" si="0"/>
        <v>0</v>
      </c>
      <c r="AL26" s="176">
        <f t="shared" ca="1" si="0"/>
        <v>0</v>
      </c>
      <c r="AM26" s="176">
        <f t="shared" ca="1" si="0"/>
        <v>0</v>
      </c>
      <c r="AN26" s="176">
        <f t="shared" ca="1" si="0"/>
        <v>0</v>
      </c>
      <c r="AO26" s="176">
        <f t="shared" ca="1" si="0"/>
        <v>0</v>
      </c>
      <c r="AP26" s="176">
        <f t="shared" ca="1" si="0"/>
        <v>0</v>
      </c>
    </row>
    <row r="27" spans="2:42" ht="18" customHeight="1" thickBot="1" x14ac:dyDescent="0.25"/>
    <row r="28" spans="2:42" ht="18" customHeight="1" x14ac:dyDescent="0.2">
      <c r="B28" s="396" t="s">
        <v>641</v>
      </c>
      <c r="C28" s="397"/>
      <c r="D28" s="398"/>
      <c r="E28" s="399" t="s">
        <v>642</v>
      </c>
      <c r="F28" s="399"/>
      <c r="G28" s="399"/>
      <c r="H28" s="399"/>
      <c r="I28" s="387"/>
      <c r="J28" s="387"/>
      <c r="K28" s="387"/>
      <c r="L28" s="387"/>
      <c r="M28" s="388"/>
    </row>
    <row r="29" spans="2:42" ht="33" customHeight="1" x14ac:dyDescent="0.2">
      <c r="B29" s="441"/>
      <c r="C29" s="453"/>
      <c r="D29" s="454" t="s">
        <v>643</v>
      </c>
      <c r="E29" s="455"/>
      <c r="F29" s="455"/>
      <c r="G29" s="455"/>
      <c r="H29" s="455"/>
      <c r="I29" s="456" t="s">
        <v>644</v>
      </c>
      <c r="J29" s="457"/>
      <c r="K29" s="458" t="s">
        <v>645</v>
      </c>
      <c r="L29" s="459"/>
      <c r="M29" s="460"/>
    </row>
    <row r="30" spans="2:42" ht="29.25" customHeight="1" x14ac:dyDescent="0.2">
      <c r="B30" s="441" t="s">
        <v>646</v>
      </c>
      <c r="C30" s="442"/>
      <c r="D30" s="409"/>
      <c r="E30" s="410"/>
      <c r="F30" s="410"/>
      <c r="G30" s="410"/>
      <c r="H30" s="411"/>
      <c r="I30" s="409"/>
      <c r="J30" s="411"/>
      <c r="K30" s="197" t="s">
        <v>647</v>
      </c>
      <c r="L30" s="196"/>
      <c r="M30" s="195" t="s">
        <v>648</v>
      </c>
      <c r="R30" s="176" t="str">
        <f t="shared" ref="R30:R44" si="1">IF(OR(S30=正常,S30=エラー無),"","【！】")</f>
        <v/>
      </c>
      <c r="S30" s="178" t="str">
        <f t="shared" ref="S30:S44" si="2">W30</f>
        <v>エラーの場合ここに表示されます</v>
      </c>
      <c r="W30" s="176" t="str">
        <f t="shared" ref="W30:W44" si="3">IF(AND(MAX(X30:AG30)=2,AI30=0),エラー無,IF(MAX(Y30:AG30)=0,正常,IF(AE30=1,"参考資料のページ"&amp;半角msg,IF(AG30=1,"参考資料のページは数字もしくはカンマを入力してください",""))))</f>
        <v>エラーの場合ここに表示されます</v>
      </c>
      <c r="X30" s="176">
        <v>2</v>
      </c>
      <c r="Y30" s="176">
        <f t="shared" ref="Y30:Y44" si="4">AND($AI30=1,LEN(B30)=0)*1</f>
        <v>0</v>
      </c>
      <c r="AE30" s="176">
        <f t="shared" ref="AE30:AE44" si="5">(LEN(L30)&lt;&gt;LENB(L30))*1</f>
        <v>0</v>
      </c>
      <c r="AG30" s="176">
        <f t="shared" ref="AG30:AG44" si="6">OR(INDEX(ISERR(FIND(MID(L30,ROW($1:$20),1),数カンマ)),))*1</f>
        <v>0</v>
      </c>
      <c r="AI30" s="176">
        <f t="shared" ref="AI30:AI44" si="7">OR(LEN(L30)&gt;0)*1</f>
        <v>0</v>
      </c>
    </row>
    <row r="31" spans="2:42" ht="29.25" customHeight="1" x14ac:dyDescent="0.2">
      <c r="B31" s="441" t="s">
        <v>649</v>
      </c>
      <c r="C31" s="442"/>
      <c r="D31" s="409"/>
      <c r="E31" s="410"/>
      <c r="F31" s="410"/>
      <c r="G31" s="410"/>
      <c r="H31" s="411"/>
      <c r="I31" s="409"/>
      <c r="J31" s="411"/>
      <c r="K31" s="197" t="s">
        <v>647</v>
      </c>
      <c r="L31" s="196"/>
      <c r="M31" s="195" t="s">
        <v>648</v>
      </c>
      <c r="R31" s="176" t="str">
        <f t="shared" si="1"/>
        <v/>
      </c>
      <c r="S31" s="178" t="str">
        <f t="shared" si="2"/>
        <v>エラーの場合ここに表示されます</v>
      </c>
      <c r="W31" s="176" t="str">
        <f t="shared" si="3"/>
        <v>エラーの場合ここに表示されます</v>
      </c>
      <c r="X31" s="176">
        <v>2</v>
      </c>
      <c r="Y31" s="176">
        <f t="shared" si="4"/>
        <v>0</v>
      </c>
      <c r="AE31" s="176">
        <f t="shared" si="5"/>
        <v>0</v>
      </c>
      <c r="AG31" s="176">
        <f t="shared" si="6"/>
        <v>0</v>
      </c>
      <c r="AI31" s="176">
        <f t="shared" si="7"/>
        <v>0</v>
      </c>
    </row>
    <row r="32" spans="2:42" ht="29.25" customHeight="1" x14ac:dyDescent="0.2">
      <c r="B32" s="461" t="s">
        <v>650</v>
      </c>
      <c r="C32" s="462"/>
      <c r="D32" s="212"/>
      <c r="E32" s="211"/>
      <c r="F32" s="211"/>
      <c r="G32" s="211"/>
      <c r="H32" s="210"/>
      <c r="I32" s="463"/>
      <c r="J32" s="464"/>
      <c r="K32" s="209" t="s">
        <v>647</v>
      </c>
      <c r="L32" s="208"/>
      <c r="M32" s="207" t="s">
        <v>648</v>
      </c>
      <c r="R32" s="176" t="str">
        <f t="shared" si="1"/>
        <v/>
      </c>
      <c r="S32" s="178" t="str">
        <f t="shared" si="2"/>
        <v>エラーの場合ここに表示されます</v>
      </c>
      <c r="W32" s="176" t="str">
        <f t="shared" si="3"/>
        <v>エラーの場合ここに表示されます</v>
      </c>
      <c r="X32" s="176">
        <v>2</v>
      </c>
      <c r="Y32" s="176">
        <f t="shared" si="4"/>
        <v>0</v>
      </c>
      <c r="AE32" s="176">
        <f t="shared" si="5"/>
        <v>0</v>
      </c>
      <c r="AG32" s="176">
        <f t="shared" si="6"/>
        <v>0</v>
      </c>
      <c r="AI32" s="176">
        <f t="shared" si="7"/>
        <v>0</v>
      </c>
    </row>
    <row r="33" spans="2:35" ht="29.25" customHeight="1" x14ac:dyDescent="0.2">
      <c r="B33" s="465" t="s">
        <v>651</v>
      </c>
      <c r="C33" s="466"/>
      <c r="D33" s="206"/>
      <c r="E33" s="205"/>
      <c r="F33" s="205"/>
      <c r="G33" s="205"/>
      <c r="H33" s="204"/>
      <c r="I33" s="467"/>
      <c r="J33" s="468"/>
      <c r="K33" s="203" t="s">
        <v>647</v>
      </c>
      <c r="L33" s="202"/>
      <c r="M33" s="201" t="s">
        <v>648</v>
      </c>
      <c r="R33" s="176" t="str">
        <f t="shared" si="1"/>
        <v/>
      </c>
      <c r="S33" s="178" t="str">
        <f t="shared" si="2"/>
        <v>エラーの場合ここに表示されます</v>
      </c>
      <c r="W33" s="176" t="str">
        <f t="shared" si="3"/>
        <v>エラーの場合ここに表示されます</v>
      </c>
      <c r="X33" s="176">
        <v>2</v>
      </c>
      <c r="Y33" s="176">
        <f t="shared" si="4"/>
        <v>0</v>
      </c>
      <c r="AE33" s="176">
        <f t="shared" si="5"/>
        <v>0</v>
      </c>
      <c r="AG33" s="176">
        <f t="shared" si="6"/>
        <v>0</v>
      </c>
      <c r="AI33" s="176">
        <f t="shared" si="7"/>
        <v>0</v>
      </c>
    </row>
    <row r="34" spans="2:35" ht="29.25" customHeight="1" x14ac:dyDescent="0.2">
      <c r="B34" s="441" t="s">
        <v>652</v>
      </c>
      <c r="C34" s="442"/>
      <c r="D34" s="200"/>
      <c r="E34" s="198"/>
      <c r="F34" s="193" t="s">
        <v>653</v>
      </c>
      <c r="G34" s="199"/>
      <c r="H34" s="198"/>
      <c r="I34" s="409"/>
      <c r="J34" s="411"/>
      <c r="K34" s="197" t="s">
        <v>647</v>
      </c>
      <c r="L34" s="196"/>
      <c r="M34" s="195" t="s">
        <v>648</v>
      </c>
      <c r="R34" s="176" t="str">
        <f t="shared" si="1"/>
        <v/>
      </c>
      <c r="S34" s="178" t="str">
        <f t="shared" si="2"/>
        <v>エラーの場合ここに表示されます</v>
      </c>
      <c r="W34" s="176" t="str">
        <f t="shared" si="3"/>
        <v>エラーの場合ここに表示されます</v>
      </c>
      <c r="X34" s="176">
        <v>2</v>
      </c>
      <c r="Y34" s="176">
        <f t="shared" si="4"/>
        <v>0</v>
      </c>
      <c r="AE34" s="176">
        <f t="shared" si="5"/>
        <v>0</v>
      </c>
      <c r="AG34" s="176">
        <f t="shared" si="6"/>
        <v>0</v>
      </c>
      <c r="AI34" s="176">
        <f t="shared" si="7"/>
        <v>0</v>
      </c>
    </row>
    <row r="35" spans="2:35" ht="29.25" customHeight="1" x14ac:dyDescent="0.2">
      <c r="B35" s="441" t="s">
        <v>654</v>
      </c>
      <c r="C35" s="442"/>
      <c r="D35" s="194" t="s">
        <v>655</v>
      </c>
      <c r="E35" s="189"/>
      <c r="F35" s="194" t="s">
        <v>656</v>
      </c>
      <c r="G35" s="189"/>
      <c r="H35" s="192"/>
      <c r="I35" s="412"/>
      <c r="J35" s="413"/>
      <c r="K35" s="185" t="s">
        <v>647</v>
      </c>
      <c r="L35" s="186"/>
      <c r="M35" s="184" t="s">
        <v>648</v>
      </c>
      <c r="R35" s="176" t="str">
        <f t="shared" si="1"/>
        <v/>
      </c>
      <c r="S35" s="178" t="str">
        <f t="shared" si="2"/>
        <v>エラーの場合ここに表示されます</v>
      </c>
      <c r="W35" s="176" t="str">
        <f t="shared" si="3"/>
        <v>エラーの場合ここに表示されます</v>
      </c>
      <c r="X35" s="176">
        <v>2</v>
      </c>
      <c r="Y35" s="176">
        <f t="shared" si="4"/>
        <v>0</v>
      </c>
      <c r="AE35" s="176">
        <f t="shared" si="5"/>
        <v>0</v>
      </c>
      <c r="AG35" s="176">
        <f t="shared" si="6"/>
        <v>0</v>
      </c>
      <c r="AI35" s="176">
        <f t="shared" si="7"/>
        <v>0</v>
      </c>
    </row>
    <row r="36" spans="2:35" ht="29.25" customHeight="1" x14ac:dyDescent="0.2">
      <c r="B36" s="441" t="s">
        <v>657</v>
      </c>
      <c r="C36" s="442"/>
      <c r="D36" s="409"/>
      <c r="E36" s="410"/>
      <c r="F36" s="410"/>
      <c r="G36" s="410"/>
      <c r="H36" s="411"/>
      <c r="I36" s="412"/>
      <c r="J36" s="413"/>
      <c r="K36" s="185" t="s">
        <v>647</v>
      </c>
      <c r="L36" s="186"/>
      <c r="M36" s="184" t="s">
        <v>648</v>
      </c>
      <c r="R36" s="176" t="str">
        <f t="shared" si="1"/>
        <v/>
      </c>
      <c r="S36" s="178" t="str">
        <f t="shared" si="2"/>
        <v>エラーの場合ここに表示されます</v>
      </c>
      <c r="W36" s="176" t="str">
        <f t="shared" si="3"/>
        <v>エラーの場合ここに表示されます</v>
      </c>
      <c r="X36" s="176">
        <v>2</v>
      </c>
      <c r="Y36" s="176">
        <f t="shared" si="4"/>
        <v>0</v>
      </c>
      <c r="AE36" s="176">
        <f t="shared" si="5"/>
        <v>0</v>
      </c>
      <c r="AG36" s="176">
        <f t="shared" si="6"/>
        <v>0</v>
      </c>
      <c r="AI36" s="176">
        <f t="shared" si="7"/>
        <v>0</v>
      </c>
    </row>
    <row r="37" spans="2:35" ht="29.25" customHeight="1" x14ac:dyDescent="0.2">
      <c r="B37" s="441" t="s">
        <v>658</v>
      </c>
      <c r="C37" s="442"/>
      <c r="D37" s="409"/>
      <c r="E37" s="410"/>
      <c r="F37" s="410"/>
      <c r="G37" s="410"/>
      <c r="H37" s="411"/>
      <c r="I37" s="412"/>
      <c r="J37" s="413"/>
      <c r="K37" s="185" t="s">
        <v>647</v>
      </c>
      <c r="L37" s="186"/>
      <c r="M37" s="184" t="s">
        <v>648</v>
      </c>
      <c r="R37" s="176" t="str">
        <f t="shared" si="1"/>
        <v/>
      </c>
      <c r="S37" s="178" t="str">
        <f t="shared" si="2"/>
        <v>エラーの場合ここに表示されます</v>
      </c>
      <c r="W37" s="176" t="str">
        <f t="shared" si="3"/>
        <v>エラーの場合ここに表示されます</v>
      </c>
      <c r="X37" s="176">
        <v>2</v>
      </c>
      <c r="Y37" s="176">
        <f t="shared" si="4"/>
        <v>0</v>
      </c>
      <c r="AE37" s="176">
        <f t="shared" si="5"/>
        <v>0</v>
      </c>
      <c r="AG37" s="176">
        <f t="shared" si="6"/>
        <v>0</v>
      </c>
      <c r="AI37" s="176">
        <f t="shared" si="7"/>
        <v>0</v>
      </c>
    </row>
    <row r="38" spans="2:35" ht="29.25" customHeight="1" x14ac:dyDescent="0.2">
      <c r="B38" s="441" t="s">
        <v>659</v>
      </c>
      <c r="C38" s="442"/>
      <c r="D38" s="409"/>
      <c r="E38" s="410"/>
      <c r="F38" s="410"/>
      <c r="G38" s="410"/>
      <c r="H38" s="411"/>
      <c r="I38" s="412"/>
      <c r="J38" s="413"/>
      <c r="K38" s="185" t="s">
        <v>647</v>
      </c>
      <c r="L38" s="186"/>
      <c r="M38" s="184" t="s">
        <v>648</v>
      </c>
      <c r="R38" s="176" t="str">
        <f t="shared" si="1"/>
        <v/>
      </c>
      <c r="S38" s="178" t="str">
        <f t="shared" si="2"/>
        <v>エラーの場合ここに表示されます</v>
      </c>
      <c r="W38" s="176" t="str">
        <f t="shared" si="3"/>
        <v>エラーの場合ここに表示されます</v>
      </c>
      <c r="X38" s="176">
        <v>2</v>
      </c>
      <c r="Y38" s="176">
        <f t="shared" si="4"/>
        <v>0</v>
      </c>
      <c r="AE38" s="176">
        <f t="shared" si="5"/>
        <v>0</v>
      </c>
      <c r="AG38" s="176">
        <f t="shared" si="6"/>
        <v>0</v>
      </c>
      <c r="AI38" s="176">
        <f t="shared" si="7"/>
        <v>0</v>
      </c>
    </row>
    <row r="39" spans="2:35" ht="29.25" customHeight="1" x14ac:dyDescent="0.2">
      <c r="B39" s="441" t="s">
        <v>660</v>
      </c>
      <c r="C39" s="442"/>
      <c r="D39" s="193" t="s">
        <v>661</v>
      </c>
      <c r="E39" s="189"/>
      <c r="F39" s="193" t="s">
        <v>662</v>
      </c>
      <c r="G39" s="189"/>
      <c r="H39" s="192"/>
      <c r="I39" s="412"/>
      <c r="J39" s="413"/>
      <c r="K39" s="185" t="s">
        <v>647</v>
      </c>
      <c r="L39" s="186"/>
      <c r="M39" s="184" t="s">
        <v>648</v>
      </c>
      <c r="R39" s="176" t="str">
        <f t="shared" si="1"/>
        <v/>
      </c>
      <c r="S39" s="178" t="str">
        <f t="shared" si="2"/>
        <v>エラーの場合ここに表示されます</v>
      </c>
      <c r="W39" s="176" t="str">
        <f t="shared" si="3"/>
        <v>エラーの場合ここに表示されます</v>
      </c>
      <c r="X39" s="176">
        <v>2</v>
      </c>
      <c r="Y39" s="176">
        <f t="shared" si="4"/>
        <v>0</v>
      </c>
      <c r="AE39" s="176">
        <f t="shared" si="5"/>
        <v>0</v>
      </c>
      <c r="AG39" s="176">
        <f t="shared" si="6"/>
        <v>0</v>
      </c>
      <c r="AI39" s="176">
        <f t="shared" si="7"/>
        <v>0</v>
      </c>
    </row>
    <row r="40" spans="2:35" ht="29.25" customHeight="1" x14ac:dyDescent="0.2">
      <c r="B40" s="441" t="s">
        <v>663</v>
      </c>
      <c r="C40" s="442"/>
      <c r="D40" s="191"/>
      <c r="E40" s="190"/>
      <c r="F40" s="190"/>
      <c r="G40" s="190"/>
      <c r="H40" s="189"/>
      <c r="I40" s="409"/>
      <c r="J40" s="411"/>
      <c r="K40" s="185" t="s">
        <v>647</v>
      </c>
      <c r="L40" s="186"/>
      <c r="M40" s="184" t="s">
        <v>648</v>
      </c>
      <c r="R40" s="176" t="str">
        <f t="shared" si="1"/>
        <v/>
      </c>
      <c r="S40" s="178" t="str">
        <f t="shared" si="2"/>
        <v>エラーの場合ここに表示されます</v>
      </c>
      <c r="W40" s="176" t="str">
        <f t="shared" si="3"/>
        <v>エラーの場合ここに表示されます</v>
      </c>
      <c r="X40" s="176">
        <v>2</v>
      </c>
      <c r="Y40" s="176">
        <f t="shared" si="4"/>
        <v>0</v>
      </c>
      <c r="AE40" s="176">
        <f t="shared" si="5"/>
        <v>0</v>
      </c>
      <c r="AG40" s="176">
        <f t="shared" si="6"/>
        <v>0</v>
      </c>
      <c r="AI40" s="176">
        <f t="shared" si="7"/>
        <v>0</v>
      </c>
    </row>
    <row r="41" spans="2:35" ht="29.25" customHeight="1" x14ac:dyDescent="0.2">
      <c r="B41" s="441" t="s">
        <v>658</v>
      </c>
      <c r="C41" s="442"/>
      <c r="D41" s="409"/>
      <c r="E41" s="410"/>
      <c r="F41" s="410"/>
      <c r="G41" s="410"/>
      <c r="H41" s="411"/>
      <c r="I41" s="412"/>
      <c r="J41" s="413"/>
      <c r="K41" s="185" t="s">
        <v>647</v>
      </c>
      <c r="L41" s="186"/>
      <c r="M41" s="184" t="s">
        <v>648</v>
      </c>
      <c r="R41" s="176" t="str">
        <f t="shared" si="1"/>
        <v/>
      </c>
      <c r="S41" s="178" t="str">
        <f t="shared" si="2"/>
        <v>エラーの場合ここに表示されます</v>
      </c>
      <c r="W41" s="176" t="str">
        <f t="shared" si="3"/>
        <v>エラーの場合ここに表示されます</v>
      </c>
      <c r="X41" s="176">
        <v>2</v>
      </c>
      <c r="Y41" s="176">
        <f t="shared" si="4"/>
        <v>0</v>
      </c>
      <c r="AE41" s="176">
        <f t="shared" si="5"/>
        <v>0</v>
      </c>
      <c r="AG41" s="176">
        <f t="shared" si="6"/>
        <v>0</v>
      </c>
      <c r="AI41" s="176">
        <f t="shared" si="7"/>
        <v>0</v>
      </c>
    </row>
    <row r="42" spans="2:35" ht="29.25" customHeight="1" x14ac:dyDescent="0.2">
      <c r="B42" s="441" t="s">
        <v>659</v>
      </c>
      <c r="C42" s="442"/>
      <c r="D42" s="409"/>
      <c r="E42" s="410"/>
      <c r="F42" s="410"/>
      <c r="G42" s="410"/>
      <c r="H42" s="411"/>
      <c r="I42" s="412"/>
      <c r="J42" s="413"/>
      <c r="K42" s="185" t="s">
        <v>647</v>
      </c>
      <c r="L42" s="186"/>
      <c r="M42" s="184" t="s">
        <v>648</v>
      </c>
      <c r="R42" s="176" t="str">
        <f t="shared" si="1"/>
        <v/>
      </c>
      <c r="S42" s="178" t="str">
        <f t="shared" si="2"/>
        <v>エラーの場合ここに表示されます</v>
      </c>
      <c r="W42" s="176" t="str">
        <f t="shared" si="3"/>
        <v>エラーの場合ここに表示されます</v>
      </c>
      <c r="X42" s="176">
        <v>2</v>
      </c>
      <c r="Y42" s="176">
        <f t="shared" si="4"/>
        <v>0</v>
      </c>
      <c r="AE42" s="176">
        <f t="shared" si="5"/>
        <v>0</v>
      </c>
      <c r="AG42" s="176">
        <f t="shared" si="6"/>
        <v>0</v>
      </c>
      <c r="AI42" s="176">
        <f t="shared" si="7"/>
        <v>0</v>
      </c>
    </row>
    <row r="43" spans="2:35" ht="29.25" customHeight="1" x14ac:dyDescent="0.2">
      <c r="B43" s="441" t="s">
        <v>664</v>
      </c>
      <c r="C43" s="442"/>
      <c r="D43" s="409"/>
      <c r="E43" s="410"/>
      <c r="F43" s="410"/>
      <c r="G43" s="410"/>
      <c r="H43" s="411"/>
      <c r="I43" s="412"/>
      <c r="J43" s="413"/>
      <c r="K43" s="185" t="s">
        <v>647</v>
      </c>
      <c r="L43" s="186"/>
      <c r="M43" s="184" t="s">
        <v>648</v>
      </c>
      <c r="R43" s="176" t="str">
        <f t="shared" si="1"/>
        <v/>
      </c>
      <c r="S43" s="178" t="str">
        <f t="shared" si="2"/>
        <v>エラーの場合ここに表示されます</v>
      </c>
      <c r="W43" s="176" t="str">
        <f t="shared" si="3"/>
        <v>エラーの場合ここに表示されます</v>
      </c>
      <c r="X43" s="176">
        <v>2</v>
      </c>
      <c r="Y43" s="176">
        <f t="shared" si="4"/>
        <v>0</v>
      </c>
      <c r="AE43" s="176">
        <f t="shared" si="5"/>
        <v>0</v>
      </c>
      <c r="AG43" s="176">
        <f t="shared" si="6"/>
        <v>0</v>
      </c>
      <c r="AI43" s="176">
        <f t="shared" si="7"/>
        <v>0</v>
      </c>
    </row>
    <row r="44" spans="2:35" ht="29.25" customHeight="1" thickBot="1" x14ac:dyDescent="0.25">
      <c r="B44" s="414" t="s">
        <v>665</v>
      </c>
      <c r="C44" s="415"/>
      <c r="D44" s="469"/>
      <c r="E44" s="470"/>
      <c r="F44" s="470"/>
      <c r="G44" s="470"/>
      <c r="H44" s="471"/>
      <c r="I44" s="469"/>
      <c r="J44" s="471"/>
      <c r="K44" s="181" t="s">
        <v>647</v>
      </c>
      <c r="L44" s="182"/>
      <c r="M44" s="180" t="s">
        <v>648</v>
      </c>
      <c r="R44" s="176" t="str">
        <f t="shared" si="1"/>
        <v/>
      </c>
      <c r="S44" s="178" t="str">
        <f t="shared" si="2"/>
        <v>エラーの場合ここに表示されます</v>
      </c>
      <c r="W44" s="176" t="str">
        <f t="shared" si="3"/>
        <v>エラーの場合ここに表示されます</v>
      </c>
      <c r="X44" s="176">
        <v>2</v>
      </c>
      <c r="Y44" s="176">
        <f t="shared" si="4"/>
        <v>0</v>
      </c>
      <c r="AE44" s="176">
        <f t="shared" si="5"/>
        <v>0</v>
      </c>
      <c r="AG44" s="176">
        <f t="shared" si="6"/>
        <v>0</v>
      </c>
      <c r="AI44" s="176">
        <f t="shared" si="7"/>
        <v>0</v>
      </c>
    </row>
    <row r="45" spans="2:35" ht="18" customHeight="1" thickBot="1" x14ac:dyDescent="0.25"/>
    <row r="46" spans="2:35" ht="18" customHeight="1" x14ac:dyDescent="0.2">
      <c r="B46" s="384" t="s">
        <v>666</v>
      </c>
      <c r="C46" s="385"/>
      <c r="D46" s="386"/>
      <c r="E46" s="387" t="s">
        <v>552</v>
      </c>
      <c r="F46" s="387"/>
      <c r="G46" s="387"/>
      <c r="H46" s="387"/>
      <c r="I46" s="387"/>
      <c r="J46" s="387"/>
      <c r="K46" s="387"/>
      <c r="L46" s="387"/>
      <c r="M46" s="388"/>
    </row>
    <row r="47" spans="2:35" ht="69.75" customHeight="1" x14ac:dyDescent="0.2">
      <c r="B47" s="363" t="s">
        <v>580</v>
      </c>
      <c r="C47" s="360" t="s">
        <v>669</v>
      </c>
      <c r="D47" s="360" t="s">
        <v>528</v>
      </c>
      <c r="E47" s="367" t="s">
        <v>568</v>
      </c>
      <c r="F47" s="347" t="s">
        <v>576</v>
      </c>
      <c r="G47" s="347"/>
      <c r="H47" s="348"/>
      <c r="I47" s="347" t="s">
        <v>577</v>
      </c>
      <c r="J47" s="347"/>
      <c r="K47" s="472" t="s">
        <v>668</v>
      </c>
      <c r="L47" s="473"/>
      <c r="M47" s="474"/>
      <c r="P47" s="443" t="s">
        <v>581</v>
      </c>
      <c r="Q47" s="443"/>
    </row>
    <row r="48" spans="2:35" ht="18" customHeight="1" x14ac:dyDescent="0.2">
      <c r="B48" s="364"/>
      <c r="C48" s="333"/>
      <c r="D48" s="333"/>
      <c r="E48" s="368"/>
      <c r="F48" s="244" t="s">
        <v>578</v>
      </c>
      <c r="G48" s="245" t="s">
        <v>535</v>
      </c>
      <c r="H48" s="246" t="s">
        <v>536</v>
      </c>
      <c r="I48" s="245" t="s">
        <v>492</v>
      </c>
      <c r="J48" s="245" t="s">
        <v>493</v>
      </c>
      <c r="K48" s="475"/>
      <c r="L48" s="476"/>
      <c r="M48" s="477"/>
      <c r="P48" s="188" t="s">
        <v>492</v>
      </c>
      <c r="Q48" s="188" t="s">
        <v>493</v>
      </c>
    </row>
    <row r="49" spans="2:43" ht="18" customHeight="1" x14ac:dyDescent="0.2">
      <c r="B49" s="254"/>
      <c r="C49" s="248"/>
      <c r="D49" s="249"/>
      <c r="E49" s="47" t="str">
        <f ca="1">IF(B49=999,"右欄に氏名を手入力→ ",IFERROR(INDEX(INDIRECT("'"&amp;$C$15&amp;"'!$C:$C"),MATCH(B49,INDIRECT("'"&amp;$C$15&amp;"'!$B:$B"))),""))</f>
        <v/>
      </c>
      <c r="F49" s="258"/>
      <c r="G49" s="187" t="s">
        <v>958</v>
      </c>
      <c r="H49" s="253"/>
      <c r="I49" s="256"/>
      <c r="J49" s="252"/>
      <c r="K49" s="185" t="s">
        <v>490</v>
      </c>
      <c r="L49" s="186"/>
      <c r="M49" s="184" t="s">
        <v>522</v>
      </c>
      <c r="P49" s="179" t="str">
        <f ca="1">IF(B49=999,"-",IFERROR(INDEX(INDIRECT("'"&amp;$C$15&amp;"'!$F:$F"),MATCH(B49,INDIRECT("'"&amp;$C$15&amp;"'!$B:$B"))),""))</f>
        <v/>
      </c>
      <c r="Q49" s="179" t="str">
        <f ca="1">IF(B49=999,"-",IFERROR(INDEX(INDIRECT("'"&amp;$C$15&amp;"'!$G:$G"),MATCH(B49,INDIRECT("'"&amp;$C$15&amp;"'!$B:$B"))),""))</f>
        <v/>
      </c>
      <c r="R49" s="176" t="str">
        <f t="shared" ref="R49:R68" ca="1" si="8">IF(OR(S49=正常,S49=エラー無),"","【！】")</f>
        <v/>
      </c>
      <c r="S49" s="178" t="str">
        <f t="shared" ref="S49:S68" ca="1" si="9">W49</f>
        <v>エラーの場合ここに表示されます</v>
      </c>
      <c r="W49" s="6" t="str">
        <f t="shared" ref="W49:W68" ca="1" si="10">IF(AND(MAX(X49:AO49)=2,LEN(B49)=0,LEN(D49)=0,LEN(I49)=0,LEN(J49)=0,LEN(C49)=0,LEN(L49)=0),エラー無,IF(MAX(Y49:AO49)=0,正常,IF(AH49=1,MID($B$47,1,FIND("（",$B$47)-1)&amp;"は様式２の技術者番号、もしくは「999」を入力してください　","")&amp;IF(AI49=1,"指定した"&amp;MID($B$47,1,FIND("（",$B$47)-1)&amp;"は様式２にて技術者氏名が入力されていません　","")&amp;IF(Y49=1,MID($C$47,1,FIND("（",$C$47)-1)&amp;必須msg,"")&amp;IF(Z49=1,MID($D$47,1,FIND("（",$D$47)-1)&amp;必須msg,"")&amp;IF(AA49=1," "&amp;$F$48&amp;必須msg,"")&amp;IF(AB49=1,$G$48&amp;必須msg,"")&amp;IF(AC49=1,$H$48&amp;必須msg,"")&amp;IF(AD49=1,$I$48&amp;必須msg,"")&amp;IF(AE49=1,$J$48&amp;必須msg,"")&amp;IF(AO49=3,"従事開始日が様式２の従事開始日より前の日付となっています　",IF(AO49=4,"従事終了日が様式２の従事終了日より後の日付となっています　",IF(AO49=5,"従事開始日が従事終了日より後の日付となっています　","")))&amp;IF(AF49=1,"参考資料のページ"&amp;必須msg,IF(AK49=1,"参考資料のページ"&amp;半角msg,IF(AM49=1,"参考資料のページは数字もしくはカンマを入力してください　","")))))</f>
        <v>エラーの場合ここに表示されます</v>
      </c>
      <c r="X49" s="6">
        <v>2</v>
      </c>
      <c r="Y49" s="6">
        <f>AND(LEN($B49)&gt;0,LEN($C49)=0)*1</f>
        <v>0</v>
      </c>
      <c r="Z49" s="6">
        <f>AND(LEN($B49)&gt;0,LEN($D49)=0)*1</f>
        <v>0</v>
      </c>
      <c r="AA49" s="6">
        <f t="shared" ref="AA49:AA68" si="11">AND($B49=過年度認定,LEN($F49)=0)*1</f>
        <v>0</v>
      </c>
      <c r="AB49" s="6">
        <f t="shared" ref="AB49:AB68" si="12">AND($B49=過年度認定,LEN(G49)=0)*1</f>
        <v>0</v>
      </c>
      <c r="AC49" s="6">
        <f t="shared" ref="AC49:AC68" si="13">AND($B49=過年度認定,LEN(H49)=0)*1</f>
        <v>0</v>
      </c>
      <c r="AD49" s="6">
        <f ca="1">AND(LEN($I49)=0,OR(LEN($B49)&gt;0,$P49&lt;&gt;"",LEN($J49)&gt;0)=TRUE())*1</f>
        <v>0</v>
      </c>
      <c r="AE49" s="6">
        <f ca="1">AND(LEN($J49)=0,OR(LEN($B49)&gt;0,$Q49&lt;&gt;"",LEN($I49)&gt;0)=TRUE())*1</f>
        <v>0</v>
      </c>
      <c r="AF49" s="6">
        <f>AND(LEN($B49)&gt;0,LEN($L49)=0)*1</f>
        <v>0</v>
      </c>
      <c r="AG49" s="6"/>
      <c r="AH49" s="6">
        <f t="shared" ref="AH49:AH68" ca="1" si="14">IF(OR($B49="",$B49=過年度認定),0,IF(ISERROR(INDIRECT("'"&amp;$C$15&amp;"'!$B$27:$B$46")),0,IF(ISERROR(VLOOKUP($B49,INDIRECT("'"&amp;$C$15&amp;"'!$B$27:$B$46"),1,FALSE)),1,0)))</f>
        <v>0</v>
      </c>
      <c r="AI49" s="6">
        <f t="shared" ref="AI49:AI68" ca="1" si="15">IF(AND(AH49=0,ISERROR(INDIRECT("'"&amp;$C$15&amp;"'!$B$27:$B$46"))=FALSE(),B49&lt;&gt;過年度認定,B49&lt;&gt;""),IF(LEN(LOOKUP(B49,INDIRECT("'"&amp;$C$15&amp;"'!$B$27:$B$46"),INDIRECT("'"&amp;$C$15&amp;"'!$C$27:$C$46"))&amp;"")=0,1,0),0)</f>
        <v>0</v>
      </c>
      <c r="AJ49" s="6"/>
      <c r="AK49" s="6">
        <f>(LEN(L49)&lt;&gt;LENB(L49))*1</f>
        <v>0</v>
      </c>
      <c r="AL49" s="6"/>
      <c r="AM49" s="6">
        <f t="shared" ref="AM49:AM68" si="16">OR(INDEX(ISERR(FIND(MID(L49,ROW($1:$20),1),数カンマ)),))*1</f>
        <v>0</v>
      </c>
      <c r="AN49" s="6"/>
      <c r="AO49" s="6">
        <f ca="1">IF(AND($AQ49=0,LEN($I49)&gt;0),
    IF(AND($I49&lt;$P49,$P49&lt;&gt;"-"),3,
          IF(AND($Q49&lt;$J49,$Q49&lt;&gt;"-"),4,
              IF($I49&gt;$J49, 5,0)
          )
    ),0)</f>
        <v>0</v>
      </c>
      <c r="AP49" s="6"/>
      <c r="AQ49" s="6">
        <f ca="1">IF(AND($I49="",$J49="",OR($P49="",$P49="-"),OR($Q49="",$Q49="-")),2,0)</f>
        <v>2</v>
      </c>
    </row>
    <row r="50" spans="2:43" ht="18" customHeight="1" x14ac:dyDescent="0.2">
      <c r="B50" s="254"/>
      <c r="C50" s="248"/>
      <c r="D50" s="249"/>
      <c r="E50" s="47" t="str">
        <f t="shared" ref="E50:E68" ca="1" si="17">IF(B50=999,"右欄に氏名を手入力→ ",IFERROR(INDEX(INDIRECT("'"&amp;$C$15&amp;"'!$C:$C"),MATCH(B50,INDIRECT("'"&amp;$C$15&amp;"'!$B:$B"))),""))</f>
        <v/>
      </c>
      <c r="F50" s="259"/>
      <c r="G50" s="187" t="s">
        <v>537</v>
      </c>
      <c r="H50" s="186"/>
      <c r="I50" s="256"/>
      <c r="J50" s="186"/>
      <c r="K50" s="185" t="s">
        <v>490</v>
      </c>
      <c r="L50" s="186"/>
      <c r="M50" s="184" t="s">
        <v>522</v>
      </c>
      <c r="P50" s="179" t="str">
        <f t="shared" ref="P50:P68" ca="1" si="18">IF(B50=999,"-",IFERROR(INDEX(INDIRECT("'"&amp;$C$15&amp;"'!$F:$F"),MATCH(B50,INDIRECT("'"&amp;$C$15&amp;"'!$B:$B"))),""))</f>
        <v/>
      </c>
      <c r="Q50" s="179" t="str">
        <f t="shared" ref="Q50:Q68" ca="1" si="19">IF(B50=999,"-",IFERROR(INDEX(INDIRECT("'"&amp;$C$15&amp;"'!$G:$G"),MATCH(B50,INDIRECT("'"&amp;$C$15&amp;"'!$B:$B"))),""))</f>
        <v/>
      </c>
      <c r="R50" s="176" t="str">
        <f t="shared" ca="1" si="8"/>
        <v/>
      </c>
      <c r="S50" s="178" t="str">
        <f t="shared" ca="1" si="9"/>
        <v>エラーの場合ここに表示されます</v>
      </c>
      <c r="W50" s="6" t="str">
        <f t="shared" ca="1" si="10"/>
        <v>エラーの場合ここに表示されます</v>
      </c>
      <c r="X50" s="6">
        <v>2</v>
      </c>
      <c r="Y50" s="6">
        <f t="shared" ref="Y50:Y68" si="20">AND(LEN($B50)&gt;0,LEN($C50)=0)*1</f>
        <v>0</v>
      </c>
      <c r="Z50" s="6">
        <f t="shared" ref="Z50:Z68" si="21">AND(LEN($B50)&gt;0,LEN($D50)=0)*1</f>
        <v>0</v>
      </c>
      <c r="AA50" s="6">
        <f t="shared" si="11"/>
        <v>0</v>
      </c>
      <c r="AB50" s="6">
        <f t="shared" si="12"/>
        <v>0</v>
      </c>
      <c r="AC50" s="6">
        <f t="shared" si="13"/>
        <v>0</v>
      </c>
      <c r="AD50" s="6">
        <f t="shared" ref="AD50:AD68" ca="1" si="22">AND(LEN($I50)=0,OR(LEN($B50)&gt;0,$P50&lt;&gt;"",LEN($J50)&gt;0)=TRUE())*1</f>
        <v>0</v>
      </c>
      <c r="AE50" s="6">
        <f t="shared" ref="AE50:AE68" ca="1" si="23">AND(LEN($J50)=0,OR(LEN($B50)&gt;0,$Q50&lt;&gt;"",LEN($I50)&gt;0)=TRUE())*1</f>
        <v>0</v>
      </c>
      <c r="AF50" s="6">
        <f t="shared" ref="AF50:AF68" si="24">AND(LEN($B50)&gt;0,LEN($L50)=0)*1</f>
        <v>0</v>
      </c>
      <c r="AG50" s="6"/>
      <c r="AH50" s="6">
        <f t="shared" ca="1" si="14"/>
        <v>0</v>
      </c>
      <c r="AI50" s="6">
        <f t="shared" ca="1" si="15"/>
        <v>0</v>
      </c>
      <c r="AJ50" s="6"/>
      <c r="AK50" s="6">
        <f t="shared" ref="AK50:AK68" si="25">(LEN(L50)&lt;&gt;LENB(L50))*1</f>
        <v>0</v>
      </c>
      <c r="AL50" s="6"/>
      <c r="AM50" s="6">
        <f t="shared" si="16"/>
        <v>0</v>
      </c>
      <c r="AN50" s="6"/>
      <c r="AO50" s="6">
        <f t="shared" ref="AO50:AO68" ca="1" si="26">IF(AND($AQ50=0,LEN($I50)&gt;0),
    IF(AND($I50&lt;$P50,$P50&lt;&gt;"-"),3,
          IF(AND($Q50&lt;$J50,$Q50&lt;&gt;"-"),4,
              IF($I50&gt;$J50, 5,0)
          )
    ),0)</f>
        <v>0</v>
      </c>
      <c r="AP50" s="6"/>
      <c r="AQ50" s="6">
        <f t="shared" ref="AQ50:AQ68" ca="1" si="27">IF(AND($I50="",$J50="",OR($P50="",$P50="-"),OR($Q50="",$Q50="-")),2,0)</f>
        <v>2</v>
      </c>
    </row>
    <row r="51" spans="2:43" ht="18" customHeight="1" x14ac:dyDescent="0.2">
      <c r="B51" s="254"/>
      <c r="C51" s="248"/>
      <c r="D51" s="249"/>
      <c r="E51" s="47" t="str">
        <f t="shared" ca="1" si="17"/>
        <v/>
      </c>
      <c r="F51" s="258"/>
      <c r="G51" s="187" t="s">
        <v>537</v>
      </c>
      <c r="H51" s="186"/>
      <c r="I51" s="256"/>
      <c r="J51" s="252"/>
      <c r="K51" s="185" t="s">
        <v>490</v>
      </c>
      <c r="L51" s="253"/>
      <c r="M51" s="184" t="s">
        <v>522</v>
      </c>
      <c r="P51" s="179" t="str">
        <f t="shared" ca="1" si="18"/>
        <v/>
      </c>
      <c r="Q51" s="179" t="str">
        <f t="shared" ca="1" si="19"/>
        <v/>
      </c>
      <c r="R51" s="176" t="str">
        <f t="shared" ca="1" si="8"/>
        <v/>
      </c>
      <c r="S51" s="178" t="str">
        <f t="shared" ca="1" si="9"/>
        <v>エラーの場合ここに表示されます</v>
      </c>
      <c r="W51" s="6" t="str">
        <f t="shared" ca="1" si="10"/>
        <v>エラーの場合ここに表示されます</v>
      </c>
      <c r="X51" s="6">
        <v>2</v>
      </c>
      <c r="Y51" s="6">
        <f t="shared" si="20"/>
        <v>0</v>
      </c>
      <c r="Z51" s="6">
        <f t="shared" si="21"/>
        <v>0</v>
      </c>
      <c r="AA51" s="6">
        <f t="shared" si="11"/>
        <v>0</v>
      </c>
      <c r="AB51" s="6">
        <f t="shared" si="12"/>
        <v>0</v>
      </c>
      <c r="AC51" s="6">
        <f t="shared" si="13"/>
        <v>0</v>
      </c>
      <c r="AD51" s="6">
        <f t="shared" ca="1" si="22"/>
        <v>0</v>
      </c>
      <c r="AE51" s="6">
        <f t="shared" ca="1" si="23"/>
        <v>0</v>
      </c>
      <c r="AF51" s="6">
        <f t="shared" si="24"/>
        <v>0</v>
      </c>
      <c r="AG51" s="6"/>
      <c r="AH51" s="6">
        <f t="shared" ca="1" si="14"/>
        <v>0</v>
      </c>
      <c r="AI51" s="6">
        <f t="shared" ca="1" si="15"/>
        <v>0</v>
      </c>
      <c r="AJ51" s="6"/>
      <c r="AK51" s="6">
        <f t="shared" si="25"/>
        <v>0</v>
      </c>
      <c r="AL51" s="6"/>
      <c r="AM51" s="6">
        <f t="shared" si="16"/>
        <v>0</v>
      </c>
      <c r="AN51" s="6"/>
      <c r="AO51" s="6">
        <f t="shared" ca="1" si="26"/>
        <v>0</v>
      </c>
      <c r="AP51" s="6"/>
      <c r="AQ51" s="6">
        <f t="shared" ca="1" si="27"/>
        <v>2</v>
      </c>
    </row>
    <row r="52" spans="2:43" ht="18" customHeight="1" x14ac:dyDescent="0.2">
      <c r="B52" s="254"/>
      <c r="C52" s="248"/>
      <c r="D52" s="249"/>
      <c r="E52" s="47" t="str">
        <f t="shared" ca="1" si="17"/>
        <v/>
      </c>
      <c r="F52" s="259"/>
      <c r="G52" s="187" t="s">
        <v>537</v>
      </c>
      <c r="H52" s="186"/>
      <c r="I52" s="256"/>
      <c r="J52" s="186"/>
      <c r="K52" s="185" t="s">
        <v>490</v>
      </c>
      <c r="L52" s="186"/>
      <c r="M52" s="184" t="s">
        <v>522</v>
      </c>
      <c r="P52" s="179" t="str">
        <f t="shared" ca="1" si="18"/>
        <v/>
      </c>
      <c r="Q52" s="179" t="str">
        <f t="shared" ca="1" si="19"/>
        <v/>
      </c>
      <c r="R52" s="176" t="str">
        <f t="shared" ca="1" si="8"/>
        <v/>
      </c>
      <c r="S52" s="178" t="str">
        <f t="shared" ca="1" si="9"/>
        <v>エラーの場合ここに表示されます</v>
      </c>
      <c r="W52" s="6" t="str">
        <f t="shared" ca="1" si="10"/>
        <v>エラーの場合ここに表示されます</v>
      </c>
      <c r="X52" s="6">
        <v>2</v>
      </c>
      <c r="Y52" s="6">
        <f t="shared" si="20"/>
        <v>0</v>
      </c>
      <c r="Z52" s="6">
        <f t="shared" si="21"/>
        <v>0</v>
      </c>
      <c r="AA52" s="6">
        <f t="shared" si="11"/>
        <v>0</v>
      </c>
      <c r="AB52" s="6">
        <f t="shared" si="12"/>
        <v>0</v>
      </c>
      <c r="AC52" s="6">
        <f t="shared" si="13"/>
        <v>0</v>
      </c>
      <c r="AD52" s="6">
        <f t="shared" ca="1" si="22"/>
        <v>0</v>
      </c>
      <c r="AE52" s="6">
        <f t="shared" ca="1" si="23"/>
        <v>0</v>
      </c>
      <c r="AF52" s="6">
        <f t="shared" si="24"/>
        <v>0</v>
      </c>
      <c r="AG52" s="6"/>
      <c r="AH52" s="6">
        <f t="shared" ca="1" si="14"/>
        <v>0</v>
      </c>
      <c r="AI52" s="6">
        <f t="shared" ca="1" si="15"/>
        <v>0</v>
      </c>
      <c r="AJ52" s="6"/>
      <c r="AK52" s="6">
        <f t="shared" si="25"/>
        <v>0</v>
      </c>
      <c r="AL52" s="6"/>
      <c r="AM52" s="6">
        <f t="shared" si="16"/>
        <v>0</v>
      </c>
      <c r="AN52" s="6"/>
      <c r="AO52" s="6">
        <f t="shared" ca="1" si="26"/>
        <v>0</v>
      </c>
      <c r="AP52" s="6"/>
      <c r="AQ52" s="6">
        <f t="shared" ca="1" si="27"/>
        <v>2</v>
      </c>
    </row>
    <row r="53" spans="2:43" ht="18" customHeight="1" x14ac:dyDescent="0.2">
      <c r="B53" s="254"/>
      <c r="C53" s="248"/>
      <c r="D53" s="249"/>
      <c r="E53" s="47" t="str">
        <f t="shared" ca="1" si="17"/>
        <v/>
      </c>
      <c r="F53" s="259"/>
      <c r="G53" s="187" t="s">
        <v>537</v>
      </c>
      <c r="H53" s="186"/>
      <c r="I53" s="256"/>
      <c r="J53" s="186"/>
      <c r="K53" s="185" t="s">
        <v>490</v>
      </c>
      <c r="L53" s="186"/>
      <c r="M53" s="184" t="s">
        <v>522</v>
      </c>
      <c r="P53" s="179" t="str">
        <f t="shared" ca="1" si="18"/>
        <v/>
      </c>
      <c r="Q53" s="179" t="str">
        <f t="shared" ca="1" si="19"/>
        <v/>
      </c>
      <c r="R53" s="176" t="str">
        <f t="shared" ca="1" si="8"/>
        <v/>
      </c>
      <c r="S53" s="178" t="str">
        <f t="shared" ca="1" si="9"/>
        <v>エラーの場合ここに表示されます</v>
      </c>
      <c r="W53" s="6" t="str">
        <f t="shared" ca="1" si="10"/>
        <v>エラーの場合ここに表示されます</v>
      </c>
      <c r="X53" s="6">
        <v>2</v>
      </c>
      <c r="Y53" s="6">
        <f t="shared" si="20"/>
        <v>0</v>
      </c>
      <c r="Z53" s="6">
        <f t="shared" si="21"/>
        <v>0</v>
      </c>
      <c r="AA53" s="6">
        <f t="shared" si="11"/>
        <v>0</v>
      </c>
      <c r="AB53" s="6">
        <f t="shared" si="12"/>
        <v>0</v>
      </c>
      <c r="AC53" s="6">
        <f t="shared" si="13"/>
        <v>0</v>
      </c>
      <c r="AD53" s="6">
        <f t="shared" ca="1" si="22"/>
        <v>0</v>
      </c>
      <c r="AE53" s="6">
        <f t="shared" ca="1" si="23"/>
        <v>0</v>
      </c>
      <c r="AF53" s="6">
        <f t="shared" si="24"/>
        <v>0</v>
      </c>
      <c r="AG53" s="6"/>
      <c r="AH53" s="6">
        <f t="shared" ca="1" si="14"/>
        <v>0</v>
      </c>
      <c r="AI53" s="6">
        <f t="shared" ca="1" si="15"/>
        <v>0</v>
      </c>
      <c r="AJ53" s="6"/>
      <c r="AK53" s="6">
        <f t="shared" si="25"/>
        <v>0</v>
      </c>
      <c r="AL53" s="6"/>
      <c r="AM53" s="6">
        <f t="shared" si="16"/>
        <v>0</v>
      </c>
      <c r="AN53" s="6"/>
      <c r="AO53" s="6">
        <f t="shared" ca="1" si="26"/>
        <v>0</v>
      </c>
      <c r="AP53" s="6"/>
      <c r="AQ53" s="6">
        <f t="shared" ca="1" si="27"/>
        <v>2</v>
      </c>
    </row>
    <row r="54" spans="2:43" ht="18" customHeight="1" x14ac:dyDescent="0.2">
      <c r="B54" s="254"/>
      <c r="C54" s="248"/>
      <c r="D54" s="249"/>
      <c r="E54" s="47" t="str">
        <f t="shared" ca="1" si="17"/>
        <v/>
      </c>
      <c r="F54" s="259"/>
      <c r="G54" s="187" t="s">
        <v>959</v>
      </c>
      <c r="H54" s="186"/>
      <c r="I54" s="256"/>
      <c r="J54" s="186"/>
      <c r="K54" s="185" t="s">
        <v>490</v>
      </c>
      <c r="L54" s="186"/>
      <c r="M54" s="184" t="s">
        <v>522</v>
      </c>
      <c r="P54" s="179" t="str">
        <f t="shared" ca="1" si="18"/>
        <v/>
      </c>
      <c r="Q54" s="179" t="str">
        <f t="shared" ca="1" si="19"/>
        <v/>
      </c>
      <c r="R54" s="176" t="str">
        <f t="shared" ca="1" si="8"/>
        <v/>
      </c>
      <c r="S54" s="178" t="str">
        <f t="shared" ca="1" si="9"/>
        <v>エラーの場合ここに表示されます</v>
      </c>
      <c r="W54" s="6" t="str">
        <f t="shared" ca="1" si="10"/>
        <v>エラーの場合ここに表示されます</v>
      </c>
      <c r="X54" s="6">
        <v>2</v>
      </c>
      <c r="Y54" s="6">
        <f t="shared" si="20"/>
        <v>0</v>
      </c>
      <c r="Z54" s="6">
        <f t="shared" si="21"/>
        <v>0</v>
      </c>
      <c r="AA54" s="6">
        <f t="shared" si="11"/>
        <v>0</v>
      </c>
      <c r="AB54" s="6">
        <f t="shared" si="12"/>
        <v>0</v>
      </c>
      <c r="AC54" s="6">
        <f t="shared" si="13"/>
        <v>0</v>
      </c>
      <c r="AD54" s="6">
        <f t="shared" ca="1" si="22"/>
        <v>0</v>
      </c>
      <c r="AE54" s="6">
        <f t="shared" ca="1" si="23"/>
        <v>0</v>
      </c>
      <c r="AF54" s="6">
        <f t="shared" si="24"/>
        <v>0</v>
      </c>
      <c r="AG54" s="6"/>
      <c r="AH54" s="6">
        <f t="shared" ca="1" si="14"/>
        <v>0</v>
      </c>
      <c r="AI54" s="6">
        <f t="shared" ca="1" si="15"/>
        <v>0</v>
      </c>
      <c r="AJ54" s="6"/>
      <c r="AK54" s="6">
        <f t="shared" si="25"/>
        <v>0</v>
      </c>
      <c r="AL54" s="6"/>
      <c r="AM54" s="6">
        <f t="shared" si="16"/>
        <v>0</v>
      </c>
      <c r="AN54" s="6"/>
      <c r="AO54" s="6">
        <f t="shared" ca="1" si="26"/>
        <v>0</v>
      </c>
      <c r="AP54" s="6"/>
      <c r="AQ54" s="6">
        <f t="shared" ca="1" si="27"/>
        <v>2</v>
      </c>
    </row>
    <row r="55" spans="2:43" ht="18" customHeight="1" x14ac:dyDescent="0.2">
      <c r="B55" s="254"/>
      <c r="C55" s="248"/>
      <c r="D55" s="249"/>
      <c r="E55" s="47" t="str">
        <f t="shared" ca="1" si="17"/>
        <v/>
      </c>
      <c r="F55" s="259"/>
      <c r="G55" s="187" t="s">
        <v>960</v>
      </c>
      <c r="H55" s="186"/>
      <c r="I55" s="256"/>
      <c r="J55" s="186"/>
      <c r="K55" s="185" t="s">
        <v>490</v>
      </c>
      <c r="L55" s="186"/>
      <c r="M55" s="184" t="s">
        <v>522</v>
      </c>
      <c r="P55" s="179" t="str">
        <f t="shared" ca="1" si="18"/>
        <v/>
      </c>
      <c r="Q55" s="179" t="str">
        <f t="shared" ca="1" si="19"/>
        <v/>
      </c>
      <c r="R55" s="176" t="str">
        <f t="shared" ca="1" si="8"/>
        <v/>
      </c>
      <c r="S55" s="178" t="str">
        <f t="shared" ca="1" si="9"/>
        <v>エラーの場合ここに表示されます</v>
      </c>
      <c r="W55" s="6" t="str">
        <f t="shared" ca="1" si="10"/>
        <v>エラーの場合ここに表示されます</v>
      </c>
      <c r="X55" s="6">
        <v>2</v>
      </c>
      <c r="Y55" s="6">
        <f t="shared" si="20"/>
        <v>0</v>
      </c>
      <c r="Z55" s="6">
        <f t="shared" si="21"/>
        <v>0</v>
      </c>
      <c r="AA55" s="6">
        <f t="shared" si="11"/>
        <v>0</v>
      </c>
      <c r="AB55" s="6">
        <f t="shared" si="12"/>
        <v>0</v>
      </c>
      <c r="AC55" s="6">
        <f t="shared" si="13"/>
        <v>0</v>
      </c>
      <c r="AD55" s="6">
        <f t="shared" ca="1" si="22"/>
        <v>0</v>
      </c>
      <c r="AE55" s="6">
        <f t="shared" ca="1" si="23"/>
        <v>0</v>
      </c>
      <c r="AF55" s="6">
        <f t="shared" si="24"/>
        <v>0</v>
      </c>
      <c r="AG55" s="6"/>
      <c r="AH55" s="6">
        <f t="shared" ca="1" si="14"/>
        <v>0</v>
      </c>
      <c r="AI55" s="6">
        <f t="shared" ca="1" si="15"/>
        <v>0</v>
      </c>
      <c r="AJ55" s="6"/>
      <c r="AK55" s="6">
        <f t="shared" si="25"/>
        <v>0</v>
      </c>
      <c r="AL55" s="6"/>
      <c r="AM55" s="6">
        <f t="shared" si="16"/>
        <v>0</v>
      </c>
      <c r="AN55" s="6"/>
      <c r="AO55" s="6">
        <f t="shared" ca="1" si="26"/>
        <v>0</v>
      </c>
      <c r="AP55" s="6"/>
      <c r="AQ55" s="6">
        <f t="shared" ca="1" si="27"/>
        <v>2</v>
      </c>
    </row>
    <row r="56" spans="2:43" ht="18" customHeight="1" x14ac:dyDescent="0.2">
      <c r="B56" s="254"/>
      <c r="C56" s="248"/>
      <c r="D56" s="249"/>
      <c r="E56" s="47" t="str">
        <f t="shared" ca="1" si="17"/>
        <v/>
      </c>
      <c r="F56" s="259"/>
      <c r="G56" s="187" t="s">
        <v>537</v>
      </c>
      <c r="H56" s="186"/>
      <c r="I56" s="256"/>
      <c r="J56" s="186"/>
      <c r="K56" s="185" t="s">
        <v>490</v>
      </c>
      <c r="L56" s="186"/>
      <c r="M56" s="184" t="s">
        <v>522</v>
      </c>
      <c r="P56" s="179" t="str">
        <f t="shared" ca="1" si="18"/>
        <v/>
      </c>
      <c r="Q56" s="179" t="str">
        <f t="shared" ca="1" si="19"/>
        <v/>
      </c>
      <c r="R56" s="176" t="str">
        <f t="shared" ca="1" si="8"/>
        <v/>
      </c>
      <c r="S56" s="178" t="str">
        <f t="shared" ca="1" si="9"/>
        <v>エラーの場合ここに表示されます</v>
      </c>
      <c r="W56" s="6" t="str">
        <f t="shared" ca="1" si="10"/>
        <v>エラーの場合ここに表示されます</v>
      </c>
      <c r="X56" s="6">
        <v>2</v>
      </c>
      <c r="Y56" s="6">
        <f t="shared" si="20"/>
        <v>0</v>
      </c>
      <c r="Z56" s="6">
        <f t="shared" si="21"/>
        <v>0</v>
      </c>
      <c r="AA56" s="6">
        <f t="shared" si="11"/>
        <v>0</v>
      </c>
      <c r="AB56" s="6">
        <f t="shared" si="12"/>
        <v>0</v>
      </c>
      <c r="AC56" s="6">
        <f t="shared" si="13"/>
        <v>0</v>
      </c>
      <c r="AD56" s="6">
        <f t="shared" ca="1" si="22"/>
        <v>0</v>
      </c>
      <c r="AE56" s="6">
        <f t="shared" ca="1" si="23"/>
        <v>0</v>
      </c>
      <c r="AF56" s="6">
        <f t="shared" si="24"/>
        <v>0</v>
      </c>
      <c r="AG56" s="6"/>
      <c r="AH56" s="6">
        <f t="shared" ca="1" si="14"/>
        <v>0</v>
      </c>
      <c r="AI56" s="6">
        <f t="shared" ca="1" si="15"/>
        <v>0</v>
      </c>
      <c r="AJ56" s="6"/>
      <c r="AK56" s="6">
        <f t="shared" si="25"/>
        <v>0</v>
      </c>
      <c r="AL56" s="6"/>
      <c r="AM56" s="6">
        <f t="shared" si="16"/>
        <v>0</v>
      </c>
      <c r="AN56" s="6"/>
      <c r="AO56" s="6">
        <f t="shared" ca="1" si="26"/>
        <v>0</v>
      </c>
      <c r="AP56" s="6"/>
      <c r="AQ56" s="6">
        <f t="shared" ca="1" si="27"/>
        <v>2</v>
      </c>
    </row>
    <row r="57" spans="2:43" ht="18" customHeight="1" x14ac:dyDescent="0.2">
      <c r="B57" s="254"/>
      <c r="C57" s="248"/>
      <c r="D57" s="249"/>
      <c r="E57" s="47" t="str">
        <f t="shared" ca="1" si="17"/>
        <v/>
      </c>
      <c r="F57" s="259"/>
      <c r="G57" s="187" t="s">
        <v>537</v>
      </c>
      <c r="H57" s="186"/>
      <c r="I57" s="256"/>
      <c r="J57" s="186"/>
      <c r="K57" s="185" t="s">
        <v>490</v>
      </c>
      <c r="L57" s="186"/>
      <c r="M57" s="184" t="s">
        <v>522</v>
      </c>
      <c r="P57" s="179" t="str">
        <f t="shared" ca="1" si="18"/>
        <v/>
      </c>
      <c r="Q57" s="179" t="str">
        <f t="shared" ca="1" si="19"/>
        <v/>
      </c>
      <c r="R57" s="176" t="str">
        <f t="shared" ca="1" si="8"/>
        <v/>
      </c>
      <c r="S57" s="178" t="str">
        <f t="shared" ca="1" si="9"/>
        <v>エラーの場合ここに表示されます</v>
      </c>
      <c r="W57" s="6" t="str">
        <f t="shared" ca="1" si="10"/>
        <v>エラーの場合ここに表示されます</v>
      </c>
      <c r="X57" s="6">
        <v>2</v>
      </c>
      <c r="Y57" s="6">
        <f t="shared" si="20"/>
        <v>0</v>
      </c>
      <c r="Z57" s="6">
        <f t="shared" si="21"/>
        <v>0</v>
      </c>
      <c r="AA57" s="6">
        <f t="shared" si="11"/>
        <v>0</v>
      </c>
      <c r="AB57" s="6">
        <f t="shared" si="12"/>
        <v>0</v>
      </c>
      <c r="AC57" s="6">
        <f t="shared" si="13"/>
        <v>0</v>
      </c>
      <c r="AD57" s="6">
        <f t="shared" ca="1" si="22"/>
        <v>0</v>
      </c>
      <c r="AE57" s="6">
        <f t="shared" ca="1" si="23"/>
        <v>0</v>
      </c>
      <c r="AF57" s="6">
        <f t="shared" si="24"/>
        <v>0</v>
      </c>
      <c r="AG57" s="6"/>
      <c r="AH57" s="6">
        <f t="shared" ca="1" si="14"/>
        <v>0</v>
      </c>
      <c r="AI57" s="6">
        <f t="shared" ca="1" si="15"/>
        <v>0</v>
      </c>
      <c r="AJ57" s="6"/>
      <c r="AK57" s="6">
        <f t="shared" si="25"/>
        <v>0</v>
      </c>
      <c r="AL57" s="6"/>
      <c r="AM57" s="6">
        <f t="shared" si="16"/>
        <v>0</v>
      </c>
      <c r="AN57" s="6"/>
      <c r="AO57" s="6">
        <f t="shared" ca="1" si="26"/>
        <v>0</v>
      </c>
      <c r="AP57" s="6"/>
      <c r="AQ57" s="6">
        <f t="shared" ca="1" si="27"/>
        <v>2</v>
      </c>
    </row>
    <row r="58" spans="2:43" ht="18" customHeight="1" x14ac:dyDescent="0.2">
      <c r="B58" s="254"/>
      <c r="C58" s="248"/>
      <c r="D58" s="249"/>
      <c r="E58" s="47" t="str">
        <f t="shared" ca="1" si="17"/>
        <v/>
      </c>
      <c r="F58" s="259"/>
      <c r="G58" s="187" t="s">
        <v>537</v>
      </c>
      <c r="H58" s="186"/>
      <c r="I58" s="256"/>
      <c r="J58" s="186"/>
      <c r="K58" s="185" t="s">
        <v>490</v>
      </c>
      <c r="L58" s="186"/>
      <c r="M58" s="184" t="s">
        <v>522</v>
      </c>
      <c r="P58" s="179" t="str">
        <f t="shared" ca="1" si="18"/>
        <v/>
      </c>
      <c r="Q58" s="179" t="str">
        <f t="shared" ca="1" si="19"/>
        <v/>
      </c>
      <c r="R58" s="176" t="str">
        <f t="shared" ca="1" si="8"/>
        <v/>
      </c>
      <c r="S58" s="178" t="str">
        <f t="shared" ca="1" si="9"/>
        <v>エラーの場合ここに表示されます</v>
      </c>
      <c r="W58" s="6" t="str">
        <f t="shared" ca="1" si="10"/>
        <v>エラーの場合ここに表示されます</v>
      </c>
      <c r="X58" s="6">
        <v>2</v>
      </c>
      <c r="Y58" s="6">
        <f t="shared" si="20"/>
        <v>0</v>
      </c>
      <c r="Z58" s="6">
        <f t="shared" si="21"/>
        <v>0</v>
      </c>
      <c r="AA58" s="6">
        <f t="shared" si="11"/>
        <v>0</v>
      </c>
      <c r="AB58" s="6">
        <f t="shared" si="12"/>
        <v>0</v>
      </c>
      <c r="AC58" s="6">
        <f t="shared" si="13"/>
        <v>0</v>
      </c>
      <c r="AD58" s="6">
        <f t="shared" ca="1" si="22"/>
        <v>0</v>
      </c>
      <c r="AE58" s="6">
        <f t="shared" ca="1" si="23"/>
        <v>0</v>
      </c>
      <c r="AF58" s="6">
        <f t="shared" si="24"/>
        <v>0</v>
      </c>
      <c r="AG58" s="6"/>
      <c r="AH58" s="6">
        <f t="shared" ca="1" si="14"/>
        <v>0</v>
      </c>
      <c r="AI58" s="6">
        <f t="shared" ca="1" si="15"/>
        <v>0</v>
      </c>
      <c r="AJ58" s="6"/>
      <c r="AK58" s="6">
        <f t="shared" si="25"/>
        <v>0</v>
      </c>
      <c r="AL58" s="6"/>
      <c r="AM58" s="6">
        <f t="shared" si="16"/>
        <v>0</v>
      </c>
      <c r="AN58" s="6"/>
      <c r="AO58" s="6">
        <f t="shared" ca="1" si="26"/>
        <v>0</v>
      </c>
      <c r="AP58" s="6"/>
      <c r="AQ58" s="6">
        <f t="shared" ca="1" si="27"/>
        <v>2</v>
      </c>
    </row>
    <row r="59" spans="2:43" ht="18" customHeight="1" x14ac:dyDescent="0.2">
      <c r="B59" s="254"/>
      <c r="C59" s="248"/>
      <c r="D59" s="249"/>
      <c r="E59" s="47" t="str">
        <f t="shared" ca="1" si="17"/>
        <v/>
      </c>
      <c r="F59" s="259"/>
      <c r="G59" s="187" t="s">
        <v>960</v>
      </c>
      <c r="H59" s="186"/>
      <c r="I59" s="256"/>
      <c r="J59" s="186"/>
      <c r="K59" s="185" t="s">
        <v>490</v>
      </c>
      <c r="L59" s="186"/>
      <c r="M59" s="184" t="s">
        <v>522</v>
      </c>
      <c r="P59" s="179" t="str">
        <f t="shared" ca="1" si="18"/>
        <v/>
      </c>
      <c r="Q59" s="179" t="str">
        <f t="shared" ca="1" si="19"/>
        <v/>
      </c>
      <c r="R59" s="176" t="str">
        <f t="shared" ca="1" si="8"/>
        <v/>
      </c>
      <c r="S59" s="178" t="str">
        <f t="shared" ca="1" si="9"/>
        <v>エラーの場合ここに表示されます</v>
      </c>
      <c r="W59" s="6" t="str">
        <f t="shared" ca="1" si="10"/>
        <v>エラーの場合ここに表示されます</v>
      </c>
      <c r="X59" s="6">
        <v>2</v>
      </c>
      <c r="Y59" s="6">
        <f t="shared" si="20"/>
        <v>0</v>
      </c>
      <c r="Z59" s="6">
        <f t="shared" si="21"/>
        <v>0</v>
      </c>
      <c r="AA59" s="6">
        <f t="shared" si="11"/>
        <v>0</v>
      </c>
      <c r="AB59" s="6">
        <f t="shared" si="12"/>
        <v>0</v>
      </c>
      <c r="AC59" s="6">
        <f t="shared" si="13"/>
        <v>0</v>
      </c>
      <c r="AD59" s="6">
        <f t="shared" ca="1" si="22"/>
        <v>0</v>
      </c>
      <c r="AE59" s="6">
        <f t="shared" ca="1" si="23"/>
        <v>0</v>
      </c>
      <c r="AF59" s="6">
        <f t="shared" si="24"/>
        <v>0</v>
      </c>
      <c r="AG59" s="6"/>
      <c r="AH59" s="6">
        <f t="shared" ca="1" si="14"/>
        <v>0</v>
      </c>
      <c r="AI59" s="6">
        <f t="shared" ca="1" si="15"/>
        <v>0</v>
      </c>
      <c r="AJ59" s="6"/>
      <c r="AK59" s="6">
        <f t="shared" si="25"/>
        <v>0</v>
      </c>
      <c r="AL59" s="6"/>
      <c r="AM59" s="6">
        <f t="shared" si="16"/>
        <v>0</v>
      </c>
      <c r="AN59" s="6"/>
      <c r="AO59" s="6">
        <f t="shared" ca="1" si="26"/>
        <v>0</v>
      </c>
      <c r="AP59" s="6"/>
      <c r="AQ59" s="6">
        <f t="shared" ca="1" si="27"/>
        <v>2</v>
      </c>
    </row>
    <row r="60" spans="2:43" ht="18" customHeight="1" x14ac:dyDescent="0.2">
      <c r="B60" s="254"/>
      <c r="C60" s="248"/>
      <c r="D60" s="249"/>
      <c r="E60" s="47" t="str">
        <f t="shared" ca="1" si="17"/>
        <v/>
      </c>
      <c r="F60" s="259"/>
      <c r="G60" s="187" t="s">
        <v>960</v>
      </c>
      <c r="H60" s="186"/>
      <c r="I60" s="256"/>
      <c r="J60" s="186"/>
      <c r="K60" s="185" t="s">
        <v>490</v>
      </c>
      <c r="L60" s="186"/>
      <c r="M60" s="184" t="s">
        <v>522</v>
      </c>
      <c r="P60" s="179" t="str">
        <f t="shared" ca="1" si="18"/>
        <v/>
      </c>
      <c r="Q60" s="179" t="str">
        <f t="shared" ca="1" si="19"/>
        <v/>
      </c>
      <c r="R60" s="176" t="str">
        <f t="shared" ca="1" si="8"/>
        <v/>
      </c>
      <c r="S60" s="178" t="str">
        <f t="shared" ca="1" si="9"/>
        <v>エラーの場合ここに表示されます</v>
      </c>
      <c r="W60" s="6" t="str">
        <f t="shared" ca="1" si="10"/>
        <v>エラーの場合ここに表示されます</v>
      </c>
      <c r="X60" s="6">
        <v>2</v>
      </c>
      <c r="Y60" s="6">
        <f t="shared" si="20"/>
        <v>0</v>
      </c>
      <c r="Z60" s="6">
        <f t="shared" si="21"/>
        <v>0</v>
      </c>
      <c r="AA60" s="6">
        <f t="shared" si="11"/>
        <v>0</v>
      </c>
      <c r="AB60" s="6">
        <f t="shared" si="12"/>
        <v>0</v>
      </c>
      <c r="AC60" s="6">
        <f t="shared" si="13"/>
        <v>0</v>
      </c>
      <c r="AD60" s="6">
        <f t="shared" ca="1" si="22"/>
        <v>0</v>
      </c>
      <c r="AE60" s="6">
        <f t="shared" ca="1" si="23"/>
        <v>0</v>
      </c>
      <c r="AF60" s="6">
        <f t="shared" si="24"/>
        <v>0</v>
      </c>
      <c r="AG60" s="6"/>
      <c r="AH60" s="6">
        <f t="shared" ca="1" si="14"/>
        <v>0</v>
      </c>
      <c r="AI60" s="6">
        <f t="shared" ca="1" si="15"/>
        <v>0</v>
      </c>
      <c r="AJ60" s="6"/>
      <c r="AK60" s="6">
        <f t="shared" si="25"/>
        <v>0</v>
      </c>
      <c r="AL60" s="6"/>
      <c r="AM60" s="6">
        <f t="shared" si="16"/>
        <v>0</v>
      </c>
      <c r="AN60" s="6"/>
      <c r="AO60" s="6">
        <f t="shared" ca="1" si="26"/>
        <v>0</v>
      </c>
      <c r="AP60" s="6"/>
      <c r="AQ60" s="6">
        <f t="shared" ca="1" si="27"/>
        <v>2</v>
      </c>
    </row>
    <row r="61" spans="2:43" ht="18" customHeight="1" x14ac:dyDescent="0.2">
      <c r="B61" s="254"/>
      <c r="C61" s="248"/>
      <c r="D61" s="249"/>
      <c r="E61" s="47" t="str">
        <f t="shared" ca="1" si="17"/>
        <v/>
      </c>
      <c r="F61" s="259"/>
      <c r="G61" s="187" t="s">
        <v>537</v>
      </c>
      <c r="H61" s="186"/>
      <c r="I61" s="256"/>
      <c r="J61" s="186"/>
      <c r="K61" s="185" t="s">
        <v>490</v>
      </c>
      <c r="L61" s="186"/>
      <c r="M61" s="184" t="s">
        <v>522</v>
      </c>
      <c r="P61" s="179" t="str">
        <f t="shared" ca="1" si="18"/>
        <v/>
      </c>
      <c r="Q61" s="179" t="str">
        <f t="shared" ca="1" si="19"/>
        <v/>
      </c>
      <c r="R61" s="176" t="str">
        <f t="shared" ca="1" si="8"/>
        <v/>
      </c>
      <c r="S61" s="178" t="str">
        <f t="shared" ca="1" si="9"/>
        <v>エラーの場合ここに表示されます</v>
      </c>
      <c r="W61" s="6" t="str">
        <f t="shared" ca="1" si="10"/>
        <v>エラーの場合ここに表示されます</v>
      </c>
      <c r="X61" s="6">
        <v>2</v>
      </c>
      <c r="Y61" s="6">
        <f t="shared" si="20"/>
        <v>0</v>
      </c>
      <c r="Z61" s="6">
        <f t="shared" si="21"/>
        <v>0</v>
      </c>
      <c r="AA61" s="6">
        <f t="shared" si="11"/>
        <v>0</v>
      </c>
      <c r="AB61" s="6">
        <f t="shared" si="12"/>
        <v>0</v>
      </c>
      <c r="AC61" s="6">
        <f t="shared" si="13"/>
        <v>0</v>
      </c>
      <c r="AD61" s="6">
        <f t="shared" ca="1" si="22"/>
        <v>0</v>
      </c>
      <c r="AE61" s="6">
        <f t="shared" ca="1" si="23"/>
        <v>0</v>
      </c>
      <c r="AF61" s="6">
        <f t="shared" si="24"/>
        <v>0</v>
      </c>
      <c r="AG61" s="6"/>
      <c r="AH61" s="6">
        <f t="shared" ca="1" si="14"/>
        <v>0</v>
      </c>
      <c r="AI61" s="6">
        <f t="shared" ca="1" si="15"/>
        <v>0</v>
      </c>
      <c r="AJ61" s="6"/>
      <c r="AK61" s="6">
        <f t="shared" si="25"/>
        <v>0</v>
      </c>
      <c r="AL61" s="6"/>
      <c r="AM61" s="6">
        <f t="shared" si="16"/>
        <v>0</v>
      </c>
      <c r="AN61" s="6"/>
      <c r="AO61" s="6">
        <f t="shared" ca="1" si="26"/>
        <v>0</v>
      </c>
      <c r="AP61" s="6"/>
      <c r="AQ61" s="6">
        <f t="shared" ca="1" si="27"/>
        <v>2</v>
      </c>
    </row>
    <row r="62" spans="2:43" ht="18" customHeight="1" x14ac:dyDescent="0.2">
      <c r="B62" s="254"/>
      <c r="C62" s="248"/>
      <c r="D62" s="249"/>
      <c r="E62" s="47" t="str">
        <f t="shared" ca="1" si="17"/>
        <v/>
      </c>
      <c r="F62" s="259"/>
      <c r="G62" s="187" t="s">
        <v>537</v>
      </c>
      <c r="H62" s="186"/>
      <c r="I62" s="256"/>
      <c r="J62" s="186"/>
      <c r="K62" s="185" t="s">
        <v>490</v>
      </c>
      <c r="L62" s="186"/>
      <c r="M62" s="184" t="s">
        <v>522</v>
      </c>
      <c r="P62" s="179" t="str">
        <f t="shared" ca="1" si="18"/>
        <v/>
      </c>
      <c r="Q62" s="179" t="str">
        <f t="shared" ca="1" si="19"/>
        <v/>
      </c>
      <c r="R62" s="176" t="str">
        <f t="shared" ca="1" si="8"/>
        <v/>
      </c>
      <c r="S62" s="178" t="str">
        <f t="shared" ca="1" si="9"/>
        <v>エラーの場合ここに表示されます</v>
      </c>
      <c r="W62" s="6" t="str">
        <f t="shared" ca="1" si="10"/>
        <v>エラーの場合ここに表示されます</v>
      </c>
      <c r="X62" s="6">
        <v>2</v>
      </c>
      <c r="Y62" s="6">
        <f t="shared" si="20"/>
        <v>0</v>
      </c>
      <c r="Z62" s="6">
        <f t="shared" si="21"/>
        <v>0</v>
      </c>
      <c r="AA62" s="6">
        <f t="shared" si="11"/>
        <v>0</v>
      </c>
      <c r="AB62" s="6">
        <f t="shared" si="12"/>
        <v>0</v>
      </c>
      <c r="AC62" s="6">
        <f t="shared" si="13"/>
        <v>0</v>
      </c>
      <c r="AD62" s="6">
        <f t="shared" ca="1" si="22"/>
        <v>0</v>
      </c>
      <c r="AE62" s="6">
        <f t="shared" ca="1" si="23"/>
        <v>0</v>
      </c>
      <c r="AF62" s="6">
        <f t="shared" si="24"/>
        <v>0</v>
      </c>
      <c r="AG62" s="6"/>
      <c r="AH62" s="6">
        <f t="shared" ca="1" si="14"/>
        <v>0</v>
      </c>
      <c r="AI62" s="6">
        <f t="shared" ca="1" si="15"/>
        <v>0</v>
      </c>
      <c r="AJ62" s="6"/>
      <c r="AK62" s="6">
        <f t="shared" si="25"/>
        <v>0</v>
      </c>
      <c r="AL62" s="6"/>
      <c r="AM62" s="6">
        <f t="shared" si="16"/>
        <v>0</v>
      </c>
      <c r="AN62" s="6"/>
      <c r="AO62" s="6">
        <f t="shared" ca="1" si="26"/>
        <v>0</v>
      </c>
      <c r="AP62" s="6"/>
      <c r="AQ62" s="6">
        <f t="shared" ca="1" si="27"/>
        <v>2</v>
      </c>
    </row>
    <row r="63" spans="2:43" ht="18" customHeight="1" x14ac:dyDescent="0.2">
      <c r="B63" s="254"/>
      <c r="C63" s="248"/>
      <c r="D63" s="249"/>
      <c r="E63" s="47" t="str">
        <f t="shared" ca="1" si="17"/>
        <v/>
      </c>
      <c r="F63" s="259"/>
      <c r="G63" s="187" t="s">
        <v>537</v>
      </c>
      <c r="H63" s="186"/>
      <c r="I63" s="256"/>
      <c r="J63" s="186"/>
      <c r="K63" s="185" t="s">
        <v>490</v>
      </c>
      <c r="L63" s="186"/>
      <c r="M63" s="184" t="s">
        <v>522</v>
      </c>
      <c r="P63" s="179" t="str">
        <f t="shared" ca="1" si="18"/>
        <v/>
      </c>
      <c r="Q63" s="179" t="str">
        <f t="shared" ca="1" si="19"/>
        <v/>
      </c>
      <c r="R63" s="176" t="str">
        <f t="shared" ca="1" si="8"/>
        <v/>
      </c>
      <c r="S63" s="178" t="str">
        <f t="shared" ca="1" si="9"/>
        <v>エラーの場合ここに表示されます</v>
      </c>
      <c r="W63" s="6" t="str">
        <f t="shared" ca="1" si="10"/>
        <v>エラーの場合ここに表示されます</v>
      </c>
      <c r="X63" s="6">
        <v>2</v>
      </c>
      <c r="Y63" s="6">
        <f t="shared" si="20"/>
        <v>0</v>
      </c>
      <c r="Z63" s="6">
        <f t="shared" si="21"/>
        <v>0</v>
      </c>
      <c r="AA63" s="6">
        <f t="shared" si="11"/>
        <v>0</v>
      </c>
      <c r="AB63" s="6">
        <f t="shared" si="12"/>
        <v>0</v>
      </c>
      <c r="AC63" s="6">
        <f t="shared" si="13"/>
        <v>0</v>
      </c>
      <c r="AD63" s="6">
        <f t="shared" ca="1" si="22"/>
        <v>0</v>
      </c>
      <c r="AE63" s="6">
        <f t="shared" ca="1" si="23"/>
        <v>0</v>
      </c>
      <c r="AF63" s="6">
        <f t="shared" si="24"/>
        <v>0</v>
      </c>
      <c r="AG63" s="6"/>
      <c r="AH63" s="6">
        <f t="shared" ca="1" si="14"/>
        <v>0</v>
      </c>
      <c r="AI63" s="6">
        <f t="shared" ca="1" si="15"/>
        <v>0</v>
      </c>
      <c r="AJ63" s="6"/>
      <c r="AK63" s="6">
        <f t="shared" si="25"/>
        <v>0</v>
      </c>
      <c r="AL63" s="6"/>
      <c r="AM63" s="6">
        <f t="shared" si="16"/>
        <v>0</v>
      </c>
      <c r="AN63" s="6"/>
      <c r="AO63" s="6">
        <f t="shared" ca="1" si="26"/>
        <v>0</v>
      </c>
      <c r="AP63" s="6"/>
      <c r="AQ63" s="6">
        <f t="shared" ca="1" si="27"/>
        <v>2</v>
      </c>
    </row>
    <row r="64" spans="2:43" ht="18" customHeight="1" x14ac:dyDescent="0.2">
      <c r="B64" s="254"/>
      <c r="C64" s="248"/>
      <c r="D64" s="249"/>
      <c r="E64" s="47" t="str">
        <f t="shared" ca="1" si="17"/>
        <v/>
      </c>
      <c r="F64" s="259"/>
      <c r="G64" s="187" t="s">
        <v>537</v>
      </c>
      <c r="H64" s="186"/>
      <c r="I64" s="256"/>
      <c r="J64" s="186"/>
      <c r="K64" s="185" t="s">
        <v>490</v>
      </c>
      <c r="L64" s="186"/>
      <c r="M64" s="184" t="s">
        <v>522</v>
      </c>
      <c r="P64" s="179" t="str">
        <f t="shared" ca="1" si="18"/>
        <v/>
      </c>
      <c r="Q64" s="179" t="str">
        <f t="shared" ca="1" si="19"/>
        <v/>
      </c>
      <c r="R64" s="176" t="str">
        <f t="shared" ca="1" si="8"/>
        <v/>
      </c>
      <c r="S64" s="178" t="str">
        <f t="shared" ca="1" si="9"/>
        <v>エラーの場合ここに表示されます</v>
      </c>
      <c r="W64" s="6" t="str">
        <f t="shared" ca="1" si="10"/>
        <v>エラーの場合ここに表示されます</v>
      </c>
      <c r="X64" s="6">
        <v>2</v>
      </c>
      <c r="Y64" s="6">
        <f t="shared" si="20"/>
        <v>0</v>
      </c>
      <c r="Z64" s="6">
        <f t="shared" si="21"/>
        <v>0</v>
      </c>
      <c r="AA64" s="6">
        <f t="shared" si="11"/>
        <v>0</v>
      </c>
      <c r="AB64" s="6">
        <f t="shared" si="12"/>
        <v>0</v>
      </c>
      <c r="AC64" s="6">
        <f t="shared" si="13"/>
        <v>0</v>
      </c>
      <c r="AD64" s="6">
        <f t="shared" ca="1" si="22"/>
        <v>0</v>
      </c>
      <c r="AE64" s="6">
        <f t="shared" ca="1" si="23"/>
        <v>0</v>
      </c>
      <c r="AF64" s="6">
        <f t="shared" si="24"/>
        <v>0</v>
      </c>
      <c r="AG64" s="6"/>
      <c r="AH64" s="6">
        <f t="shared" ca="1" si="14"/>
        <v>0</v>
      </c>
      <c r="AI64" s="6">
        <f t="shared" ca="1" si="15"/>
        <v>0</v>
      </c>
      <c r="AJ64" s="6"/>
      <c r="AK64" s="6">
        <f t="shared" si="25"/>
        <v>0</v>
      </c>
      <c r="AL64" s="6"/>
      <c r="AM64" s="6">
        <f t="shared" si="16"/>
        <v>0</v>
      </c>
      <c r="AN64" s="6"/>
      <c r="AO64" s="6">
        <f t="shared" ca="1" si="26"/>
        <v>0</v>
      </c>
      <c r="AP64" s="6"/>
      <c r="AQ64" s="6">
        <f t="shared" ca="1" si="27"/>
        <v>2</v>
      </c>
    </row>
    <row r="65" spans="2:43" ht="18" customHeight="1" x14ac:dyDescent="0.2">
      <c r="B65" s="254"/>
      <c r="C65" s="248"/>
      <c r="D65" s="249"/>
      <c r="E65" s="47" t="str">
        <f t="shared" ca="1" si="17"/>
        <v/>
      </c>
      <c r="F65" s="259"/>
      <c r="G65" s="187" t="s">
        <v>959</v>
      </c>
      <c r="H65" s="186"/>
      <c r="I65" s="256"/>
      <c r="J65" s="186"/>
      <c r="K65" s="185" t="s">
        <v>490</v>
      </c>
      <c r="L65" s="186"/>
      <c r="M65" s="184" t="s">
        <v>522</v>
      </c>
      <c r="P65" s="179" t="str">
        <f t="shared" ca="1" si="18"/>
        <v/>
      </c>
      <c r="Q65" s="179" t="str">
        <f t="shared" ca="1" si="19"/>
        <v/>
      </c>
      <c r="R65" s="176" t="str">
        <f t="shared" ca="1" si="8"/>
        <v/>
      </c>
      <c r="S65" s="178" t="str">
        <f t="shared" ca="1" si="9"/>
        <v>エラーの場合ここに表示されます</v>
      </c>
      <c r="W65" s="6" t="str">
        <f t="shared" ca="1" si="10"/>
        <v>エラーの場合ここに表示されます</v>
      </c>
      <c r="X65" s="6">
        <v>2</v>
      </c>
      <c r="Y65" s="6">
        <f t="shared" si="20"/>
        <v>0</v>
      </c>
      <c r="Z65" s="6">
        <f t="shared" si="21"/>
        <v>0</v>
      </c>
      <c r="AA65" s="6">
        <f t="shared" si="11"/>
        <v>0</v>
      </c>
      <c r="AB65" s="6">
        <f t="shared" si="12"/>
        <v>0</v>
      </c>
      <c r="AC65" s="6">
        <f t="shared" si="13"/>
        <v>0</v>
      </c>
      <c r="AD65" s="6">
        <f t="shared" ca="1" si="22"/>
        <v>0</v>
      </c>
      <c r="AE65" s="6">
        <f t="shared" ca="1" si="23"/>
        <v>0</v>
      </c>
      <c r="AF65" s="6">
        <f t="shared" si="24"/>
        <v>0</v>
      </c>
      <c r="AG65" s="6"/>
      <c r="AH65" s="6">
        <f t="shared" ca="1" si="14"/>
        <v>0</v>
      </c>
      <c r="AI65" s="6">
        <f t="shared" ca="1" si="15"/>
        <v>0</v>
      </c>
      <c r="AJ65" s="6"/>
      <c r="AK65" s="6">
        <f t="shared" si="25"/>
        <v>0</v>
      </c>
      <c r="AL65" s="6"/>
      <c r="AM65" s="6">
        <f t="shared" si="16"/>
        <v>0</v>
      </c>
      <c r="AN65" s="6"/>
      <c r="AO65" s="6">
        <f t="shared" ca="1" si="26"/>
        <v>0</v>
      </c>
      <c r="AP65" s="6"/>
      <c r="AQ65" s="6">
        <f t="shared" ca="1" si="27"/>
        <v>2</v>
      </c>
    </row>
    <row r="66" spans="2:43" ht="18" customHeight="1" x14ac:dyDescent="0.2">
      <c r="B66" s="254"/>
      <c r="C66" s="248"/>
      <c r="D66" s="249"/>
      <c r="E66" s="47" t="str">
        <f t="shared" ca="1" si="17"/>
        <v/>
      </c>
      <c r="F66" s="259"/>
      <c r="G66" s="187" t="s">
        <v>961</v>
      </c>
      <c r="H66" s="186"/>
      <c r="I66" s="256"/>
      <c r="J66" s="186"/>
      <c r="K66" s="185" t="s">
        <v>490</v>
      </c>
      <c r="L66" s="186"/>
      <c r="M66" s="184" t="s">
        <v>522</v>
      </c>
      <c r="P66" s="179" t="str">
        <f t="shared" ca="1" si="18"/>
        <v/>
      </c>
      <c r="Q66" s="179" t="str">
        <f t="shared" ca="1" si="19"/>
        <v/>
      </c>
      <c r="R66" s="176" t="str">
        <f t="shared" ca="1" si="8"/>
        <v/>
      </c>
      <c r="S66" s="178" t="str">
        <f t="shared" ca="1" si="9"/>
        <v>エラーの場合ここに表示されます</v>
      </c>
      <c r="W66" s="6" t="str">
        <f t="shared" ca="1" si="10"/>
        <v>エラーの場合ここに表示されます</v>
      </c>
      <c r="X66" s="6">
        <v>2</v>
      </c>
      <c r="Y66" s="6">
        <f t="shared" si="20"/>
        <v>0</v>
      </c>
      <c r="Z66" s="6">
        <f t="shared" si="21"/>
        <v>0</v>
      </c>
      <c r="AA66" s="6">
        <f t="shared" si="11"/>
        <v>0</v>
      </c>
      <c r="AB66" s="6">
        <f t="shared" si="12"/>
        <v>0</v>
      </c>
      <c r="AC66" s="6">
        <f t="shared" si="13"/>
        <v>0</v>
      </c>
      <c r="AD66" s="6">
        <f t="shared" ca="1" si="22"/>
        <v>0</v>
      </c>
      <c r="AE66" s="6">
        <f t="shared" ca="1" si="23"/>
        <v>0</v>
      </c>
      <c r="AF66" s="6">
        <f t="shared" si="24"/>
        <v>0</v>
      </c>
      <c r="AG66" s="6"/>
      <c r="AH66" s="6">
        <f t="shared" ca="1" si="14"/>
        <v>0</v>
      </c>
      <c r="AI66" s="6">
        <f t="shared" ca="1" si="15"/>
        <v>0</v>
      </c>
      <c r="AJ66" s="6"/>
      <c r="AK66" s="6">
        <f t="shared" si="25"/>
        <v>0</v>
      </c>
      <c r="AL66" s="6"/>
      <c r="AM66" s="6">
        <f t="shared" si="16"/>
        <v>0</v>
      </c>
      <c r="AN66" s="6"/>
      <c r="AO66" s="6">
        <f t="shared" ca="1" si="26"/>
        <v>0</v>
      </c>
      <c r="AP66" s="6"/>
      <c r="AQ66" s="6">
        <f t="shared" ca="1" si="27"/>
        <v>2</v>
      </c>
    </row>
    <row r="67" spans="2:43" ht="18" customHeight="1" x14ac:dyDescent="0.2">
      <c r="B67" s="254"/>
      <c r="C67" s="248"/>
      <c r="D67" s="249"/>
      <c r="E67" s="47" t="str">
        <f t="shared" ca="1" si="17"/>
        <v/>
      </c>
      <c r="F67" s="259"/>
      <c r="G67" s="187" t="s">
        <v>537</v>
      </c>
      <c r="H67" s="186"/>
      <c r="I67" s="256"/>
      <c r="J67" s="186"/>
      <c r="K67" s="185" t="s">
        <v>490</v>
      </c>
      <c r="L67" s="186"/>
      <c r="M67" s="184" t="s">
        <v>522</v>
      </c>
      <c r="P67" s="179" t="str">
        <f t="shared" ca="1" si="18"/>
        <v/>
      </c>
      <c r="Q67" s="179" t="str">
        <f t="shared" ca="1" si="19"/>
        <v/>
      </c>
      <c r="R67" s="176" t="str">
        <f t="shared" ca="1" si="8"/>
        <v/>
      </c>
      <c r="S67" s="178" t="str">
        <f t="shared" ca="1" si="9"/>
        <v>エラーの場合ここに表示されます</v>
      </c>
      <c r="W67" s="6" t="str">
        <f t="shared" ca="1" si="10"/>
        <v>エラーの場合ここに表示されます</v>
      </c>
      <c r="X67" s="6">
        <v>2</v>
      </c>
      <c r="Y67" s="6">
        <f t="shared" si="20"/>
        <v>0</v>
      </c>
      <c r="Z67" s="6">
        <f t="shared" si="21"/>
        <v>0</v>
      </c>
      <c r="AA67" s="6">
        <f t="shared" si="11"/>
        <v>0</v>
      </c>
      <c r="AB67" s="6">
        <f t="shared" si="12"/>
        <v>0</v>
      </c>
      <c r="AC67" s="6">
        <f t="shared" si="13"/>
        <v>0</v>
      </c>
      <c r="AD67" s="6">
        <f t="shared" ca="1" si="22"/>
        <v>0</v>
      </c>
      <c r="AE67" s="6">
        <f t="shared" ca="1" si="23"/>
        <v>0</v>
      </c>
      <c r="AF67" s="6">
        <f t="shared" si="24"/>
        <v>0</v>
      </c>
      <c r="AG67" s="6"/>
      <c r="AH67" s="6">
        <f t="shared" ca="1" si="14"/>
        <v>0</v>
      </c>
      <c r="AI67" s="6">
        <f t="shared" ca="1" si="15"/>
        <v>0</v>
      </c>
      <c r="AJ67" s="6"/>
      <c r="AK67" s="6">
        <f t="shared" si="25"/>
        <v>0</v>
      </c>
      <c r="AL67" s="6"/>
      <c r="AM67" s="6">
        <f t="shared" si="16"/>
        <v>0</v>
      </c>
      <c r="AN67" s="6"/>
      <c r="AO67" s="6">
        <f t="shared" ca="1" si="26"/>
        <v>0</v>
      </c>
      <c r="AP67" s="6"/>
      <c r="AQ67" s="6">
        <f t="shared" ca="1" si="27"/>
        <v>2</v>
      </c>
    </row>
    <row r="68" spans="2:43" ht="18" customHeight="1" thickBot="1" x14ac:dyDescent="0.25">
      <c r="B68" s="255"/>
      <c r="C68" s="251"/>
      <c r="D68" s="85"/>
      <c r="E68" s="48" t="str">
        <f t="shared" ca="1" si="17"/>
        <v/>
      </c>
      <c r="F68" s="260"/>
      <c r="G68" s="183" t="s">
        <v>537</v>
      </c>
      <c r="H68" s="182"/>
      <c r="I68" s="257"/>
      <c r="J68" s="182"/>
      <c r="K68" s="181" t="s">
        <v>490</v>
      </c>
      <c r="L68" s="182"/>
      <c r="M68" s="247" t="s">
        <v>522</v>
      </c>
      <c r="P68" s="179" t="str">
        <f t="shared" ca="1" si="18"/>
        <v/>
      </c>
      <c r="Q68" s="179" t="str">
        <f t="shared" ca="1" si="19"/>
        <v/>
      </c>
      <c r="R68" s="176" t="str">
        <f t="shared" ca="1" si="8"/>
        <v/>
      </c>
      <c r="S68" s="178" t="str">
        <f t="shared" ca="1" si="9"/>
        <v>エラーの場合ここに表示されます</v>
      </c>
      <c r="W68" s="6" t="str">
        <f t="shared" ca="1" si="10"/>
        <v>エラーの場合ここに表示されます</v>
      </c>
      <c r="X68" s="6">
        <v>2</v>
      </c>
      <c r="Y68" s="6">
        <f t="shared" si="20"/>
        <v>0</v>
      </c>
      <c r="Z68" s="6">
        <f t="shared" si="21"/>
        <v>0</v>
      </c>
      <c r="AA68" s="6">
        <f t="shared" si="11"/>
        <v>0</v>
      </c>
      <c r="AB68" s="6">
        <f t="shared" si="12"/>
        <v>0</v>
      </c>
      <c r="AC68" s="6">
        <f t="shared" si="13"/>
        <v>0</v>
      </c>
      <c r="AD68" s="6">
        <f t="shared" ca="1" si="22"/>
        <v>0</v>
      </c>
      <c r="AE68" s="6">
        <f t="shared" ca="1" si="23"/>
        <v>0</v>
      </c>
      <c r="AF68" s="6">
        <f t="shared" si="24"/>
        <v>0</v>
      </c>
      <c r="AG68" s="6"/>
      <c r="AH68" s="6">
        <f t="shared" ca="1" si="14"/>
        <v>0</v>
      </c>
      <c r="AI68" s="6">
        <f t="shared" ca="1" si="15"/>
        <v>0</v>
      </c>
      <c r="AJ68" s="6"/>
      <c r="AK68" s="6">
        <f t="shared" si="25"/>
        <v>0</v>
      </c>
      <c r="AL68" s="6"/>
      <c r="AM68" s="6">
        <f t="shared" si="16"/>
        <v>0</v>
      </c>
      <c r="AN68" s="6"/>
      <c r="AO68" s="6">
        <f t="shared" ca="1" si="26"/>
        <v>0</v>
      </c>
      <c r="AP68" s="6"/>
      <c r="AQ68" s="6">
        <f t="shared" ca="1" si="27"/>
        <v>2</v>
      </c>
    </row>
  </sheetData>
  <sheetProtection sheet="1" objects="1" scenarios="1" insertRows="0"/>
  <dataConsolidate/>
  <mergeCells count="92">
    <mergeCell ref="D44:H44"/>
    <mergeCell ref="I44:J44"/>
    <mergeCell ref="I47:J47"/>
    <mergeCell ref="B42:C42"/>
    <mergeCell ref="D42:H42"/>
    <mergeCell ref="I42:J42"/>
    <mergeCell ref="B43:C43"/>
    <mergeCell ref="D43:H43"/>
    <mergeCell ref="I43:J43"/>
    <mergeCell ref="E46:M46"/>
    <mergeCell ref="B47:B48"/>
    <mergeCell ref="B46:D46"/>
    <mergeCell ref="K47:M48"/>
    <mergeCell ref="C47:C48"/>
    <mergeCell ref="D47:D48"/>
    <mergeCell ref="E47:E48"/>
    <mergeCell ref="B32:C32"/>
    <mergeCell ref="I32:J32"/>
    <mergeCell ref="B33:C33"/>
    <mergeCell ref="I33:J33"/>
    <mergeCell ref="B34:C34"/>
    <mergeCell ref="I34:J34"/>
    <mergeCell ref="B35:C35"/>
    <mergeCell ref="I35:J35"/>
    <mergeCell ref="B36:C36"/>
    <mergeCell ref="D36:H36"/>
    <mergeCell ref="I36:J36"/>
    <mergeCell ref="P47:Q47"/>
    <mergeCell ref="C18:I18"/>
    <mergeCell ref="J18:M18"/>
    <mergeCell ref="K21:M21"/>
    <mergeCell ref="C21:H21"/>
    <mergeCell ref="B29:C29"/>
    <mergeCell ref="D29:H29"/>
    <mergeCell ref="I29:J29"/>
    <mergeCell ref="K29:M29"/>
    <mergeCell ref="B30:C30"/>
    <mergeCell ref="D30:H30"/>
    <mergeCell ref="I30:J30"/>
    <mergeCell ref="B31:C31"/>
    <mergeCell ref="D31:H31"/>
    <mergeCell ref="B37:C37"/>
    <mergeCell ref="D37:H37"/>
    <mergeCell ref="I37:J37"/>
    <mergeCell ref="I31:J31"/>
    <mergeCell ref="F47:H47"/>
    <mergeCell ref="B16:M16"/>
    <mergeCell ref="J17:M17"/>
    <mergeCell ref="C17:I17"/>
    <mergeCell ref="I22:J22"/>
    <mergeCell ref="I21:J21"/>
    <mergeCell ref="B39:C39"/>
    <mergeCell ref="I39:J39"/>
    <mergeCell ref="B40:C40"/>
    <mergeCell ref="I40:J40"/>
    <mergeCell ref="B41:C41"/>
    <mergeCell ref="D41:H41"/>
    <mergeCell ref="I41:J41"/>
    <mergeCell ref="B38:C38"/>
    <mergeCell ref="D38:H38"/>
    <mergeCell ref="I38:J38"/>
    <mergeCell ref="B44:C44"/>
    <mergeCell ref="B2:M2"/>
    <mergeCell ref="B8:B10"/>
    <mergeCell ref="F8:J8"/>
    <mergeCell ref="L8:M8"/>
    <mergeCell ref="F9:J9"/>
    <mergeCell ref="L9:M9"/>
    <mergeCell ref="F10:J10"/>
    <mergeCell ref="L10:M10"/>
    <mergeCell ref="C6:M6"/>
    <mergeCell ref="C5:M5"/>
    <mergeCell ref="C4:M4"/>
    <mergeCell ref="C10:D10"/>
    <mergeCell ref="C8:D8"/>
    <mergeCell ref="C7:M7"/>
    <mergeCell ref="C9:D9"/>
    <mergeCell ref="B11:M11"/>
    <mergeCell ref="B12:M12"/>
    <mergeCell ref="E13:K13"/>
    <mergeCell ref="I24:J24"/>
    <mergeCell ref="B28:D28"/>
    <mergeCell ref="E28:M28"/>
    <mergeCell ref="I26:J26"/>
    <mergeCell ref="I25:J25"/>
    <mergeCell ref="I23:J23"/>
    <mergeCell ref="B20:D20"/>
    <mergeCell ref="E20:M20"/>
    <mergeCell ref="C13:D13"/>
    <mergeCell ref="C14:D14"/>
    <mergeCell ref="F14:K14"/>
    <mergeCell ref="C15:M15"/>
  </mergeCells>
  <phoneticPr fontId="5"/>
  <conditionalFormatting sqref="C22">
    <cfRule type="expression" dxfId="259" priority="267">
      <formula>AND(COUNTIF($S22,"* 業務内容*")&gt;0,$AK22=1)</formula>
    </cfRule>
  </conditionalFormatting>
  <conditionalFormatting sqref="I22:J22">
    <cfRule type="expression" dxfId="258" priority="266">
      <formula>AND(COUNTIF($S22,"*業務種別・業務内容（英語表記）*")&gt;0)</formula>
    </cfRule>
  </conditionalFormatting>
  <conditionalFormatting sqref="L22">
    <cfRule type="expression" dxfId="257" priority="265">
      <formula>AND(COUNTIF($S22,"*参考資料のページ*")&gt;0)</formula>
    </cfRule>
  </conditionalFormatting>
  <conditionalFormatting sqref="B22">
    <cfRule type="expression" dxfId="256" priority="264">
      <formula>AND(COUNTIF($S22,"* 業務種別*")&gt;0)</formula>
    </cfRule>
  </conditionalFormatting>
  <conditionalFormatting sqref="I23:J23">
    <cfRule type="expression" dxfId="255" priority="263">
      <formula>AND(COUNTIF($S23,"*業務種別・業務内容（英語表記）*")&gt;0)</formula>
    </cfRule>
  </conditionalFormatting>
  <conditionalFormatting sqref="B23">
    <cfRule type="expression" dxfId="254" priority="262">
      <formula>AND(COUNTIF($S23,"* 業務種別*")&gt;0)</formula>
    </cfRule>
  </conditionalFormatting>
  <conditionalFormatting sqref="I24:J24">
    <cfRule type="expression" dxfId="253" priority="261">
      <formula>AND(COUNTIF($S24,"*業務種別・業務内容（英語表記）*")&gt;0)</formula>
    </cfRule>
  </conditionalFormatting>
  <conditionalFormatting sqref="B24">
    <cfRule type="expression" dxfId="252" priority="260">
      <formula>AND(COUNTIF($S24,"* 業務種別*")&gt;0)</formula>
    </cfRule>
  </conditionalFormatting>
  <conditionalFormatting sqref="I25:J25">
    <cfRule type="expression" dxfId="251" priority="259">
      <formula>AND(COUNTIF($S25,"*業務種別・業務内容（英語表記）*")&gt;0)</formula>
    </cfRule>
  </conditionalFormatting>
  <conditionalFormatting sqref="B25">
    <cfRule type="expression" dxfId="250" priority="258">
      <formula>AND(COUNTIF($S25,"* 業務種別*")&gt;0)</formula>
    </cfRule>
  </conditionalFormatting>
  <conditionalFormatting sqref="I26:J26">
    <cfRule type="expression" dxfId="249" priority="257">
      <formula>AND(COUNTIF($S26,"*業務種別・業務内容（英語表記）*")&gt;0)</formula>
    </cfRule>
  </conditionalFormatting>
  <conditionalFormatting sqref="B26">
    <cfRule type="expression" dxfId="248" priority="256">
      <formula>AND(COUNTIF($S26,"* 業務種別*")&gt;0)</formula>
    </cfRule>
  </conditionalFormatting>
  <conditionalFormatting sqref="L23">
    <cfRule type="expression" dxfId="247" priority="255">
      <formula>AND(COUNTIF($S23,"*参考資料のページ*")&gt;0)</formula>
    </cfRule>
  </conditionalFormatting>
  <conditionalFormatting sqref="L24">
    <cfRule type="expression" dxfId="246" priority="254">
      <formula>AND(COUNTIF($S24,"*参考資料のページ*")&gt;0)</formula>
    </cfRule>
  </conditionalFormatting>
  <conditionalFormatting sqref="L25">
    <cfRule type="expression" dxfId="245" priority="253">
      <formula>AND(COUNTIF($S25,"*参考資料のページ*")&gt;0)</formula>
    </cfRule>
  </conditionalFormatting>
  <conditionalFormatting sqref="L26">
    <cfRule type="expression" dxfId="244" priority="252">
      <formula>AND(COUNTIF($S26,"*参考資料のページ*")&gt;0)</formula>
    </cfRule>
  </conditionalFormatting>
  <conditionalFormatting sqref="C13:D13">
    <cfRule type="expression" dxfId="243" priority="251">
      <formula>$S$13&lt;&gt;正常</formula>
    </cfRule>
  </conditionalFormatting>
  <conditionalFormatting sqref="D22">
    <cfRule type="expression" dxfId="242" priority="236">
      <formula>AND(COUNTIF($S22,"* 業務内容*")&gt;0,$AL22=1)</formula>
    </cfRule>
  </conditionalFormatting>
  <conditionalFormatting sqref="E22">
    <cfRule type="expression" dxfId="241" priority="235">
      <formula>AND(COUNTIF($S22,"* 業務内容*")&gt;0,$AM22=1)</formula>
    </cfRule>
  </conditionalFormatting>
  <conditionalFormatting sqref="F22">
    <cfRule type="expression" dxfId="240" priority="234">
      <formula>AND(COUNTIF($S22,"* 業務内容*")&gt;0,$AN22=1)</formula>
    </cfRule>
  </conditionalFormatting>
  <conditionalFormatting sqref="G22">
    <cfRule type="expression" dxfId="239" priority="233">
      <formula>AND(COUNTIF($S22,"* 業務内容*")&gt;0,$AO22=1)</formula>
    </cfRule>
  </conditionalFormatting>
  <conditionalFormatting sqref="H22">
    <cfRule type="expression" dxfId="238" priority="232">
      <formula>AND(COUNTIF($S22,"* 業務内容*")&gt;0,$AP22=1)</formula>
    </cfRule>
  </conditionalFormatting>
  <conditionalFormatting sqref="C23">
    <cfRule type="expression" dxfId="237" priority="231">
      <formula>AND(COUNTIF($S23,"* 業務内容*")&gt;0,$AK23=1)</formula>
    </cfRule>
  </conditionalFormatting>
  <conditionalFormatting sqref="D23">
    <cfRule type="expression" dxfId="236" priority="230">
      <formula>AND(COUNTIF($S23,"* 業務内容*")&gt;0,$AL23=1)</formula>
    </cfRule>
  </conditionalFormatting>
  <conditionalFormatting sqref="E23">
    <cfRule type="expression" dxfId="235" priority="229">
      <formula>AND(COUNTIF($S23,"* 業務内容*")&gt;0,$AM23=1)</formula>
    </cfRule>
  </conditionalFormatting>
  <conditionalFormatting sqref="F23">
    <cfRule type="expression" dxfId="234" priority="228">
      <formula>AND(COUNTIF($S23,"* 業務内容*")&gt;0,$AN23=1)</formula>
    </cfRule>
  </conditionalFormatting>
  <conditionalFormatting sqref="G23">
    <cfRule type="expression" dxfId="233" priority="227">
      <formula>AND(COUNTIF($S23,"* 業務内容*")&gt;0,$AO23=1)</formula>
    </cfRule>
  </conditionalFormatting>
  <conditionalFormatting sqref="H23">
    <cfRule type="expression" dxfId="232" priority="226">
      <formula>AND(COUNTIF($S23,"* 業務内容*")&gt;0,$AP23=1)</formula>
    </cfRule>
  </conditionalFormatting>
  <conditionalFormatting sqref="C24">
    <cfRule type="expression" dxfId="231" priority="225">
      <formula>AND(COUNTIF($S24,"* 業務内容*")&gt;0,$AK24=1)</formula>
    </cfRule>
  </conditionalFormatting>
  <conditionalFormatting sqref="D24">
    <cfRule type="expression" dxfId="230" priority="224">
      <formula>AND(COUNTIF($S24,"* 業務内容*")&gt;0,$AL24=1)</formula>
    </cfRule>
  </conditionalFormatting>
  <conditionalFormatting sqref="E24">
    <cfRule type="expression" dxfId="229" priority="223">
      <formula>AND(COUNTIF($S24,"* 業務内容*")&gt;0,$AM24=1)</formula>
    </cfRule>
  </conditionalFormatting>
  <conditionalFormatting sqref="F24">
    <cfRule type="expression" dxfId="228" priority="222">
      <formula>AND(COUNTIF($S24,"* 業務内容*")&gt;0,$AN24=1)</formula>
    </cfRule>
  </conditionalFormatting>
  <conditionalFormatting sqref="G24">
    <cfRule type="expression" dxfId="227" priority="221">
      <formula>AND(COUNTIF($S24,"* 業務内容*")&gt;0,$AO24=1)</formula>
    </cfRule>
  </conditionalFormatting>
  <conditionalFormatting sqref="H24">
    <cfRule type="expression" dxfId="226" priority="220">
      <formula>AND(COUNTIF($S24,"* 業務内容*")&gt;0,$AP24=1)</formula>
    </cfRule>
  </conditionalFormatting>
  <conditionalFormatting sqref="C25">
    <cfRule type="expression" dxfId="225" priority="219">
      <formula>AND(COUNTIF($S25,"* 業務内容*")&gt;0,$AK25=1)</formula>
    </cfRule>
  </conditionalFormatting>
  <conditionalFormatting sqref="D25">
    <cfRule type="expression" dxfId="224" priority="218">
      <formula>AND(COUNTIF($S25,"* 業務内容*")&gt;0,$AL25=1)</formula>
    </cfRule>
  </conditionalFormatting>
  <conditionalFormatting sqref="E25">
    <cfRule type="expression" dxfId="223" priority="217">
      <formula>AND(COUNTIF($S25,"* 業務内容*")&gt;0,$AM25=1)</formula>
    </cfRule>
  </conditionalFormatting>
  <conditionalFormatting sqref="F25">
    <cfRule type="expression" dxfId="222" priority="216">
      <formula>AND(COUNTIF($S25,"* 業務内容*")&gt;0,$AN25=1)</formula>
    </cfRule>
  </conditionalFormatting>
  <conditionalFormatting sqref="G25">
    <cfRule type="expression" dxfId="221" priority="215">
      <formula>AND(COUNTIF($S25,"* 業務内容*")&gt;0,$AO25=1)</formula>
    </cfRule>
  </conditionalFormatting>
  <conditionalFormatting sqref="H25">
    <cfRule type="expression" dxfId="220" priority="214">
      <formula>AND(COUNTIF($S25,"* 業務内容*")&gt;0,$AP25=1)</formula>
    </cfRule>
  </conditionalFormatting>
  <conditionalFormatting sqref="C26">
    <cfRule type="expression" dxfId="219" priority="213">
      <formula>AND(COUNTIF($S26,"* 業務内容*")&gt;0,$AK26=1)</formula>
    </cfRule>
  </conditionalFormatting>
  <conditionalFormatting sqref="D26">
    <cfRule type="expression" dxfId="218" priority="212">
      <formula>AND(COUNTIF($S26,"* 業務内容*")&gt;0,$AL26=1)</formula>
    </cfRule>
  </conditionalFormatting>
  <conditionalFormatting sqref="E26">
    <cfRule type="expression" dxfId="217" priority="211">
      <formula>AND(COUNTIF($S26,"* 業務内容*")&gt;0,$AM26=1)</formula>
    </cfRule>
  </conditionalFormatting>
  <conditionalFormatting sqref="F26">
    <cfRule type="expression" dxfId="216" priority="210">
      <formula>AND(COUNTIF($S26,"* 業務内容*")&gt;0,$AN26=1)</formula>
    </cfRule>
  </conditionalFormatting>
  <conditionalFormatting sqref="G26">
    <cfRule type="expression" dxfId="215" priority="209">
      <formula>AND(COUNTIF($S26,"* 業務内容*")&gt;0,$AO26=1)</formula>
    </cfRule>
  </conditionalFormatting>
  <conditionalFormatting sqref="H26">
    <cfRule type="expression" dxfId="214" priority="208">
      <formula>AND(COUNTIF($S26,"* 業務内容*")&gt;0,$AP26=1)</formula>
    </cfRule>
  </conditionalFormatting>
  <conditionalFormatting sqref="B49">
    <cfRule type="expression" dxfId="213" priority="203">
      <formula>AND(COUNTIF($S49,"* 技術者番号*")&gt;0)</formula>
    </cfRule>
  </conditionalFormatting>
  <conditionalFormatting sqref="D49">
    <cfRule type="expression" dxfId="212" priority="202">
      <formula>AND(COUNTIF($S49,"*役割*")&gt;0)</formula>
    </cfRule>
  </conditionalFormatting>
  <conditionalFormatting sqref="L49">
    <cfRule type="expression" dxfId="211" priority="201">
      <formula>AND(COUNTIF($S49,"*参考資料のページ*")&gt;0)</formula>
    </cfRule>
  </conditionalFormatting>
  <conditionalFormatting sqref="C49">
    <cfRule type="expression" dxfId="210" priority="179">
      <formula>COUNTIF($S49,"*分担業務分野*")&gt;0</formula>
    </cfRule>
  </conditionalFormatting>
  <conditionalFormatting sqref="H49">
    <cfRule type="expression" dxfId="209" priority="178">
      <formula>COUNTIF($S49,"*"&amp;$H$48&amp;"*")&gt;0</formula>
    </cfRule>
  </conditionalFormatting>
  <conditionalFormatting sqref="F49">
    <cfRule type="expression" dxfId="208" priority="175">
      <formula>COUNTIF($S49,"*"&amp;$F$48&amp;"*")&gt;0</formula>
    </cfRule>
  </conditionalFormatting>
  <conditionalFormatting sqref="G49">
    <cfRule type="expression" dxfId="207" priority="174">
      <formula>COUNTIF($S49,"*"&amp;$G$48&amp;"*")&gt;0</formula>
    </cfRule>
  </conditionalFormatting>
  <conditionalFormatting sqref="I49">
    <cfRule type="expression" dxfId="206" priority="173">
      <formula>COUNTIF($S49,"*"&amp;$I$48&amp;"*")&gt;0</formula>
    </cfRule>
  </conditionalFormatting>
  <conditionalFormatting sqref="J49">
    <cfRule type="expression" dxfId="205" priority="172">
      <formula>COUNTIF($S49,"*"&amp;$J$48&amp;"*")&gt;0</formula>
    </cfRule>
  </conditionalFormatting>
  <conditionalFormatting sqref="B50">
    <cfRule type="expression" dxfId="204" priority="171">
      <formula>AND(COUNTIF($S50,"* 技術者番号*")&gt;0)</formula>
    </cfRule>
  </conditionalFormatting>
  <conditionalFormatting sqref="D50">
    <cfRule type="expression" dxfId="203" priority="170">
      <formula>AND(COUNTIF($S50,"*役割*")&gt;0)</formula>
    </cfRule>
  </conditionalFormatting>
  <conditionalFormatting sqref="C50">
    <cfRule type="expression" dxfId="202" priority="169">
      <formula>COUNTIF($S50,"*分担業務分野*")&gt;0</formula>
    </cfRule>
  </conditionalFormatting>
  <conditionalFormatting sqref="B51">
    <cfRule type="expression" dxfId="201" priority="168">
      <formula>AND(COUNTIF($S51,"* 技術者番号*")&gt;0)</formula>
    </cfRule>
  </conditionalFormatting>
  <conditionalFormatting sqref="D51">
    <cfRule type="expression" dxfId="200" priority="167">
      <formula>AND(COUNTIF($S51,"*役割*")&gt;0)</formula>
    </cfRule>
  </conditionalFormatting>
  <conditionalFormatting sqref="C51">
    <cfRule type="expression" dxfId="199" priority="166">
      <formula>COUNTIF($S51,"*分担業務分野*")&gt;0</formula>
    </cfRule>
  </conditionalFormatting>
  <conditionalFormatting sqref="B52">
    <cfRule type="expression" dxfId="198" priority="165">
      <formula>AND(COUNTIF($S52,"* 技術者番号*")&gt;0)</formula>
    </cfRule>
  </conditionalFormatting>
  <conditionalFormatting sqref="D52">
    <cfRule type="expression" dxfId="197" priority="164">
      <formula>AND(COUNTIF($S52,"*役割*")&gt;0)</formula>
    </cfRule>
  </conditionalFormatting>
  <conditionalFormatting sqref="C52">
    <cfRule type="expression" dxfId="196" priority="163">
      <formula>COUNTIF($S52,"*分担業務分野*")&gt;0</formula>
    </cfRule>
  </conditionalFormatting>
  <conditionalFormatting sqref="B53">
    <cfRule type="expression" dxfId="195" priority="162">
      <formula>AND(COUNTIF($S53,"* 技術者番号*")&gt;0)</formula>
    </cfRule>
  </conditionalFormatting>
  <conditionalFormatting sqref="D53">
    <cfRule type="expression" dxfId="194" priority="161">
      <formula>AND(COUNTIF($S53,"*役割*")&gt;0)</formula>
    </cfRule>
  </conditionalFormatting>
  <conditionalFormatting sqref="C53">
    <cfRule type="expression" dxfId="193" priority="160">
      <formula>COUNTIF($S53,"*分担業務分野*")&gt;0</formula>
    </cfRule>
  </conditionalFormatting>
  <conditionalFormatting sqref="B54">
    <cfRule type="expression" dxfId="192" priority="159">
      <formula>AND(COUNTIF($S54,"* 技術者番号*")&gt;0)</formula>
    </cfRule>
  </conditionalFormatting>
  <conditionalFormatting sqref="D54">
    <cfRule type="expression" dxfId="191" priority="158">
      <formula>AND(COUNTIF($S54,"*役割*")&gt;0)</formula>
    </cfRule>
  </conditionalFormatting>
  <conditionalFormatting sqref="C54">
    <cfRule type="expression" dxfId="190" priority="157">
      <formula>COUNTIF($S54,"*分担業務分野*")&gt;0</formula>
    </cfRule>
  </conditionalFormatting>
  <conditionalFormatting sqref="B55">
    <cfRule type="expression" dxfId="189" priority="156">
      <formula>AND(COUNTIF($S55,"* 技術者番号*")&gt;0)</formula>
    </cfRule>
  </conditionalFormatting>
  <conditionalFormatting sqref="D55">
    <cfRule type="expression" dxfId="188" priority="155">
      <formula>AND(COUNTIF($S55,"*役割*")&gt;0)</formula>
    </cfRule>
  </conditionalFormatting>
  <conditionalFormatting sqref="C55">
    <cfRule type="expression" dxfId="187" priority="154">
      <formula>COUNTIF($S55,"*分担業務分野*")&gt;0</formula>
    </cfRule>
  </conditionalFormatting>
  <conditionalFormatting sqref="B56">
    <cfRule type="expression" dxfId="186" priority="153">
      <formula>AND(COUNTIF($S56,"* 技術者番号*")&gt;0)</formula>
    </cfRule>
  </conditionalFormatting>
  <conditionalFormatting sqref="D56">
    <cfRule type="expression" dxfId="185" priority="152">
      <formula>AND(COUNTIF($S56,"*役割*")&gt;0)</formula>
    </cfRule>
  </conditionalFormatting>
  <conditionalFormatting sqref="C56">
    <cfRule type="expression" dxfId="184" priority="151">
      <formula>COUNTIF($S56,"*分担業務分野*")&gt;0</formula>
    </cfRule>
  </conditionalFormatting>
  <conditionalFormatting sqref="B57">
    <cfRule type="expression" dxfId="183" priority="150">
      <formula>AND(COUNTIF($S57,"* 技術者番号*")&gt;0)</formula>
    </cfRule>
  </conditionalFormatting>
  <conditionalFormatting sqref="D57">
    <cfRule type="expression" dxfId="182" priority="149">
      <formula>AND(COUNTIF($S57,"*役割*")&gt;0)</formula>
    </cfRule>
  </conditionalFormatting>
  <conditionalFormatting sqref="C57">
    <cfRule type="expression" dxfId="181" priority="148">
      <formula>COUNTIF($S57,"*分担業務分野*")&gt;0</formula>
    </cfRule>
  </conditionalFormatting>
  <conditionalFormatting sqref="B58">
    <cfRule type="expression" dxfId="180" priority="147">
      <formula>AND(COUNTIF($S58,"* 技術者番号*")&gt;0)</formula>
    </cfRule>
  </conditionalFormatting>
  <conditionalFormatting sqref="D58">
    <cfRule type="expression" dxfId="179" priority="146">
      <formula>AND(COUNTIF($S58,"*役割*")&gt;0)</formula>
    </cfRule>
  </conditionalFormatting>
  <conditionalFormatting sqref="C58">
    <cfRule type="expression" dxfId="178" priority="145">
      <formula>COUNTIF($S58,"*分担業務分野*")&gt;0</formula>
    </cfRule>
  </conditionalFormatting>
  <conditionalFormatting sqref="B59">
    <cfRule type="expression" dxfId="177" priority="144">
      <formula>AND(COUNTIF($S59,"* 技術者番号*")&gt;0)</formula>
    </cfRule>
  </conditionalFormatting>
  <conditionalFormatting sqref="D59">
    <cfRule type="expression" dxfId="176" priority="143">
      <formula>AND(COUNTIF($S59,"*役割*")&gt;0)</formula>
    </cfRule>
  </conditionalFormatting>
  <conditionalFormatting sqref="C59">
    <cfRule type="expression" dxfId="175" priority="142">
      <formula>COUNTIF($S59,"*分担業務分野*")&gt;0</formula>
    </cfRule>
  </conditionalFormatting>
  <conditionalFormatting sqref="B60">
    <cfRule type="expression" dxfId="174" priority="141">
      <formula>AND(COUNTIF($S60,"* 技術者番号*")&gt;0)</formula>
    </cfRule>
  </conditionalFormatting>
  <conditionalFormatting sqref="D60">
    <cfRule type="expression" dxfId="173" priority="140">
      <formula>AND(COUNTIF($S60,"*役割*")&gt;0)</formula>
    </cfRule>
  </conditionalFormatting>
  <conditionalFormatting sqref="C60">
    <cfRule type="expression" dxfId="172" priority="139">
      <formula>COUNTIF($S60,"*分担業務分野*")&gt;0</formula>
    </cfRule>
  </conditionalFormatting>
  <conditionalFormatting sqref="B61">
    <cfRule type="expression" dxfId="171" priority="138">
      <formula>AND(COUNTIF($S61,"* 技術者番号*")&gt;0)</formula>
    </cfRule>
  </conditionalFormatting>
  <conditionalFormatting sqref="D61">
    <cfRule type="expression" dxfId="170" priority="137">
      <formula>AND(COUNTIF($S61,"*役割*")&gt;0)</formula>
    </cfRule>
  </conditionalFormatting>
  <conditionalFormatting sqref="C61">
    <cfRule type="expression" dxfId="169" priority="136">
      <formula>COUNTIF($S61,"*分担業務分野*")&gt;0</formula>
    </cfRule>
  </conditionalFormatting>
  <conditionalFormatting sqref="B62">
    <cfRule type="expression" dxfId="168" priority="135">
      <formula>AND(COUNTIF($S62,"* 技術者番号*")&gt;0)</formula>
    </cfRule>
  </conditionalFormatting>
  <conditionalFormatting sqref="D62">
    <cfRule type="expression" dxfId="167" priority="134">
      <formula>AND(COUNTIF($S62,"*役割*")&gt;0)</formula>
    </cfRule>
  </conditionalFormatting>
  <conditionalFormatting sqref="C62">
    <cfRule type="expression" dxfId="166" priority="133">
      <formula>COUNTIF($S62,"*分担業務分野*")&gt;0</formula>
    </cfRule>
  </conditionalFormatting>
  <conditionalFormatting sqref="B63">
    <cfRule type="expression" dxfId="165" priority="132">
      <formula>AND(COUNTIF($S63,"* 技術者番号*")&gt;0)</formula>
    </cfRule>
  </conditionalFormatting>
  <conditionalFormatting sqref="D63">
    <cfRule type="expression" dxfId="164" priority="131">
      <formula>AND(COUNTIF($S63,"*役割*")&gt;0)</formula>
    </cfRule>
  </conditionalFormatting>
  <conditionalFormatting sqref="C63">
    <cfRule type="expression" dxfId="163" priority="130">
      <formula>COUNTIF($S63,"*分担業務分野*")&gt;0</formula>
    </cfRule>
  </conditionalFormatting>
  <conditionalFormatting sqref="B64">
    <cfRule type="expression" dxfId="162" priority="129">
      <formula>AND(COUNTIF($S64,"* 技術者番号*")&gt;0)</formula>
    </cfRule>
  </conditionalFormatting>
  <conditionalFormatting sqref="D64">
    <cfRule type="expression" dxfId="161" priority="128">
      <formula>AND(COUNTIF($S64,"*役割*")&gt;0)</formula>
    </cfRule>
  </conditionalFormatting>
  <conditionalFormatting sqref="C64">
    <cfRule type="expression" dxfId="160" priority="127">
      <formula>COUNTIF($S64,"*分担業務分野*")&gt;0</formula>
    </cfRule>
  </conditionalFormatting>
  <conditionalFormatting sqref="B65">
    <cfRule type="expression" dxfId="159" priority="126">
      <formula>AND(COUNTIF($S65,"* 技術者番号*")&gt;0)</formula>
    </cfRule>
  </conditionalFormatting>
  <conditionalFormatting sqref="D65">
    <cfRule type="expression" dxfId="158" priority="125">
      <formula>AND(COUNTIF($S65,"*役割*")&gt;0)</formula>
    </cfRule>
  </conditionalFormatting>
  <conditionalFormatting sqref="C65">
    <cfRule type="expression" dxfId="157" priority="124">
      <formula>COUNTIF($S65,"*分担業務分野*")&gt;0</formula>
    </cfRule>
  </conditionalFormatting>
  <conditionalFormatting sqref="B66">
    <cfRule type="expression" dxfId="156" priority="123">
      <formula>AND(COUNTIF($S66,"* 技術者番号*")&gt;0)</formula>
    </cfRule>
  </conditionalFormatting>
  <conditionalFormatting sqref="D66">
    <cfRule type="expression" dxfId="155" priority="122">
      <formula>AND(COUNTIF($S66,"*役割*")&gt;0)</formula>
    </cfRule>
  </conditionalFormatting>
  <conditionalFormatting sqref="C66">
    <cfRule type="expression" dxfId="154" priority="121">
      <formula>COUNTIF($S66,"*分担業務分野*")&gt;0</formula>
    </cfRule>
  </conditionalFormatting>
  <conditionalFormatting sqref="B67">
    <cfRule type="expression" dxfId="153" priority="120">
      <formula>AND(COUNTIF($S67,"* 技術者番号*")&gt;0)</formula>
    </cfRule>
  </conditionalFormatting>
  <conditionalFormatting sqref="D67">
    <cfRule type="expression" dxfId="152" priority="119">
      <formula>AND(COUNTIF($S67,"*役割*")&gt;0)</formula>
    </cfRule>
  </conditionalFormatting>
  <conditionalFormatting sqref="C67">
    <cfRule type="expression" dxfId="151" priority="118">
      <formula>COUNTIF($S67,"*分担業務分野*")&gt;0</formula>
    </cfRule>
  </conditionalFormatting>
  <conditionalFormatting sqref="B68">
    <cfRule type="expression" dxfId="150" priority="117">
      <formula>AND(COUNTIF($S68,"* 技術者番号*")&gt;0)</formula>
    </cfRule>
  </conditionalFormatting>
  <conditionalFormatting sqref="D68">
    <cfRule type="expression" dxfId="149" priority="116">
      <formula>AND(COUNTIF($S68,"*役割*")&gt;0)</formula>
    </cfRule>
  </conditionalFormatting>
  <conditionalFormatting sqref="C68">
    <cfRule type="expression" dxfId="148" priority="115">
      <formula>COUNTIF($S68,"*分担業務分野*")&gt;0</formula>
    </cfRule>
  </conditionalFormatting>
  <conditionalFormatting sqref="H50">
    <cfRule type="expression" dxfId="147" priority="114">
      <formula>COUNTIF($S50,"*"&amp;$H$48&amp;"*")&gt;0</formula>
    </cfRule>
  </conditionalFormatting>
  <conditionalFormatting sqref="F50">
    <cfRule type="expression" dxfId="146" priority="113">
      <formula>COUNTIF($S50,"*"&amp;$F$48&amp;"*")&gt;0</formula>
    </cfRule>
  </conditionalFormatting>
  <conditionalFormatting sqref="G50">
    <cfRule type="expression" dxfId="145" priority="112">
      <formula>COUNTIF($S50,"*"&amp;$G$48&amp;"*")&gt;0</formula>
    </cfRule>
  </conditionalFormatting>
  <conditionalFormatting sqref="I50">
    <cfRule type="expression" dxfId="144" priority="111">
      <formula>COUNTIF($S50,"*"&amp;$I$48&amp;"*")&gt;0</formula>
    </cfRule>
  </conditionalFormatting>
  <conditionalFormatting sqref="J50">
    <cfRule type="expression" dxfId="143" priority="110">
      <formula>COUNTIF($S50,"*"&amp;$J$48&amp;"*")&gt;0</formula>
    </cfRule>
  </conditionalFormatting>
  <conditionalFormatting sqref="H51">
    <cfRule type="expression" dxfId="142" priority="109">
      <formula>COUNTIF($S51,"*"&amp;$H$48&amp;"*")&gt;0</formula>
    </cfRule>
  </conditionalFormatting>
  <conditionalFormatting sqref="F51">
    <cfRule type="expression" dxfId="141" priority="108">
      <formula>COUNTIF($S51,"*"&amp;$F$48&amp;"*")&gt;0</formula>
    </cfRule>
  </conditionalFormatting>
  <conditionalFormatting sqref="G51">
    <cfRule type="expression" dxfId="140" priority="107">
      <formula>COUNTIF($S51,"*"&amp;$G$48&amp;"*")&gt;0</formula>
    </cfRule>
  </conditionalFormatting>
  <conditionalFormatting sqref="I51">
    <cfRule type="expression" dxfId="139" priority="106">
      <formula>COUNTIF($S51,"*"&amp;$I$48&amp;"*")&gt;0</formula>
    </cfRule>
  </conditionalFormatting>
  <conditionalFormatting sqref="J51">
    <cfRule type="expression" dxfId="138" priority="105">
      <formula>COUNTIF($S51,"*"&amp;$J$48&amp;"*")&gt;0</formula>
    </cfRule>
  </conditionalFormatting>
  <conditionalFormatting sqref="H52">
    <cfRule type="expression" dxfId="137" priority="104">
      <formula>COUNTIF($S52,"*"&amp;$H$48&amp;"*")&gt;0</formula>
    </cfRule>
  </conditionalFormatting>
  <conditionalFormatting sqref="F52">
    <cfRule type="expression" dxfId="136" priority="103">
      <formula>COUNTIF($S52,"*"&amp;$F$48&amp;"*")&gt;0</formula>
    </cfRule>
  </conditionalFormatting>
  <conditionalFormatting sqref="G52">
    <cfRule type="expression" dxfId="135" priority="102">
      <formula>COUNTIF($S52,"*"&amp;$G$48&amp;"*")&gt;0</formula>
    </cfRule>
  </conditionalFormatting>
  <conditionalFormatting sqref="I52">
    <cfRule type="expression" dxfId="134" priority="101">
      <formula>COUNTIF($S52,"*"&amp;$I$48&amp;"*")&gt;0</formula>
    </cfRule>
  </conditionalFormatting>
  <conditionalFormatting sqref="J52">
    <cfRule type="expression" dxfId="133" priority="100">
      <formula>COUNTIF($S52,"*"&amp;$J$48&amp;"*")&gt;0</formula>
    </cfRule>
  </conditionalFormatting>
  <conditionalFormatting sqref="H53">
    <cfRule type="expression" dxfId="132" priority="99">
      <formula>COUNTIF($S53,"*"&amp;$H$48&amp;"*")&gt;0</formula>
    </cfRule>
  </conditionalFormatting>
  <conditionalFormatting sqref="F53">
    <cfRule type="expression" dxfId="131" priority="98">
      <formula>COUNTIF($S53,"*"&amp;$F$48&amp;"*")&gt;0</formula>
    </cfRule>
  </conditionalFormatting>
  <conditionalFormatting sqref="G53">
    <cfRule type="expression" dxfId="130" priority="97">
      <formula>COUNTIF($S53,"*"&amp;$G$48&amp;"*")&gt;0</formula>
    </cfRule>
  </conditionalFormatting>
  <conditionalFormatting sqref="I53">
    <cfRule type="expression" dxfId="129" priority="96">
      <formula>COUNTIF($S53,"*"&amp;$I$48&amp;"*")&gt;0</formula>
    </cfRule>
  </conditionalFormatting>
  <conditionalFormatting sqref="J53">
    <cfRule type="expression" dxfId="128" priority="95">
      <formula>COUNTIF($S53,"*"&amp;$J$48&amp;"*")&gt;0</formula>
    </cfRule>
  </conditionalFormatting>
  <conditionalFormatting sqref="H54">
    <cfRule type="expression" dxfId="127" priority="94">
      <formula>COUNTIF($S54,"*"&amp;$H$48&amp;"*")&gt;0</formula>
    </cfRule>
  </conditionalFormatting>
  <conditionalFormatting sqref="F54">
    <cfRule type="expression" dxfId="126" priority="93">
      <formula>COUNTIF($S54,"*"&amp;$F$48&amp;"*")&gt;0</formula>
    </cfRule>
  </conditionalFormatting>
  <conditionalFormatting sqref="G54">
    <cfRule type="expression" dxfId="125" priority="92">
      <formula>COUNTIF($S54,"*"&amp;$G$48&amp;"*")&gt;0</formula>
    </cfRule>
  </conditionalFormatting>
  <conditionalFormatting sqref="I54">
    <cfRule type="expression" dxfId="124" priority="91">
      <formula>COUNTIF($S54,"*"&amp;$I$48&amp;"*")&gt;0</formula>
    </cfRule>
  </conditionalFormatting>
  <conditionalFormatting sqref="J54">
    <cfRule type="expression" dxfId="123" priority="90">
      <formula>COUNTIF($S54,"*"&amp;$J$48&amp;"*")&gt;0</formula>
    </cfRule>
  </conditionalFormatting>
  <conditionalFormatting sqref="H55">
    <cfRule type="expression" dxfId="122" priority="89">
      <formula>COUNTIF($S55,"*"&amp;$H$48&amp;"*")&gt;0</formula>
    </cfRule>
  </conditionalFormatting>
  <conditionalFormatting sqref="F55">
    <cfRule type="expression" dxfId="121" priority="88">
      <formula>COUNTIF($S55,"*"&amp;$F$48&amp;"*")&gt;0</formula>
    </cfRule>
  </conditionalFormatting>
  <conditionalFormatting sqref="G55">
    <cfRule type="expression" dxfId="120" priority="87">
      <formula>COUNTIF($S55,"*"&amp;$G$48&amp;"*")&gt;0</formula>
    </cfRule>
  </conditionalFormatting>
  <conditionalFormatting sqref="I55">
    <cfRule type="expression" dxfId="119" priority="86">
      <formula>COUNTIF($S55,"*"&amp;$I$48&amp;"*")&gt;0</formula>
    </cfRule>
  </conditionalFormatting>
  <conditionalFormatting sqref="J55">
    <cfRule type="expression" dxfId="118" priority="85">
      <formula>COUNTIF($S55,"*"&amp;$J$48&amp;"*")&gt;0</formula>
    </cfRule>
  </conditionalFormatting>
  <conditionalFormatting sqref="H56">
    <cfRule type="expression" dxfId="117" priority="84">
      <formula>COUNTIF($S56,"*"&amp;$H$48&amp;"*")&gt;0</formula>
    </cfRule>
  </conditionalFormatting>
  <conditionalFormatting sqref="F56">
    <cfRule type="expression" dxfId="116" priority="83">
      <formula>COUNTIF($S56,"*"&amp;$F$48&amp;"*")&gt;0</formula>
    </cfRule>
  </conditionalFormatting>
  <conditionalFormatting sqref="G56">
    <cfRule type="expression" dxfId="115" priority="82">
      <formula>COUNTIF($S56,"*"&amp;$G$48&amp;"*")&gt;0</formula>
    </cfRule>
  </conditionalFormatting>
  <conditionalFormatting sqref="I56">
    <cfRule type="expression" dxfId="114" priority="81">
      <formula>COUNTIF($S56,"*"&amp;$I$48&amp;"*")&gt;0</formula>
    </cfRule>
  </conditionalFormatting>
  <conditionalFormatting sqref="J56">
    <cfRule type="expression" dxfId="113" priority="80">
      <formula>COUNTIF($S56,"*"&amp;$J$48&amp;"*")&gt;0</formula>
    </cfRule>
  </conditionalFormatting>
  <conditionalFormatting sqref="H57">
    <cfRule type="expression" dxfId="112" priority="79">
      <formula>COUNTIF($S57,"*"&amp;$H$48&amp;"*")&gt;0</formula>
    </cfRule>
  </conditionalFormatting>
  <conditionalFormatting sqref="F57">
    <cfRule type="expression" dxfId="111" priority="78">
      <formula>COUNTIF($S57,"*"&amp;$F$48&amp;"*")&gt;0</formula>
    </cfRule>
  </conditionalFormatting>
  <conditionalFormatting sqref="G57">
    <cfRule type="expression" dxfId="110" priority="77">
      <formula>COUNTIF($S57,"*"&amp;$G$48&amp;"*")&gt;0</formula>
    </cfRule>
  </conditionalFormatting>
  <conditionalFormatting sqref="I57">
    <cfRule type="expression" dxfId="109" priority="76">
      <formula>COUNTIF($S57,"*"&amp;$I$48&amp;"*")&gt;0</formula>
    </cfRule>
  </conditionalFormatting>
  <conditionalFormatting sqref="J57">
    <cfRule type="expression" dxfId="108" priority="75">
      <formula>COUNTIF($S57,"*"&amp;$J$48&amp;"*")&gt;0</formula>
    </cfRule>
  </conditionalFormatting>
  <conditionalFormatting sqref="H58">
    <cfRule type="expression" dxfId="107" priority="74">
      <formula>COUNTIF($S58,"*"&amp;$H$48&amp;"*")&gt;0</formula>
    </cfRule>
  </conditionalFormatting>
  <conditionalFormatting sqref="F58">
    <cfRule type="expression" dxfId="106" priority="73">
      <formula>COUNTIF($S58,"*"&amp;$F$48&amp;"*")&gt;0</formula>
    </cfRule>
  </conditionalFormatting>
  <conditionalFormatting sqref="G58">
    <cfRule type="expression" dxfId="105" priority="72">
      <formula>COUNTIF($S58,"*"&amp;$G$48&amp;"*")&gt;0</formula>
    </cfRule>
  </conditionalFormatting>
  <conditionalFormatting sqref="I58">
    <cfRule type="expression" dxfId="104" priority="71">
      <formula>COUNTIF($S58,"*"&amp;$I$48&amp;"*")&gt;0</formula>
    </cfRule>
  </conditionalFormatting>
  <conditionalFormatting sqref="J58">
    <cfRule type="expression" dxfId="103" priority="70">
      <formula>COUNTIF($S58,"*"&amp;$J$48&amp;"*")&gt;0</formula>
    </cfRule>
  </conditionalFormatting>
  <conditionalFormatting sqref="H59">
    <cfRule type="expression" dxfId="102" priority="69">
      <formula>COUNTIF($S59,"*"&amp;$H$48&amp;"*")&gt;0</formula>
    </cfRule>
  </conditionalFormatting>
  <conditionalFormatting sqref="F59">
    <cfRule type="expression" dxfId="101" priority="68">
      <formula>COUNTIF($S59,"*"&amp;$F$48&amp;"*")&gt;0</formula>
    </cfRule>
  </conditionalFormatting>
  <conditionalFormatting sqref="G59">
    <cfRule type="expression" dxfId="100" priority="67">
      <formula>COUNTIF($S59,"*"&amp;$G$48&amp;"*")&gt;0</formula>
    </cfRule>
  </conditionalFormatting>
  <conditionalFormatting sqref="I59">
    <cfRule type="expression" dxfId="99" priority="66">
      <formula>COUNTIF($S59,"*"&amp;$I$48&amp;"*")&gt;0</formula>
    </cfRule>
  </conditionalFormatting>
  <conditionalFormatting sqref="J59">
    <cfRule type="expression" dxfId="98" priority="65">
      <formula>COUNTIF($S59,"*"&amp;$J$48&amp;"*")&gt;0</formula>
    </cfRule>
  </conditionalFormatting>
  <conditionalFormatting sqref="H60">
    <cfRule type="expression" dxfId="97" priority="64">
      <formula>COUNTIF($S60,"*"&amp;$H$48&amp;"*")&gt;0</formula>
    </cfRule>
  </conditionalFormatting>
  <conditionalFormatting sqref="F60">
    <cfRule type="expression" dxfId="96" priority="63">
      <formula>COUNTIF($S60,"*"&amp;$F$48&amp;"*")&gt;0</formula>
    </cfRule>
  </conditionalFormatting>
  <conditionalFormatting sqref="G60">
    <cfRule type="expression" dxfId="95" priority="62">
      <formula>COUNTIF($S60,"*"&amp;$G$48&amp;"*")&gt;0</formula>
    </cfRule>
  </conditionalFormatting>
  <conditionalFormatting sqref="I60">
    <cfRule type="expression" dxfId="94" priority="61">
      <formula>COUNTIF($S60,"*"&amp;$I$48&amp;"*")&gt;0</formula>
    </cfRule>
  </conditionalFormatting>
  <conditionalFormatting sqref="J60">
    <cfRule type="expression" dxfId="93" priority="60">
      <formula>COUNTIF($S60,"*"&amp;$J$48&amp;"*")&gt;0</formula>
    </cfRule>
  </conditionalFormatting>
  <conditionalFormatting sqref="H61">
    <cfRule type="expression" dxfId="92" priority="59">
      <formula>COUNTIF($S61,"*"&amp;$H$48&amp;"*")&gt;0</formula>
    </cfRule>
  </conditionalFormatting>
  <conditionalFormatting sqref="F61">
    <cfRule type="expression" dxfId="91" priority="58">
      <formula>COUNTIF($S61,"*"&amp;$F$48&amp;"*")&gt;0</formula>
    </cfRule>
  </conditionalFormatting>
  <conditionalFormatting sqref="G61">
    <cfRule type="expression" dxfId="90" priority="57">
      <formula>COUNTIF($S61,"*"&amp;$G$48&amp;"*")&gt;0</formula>
    </cfRule>
  </conditionalFormatting>
  <conditionalFormatting sqref="I61">
    <cfRule type="expression" dxfId="89" priority="56">
      <formula>COUNTIF($S61,"*"&amp;$I$48&amp;"*")&gt;0</formula>
    </cfRule>
  </conditionalFormatting>
  <conditionalFormatting sqref="J61">
    <cfRule type="expression" dxfId="88" priority="55">
      <formula>COUNTIF($S61,"*"&amp;$J$48&amp;"*")&gt;0</formula>
    </cfRule>
  </conditionalFormatting>
  <conditionalFormatting sqref="H62">
    <cfRule type="expression" dxfId="87" priority="54">
      <formula>COUNTIF($S62,"*"&amp;$H$48&amp;"*")&gt;0</formula>
    </cfRule>
  </conditionalFormatting>
  <conditionalFormatting sqref="F62">
    <cfRule type="expression" dxfId="86" priority="53">
      <formula>COUNTIF($S62,"*"&amp;$F$48&amp;"*")&gt;0</formula>
    </cfRule>
  </conditionalFormatting>
  <conditionalFormatting sqref="G62">
    <cfRule type="expression" dxfId="85" priority="52">
      <formula>COUNTIF($S62,"*"&amp;$G$48&amp;"*")&gt;0</formula>
    </cfRule>
  </conditionalFormatting>
  <conditionalFormatting sqref="I62">
    <cfRule type="expression" dxfId="84" priority="51">
      <formula>COUNTIF($S62,"*"&amp;$I$48&amp;"*")&gt;0</formula>
    </cfRule>
  </conditionalFormatting>
  <conditionalFormatting sqref="J62">
    <cfRule type="expression" dxfId="83" priority="50">
      <formula>COUNTIF($S62,"*"&amp;$J$48&amp;"*")&gt;0</formula>
    </cfRule>
  </conditionalFormatting>
  <conditionalFormatting sqref="H63">
    <cfRule type="expression" dxfId="82" priority="49">
      <formula>COUNTIF($S63,"*"&amp;$H$48&amp;"*")&gt;0</formula>
    </cfRule>
  </conditionalFormatting>
  <conditionalFormatting sqref="F63">
    <cfRule type="expression" dxfId="81" priority="48">
      <formula>COUNTIF($S63,"*"&amp;$F$48&amp;"*")&gt;0</formula>
    </cfRule>
  </conditionalFormatting>
  <conditionalFormatting sqref="G63">
    <cfRule type="expression" dxfId="80" priority="47">
      <formula>COUNTIF($S63,"*"&amp;$G$48&amp;"*")&gt;0</formula>
    </cfRule>
  </conditionalFormatting>
  <conditionalFormatting sqref="I63">
    <cfRule type="expression" dxfId="79" priority="46">
      <formula>COUNTIF($S63,"*"&amp;$I$48&amp;"*")&gt;0</formula>
    </cfRule>
  </conditionalFormatting>
  <conditionalFormatting sqref="J63">
    <cfRule type="expression" dxfId="78" priority="45">
      <formula>COUNTIF($S63,"*"&amp;$J$48&amp;"*")&gt;0</formula>
    </cfRule>
  </conditionalFormatting>
  <conditionalFormatting sqref="H64">
    <cfRule type="expression" dxfId="77" priority="44">
      <formula>COUNTIF($S64,"*"&amp;$H$48&amp;"*")&gt;0</formula>
    </cfRule>
  </conditionalFormatting>
  <conditionalFormatting sqref="F64">
    <cfRule type="expression" dxfId="76" priority="43">
      <formula>COUNTIF($S64,"*"&amp;$F$48&amp;"*")&gt;0</formula>
    </cfRule>
  </conditionalFormatting>
  <conditionalFormatting sqref="G64">
    <cfRule type="expression" dxfId="75" priority="42">
      <formula>COUNTIF($S64,"*"&amp;$G$48&amp;"*")&gt;0</formula>
    </cfRule>
  </conditionalFormatting>
  <conditionalFormatting sqref="I64">
    <cfRule type="expression" dxfId="74" priority="41">
      <formula>COUNTIF($S64,"*"&amp;$I$48&amp;"*")&gt;0</formula>
    </cfRule>
  </conditionalFormatting>
  <conditionalFormatting sqref="J64">
    <cfRule type="expression" dxfId="73" priority="40">
      <formula>COUNTIF($S64,"*"&amp;$J$48&amp;"*")&gt;0</formula>
    </cfRule>
  </conditionalFormatting>
  <conditionalFormatting sqref="H65">
    <cfRule type="expression" dxfId="72" priority="39">
      <formula>COUNTIF($S65,"*"&amp;$H$48&amp;"*")&gt;0</formula>
    </cfRule>
  </conditionalFormatting>
  <conditionalFormatting sqref="F65">
    <cfRule type="expression" dxfId="71" priority="38">
      <formula>COUNTIF($S65,"*"&amp;$F$48&amp;"*")&gt;0</formula>
    </cfRule>
  </conditionalFormatting>
  <conditionalFormatting sqref="G65">
    <cfRule type="expression" dxfId="70" priority="37">
      <formula>COUNTIF($S65,"*"&amp;$G$48&amp;"*")&gt;0</formula>
    </cfRule>
  </conditionalFormatting>
  <conditionalFormatting sqref="I65">
    <cfRule type="expression" dxfId="69" priority="36">
      <formula>COUNTIF($S65,"*"&amp;$I$48&amp;"*")&gt;0</formula>
    </cfRule>
  </conditionalFormatting>
  <conditionalFormatting sqref="J65">
    <cfRule type="expression" dxfId="68" priority="35">
      <formula>COUNTIF($S65,"*"&amp;$J$48&amp;"*")&gt;0</formula>
    </cfRule>
  </conditionalFormatting>
  <conditionalFormatting sqref="H66">
    <cfRule type="expression" dxfId="67" priority="34">
      <formula>COUNTIF($S66,"*"&amp;$H$48&amp;"*")&gt;0</formula>
    </cfRule>
  </conditionalFormatting>
  <conditionalFormatting sqref="F66">
    <cfRule type="expression" dxfId="66" priority="33">
      <formula>COUNTIF($S66,"*"&amp;$F$48&amp;"*")&gt;0</formula>
    </cfRule>
  </conditionalFormatting>
  <conditionalFormatting sqref="G66">
    <cfRule type="expression" dxfId="65" priority="32">
      <formula>COUNTIF($S66,"*"&amp;$G$48&amp;"*")&gt;0</formula>
    </cfRule>
  </conditionalFormatting>
  <conditionalFormatting sqref="I66">
    <cfRule type="expression" dxfId="64" priority="31">
      <formula>COUNTIF($S66,"*"&amp;$I$48&amp;"*")&gt;0</formula>
    </cfRule>
  </conditionalFormatting>
  <conditionalFormatting sqref="J66">
    <cfRule type="expression" dxfId="63" priority="30">
      <formula>COUNTIF($S66,"*"&amp;$J$48&amp;"*")&gt;0</formula>
    </cfRule>
  </conditionalFormatting>
  <conditionalFormatting sqref="H67">
    <cfRule type="expression" dxfId="62" priority="29">
      <formula>COUNTIF($S67,"*"&amp;$H$48&amp;"*")&gt;0</formula>
    </cfRule>
  </conditionalFormatting>
  <conditionalFormatting sqref="F67">
    <cfRule type="expression" dxfId="61" priority="28">
      <formula>COUNTIF($S67,"*"&amp;$F$48&amp;"*")&gt;0</formula>
    </cfRule>
  </conditionalFormatting>
  <conditionalFormatting sqref="G67">
    <cfRule type="expression" dxfId="60" priority="27">
      <formula>COUNTIF($S67,"*"&amp;$G$48&amp;"*")&gt;0</formula>
    </cfRule>
  </conditionalFormatting>
  <conditionalFormatting sqref="I67">
    <cfRule type="expression" dxfId="59" priority="26">
      <formula>COUNTIF($S67,"*"&amp;$I$48&amp;"*")&gt;0</formula>
    </cfRule>
  </conditionalFormatting>
  <conditionalFormatting sqref="J67">
    <cfRule type="expression" dxfId="58" priority="25">
      <formula>COUNTIF($S67,"*"&amp;$J$48&amp;"*")&gt;0</formula>
    </cfRule>
  </conditionalFormatting>
  <conditionalFormatting sqref="H68">
    <cfRule type="expression" dxfId="57" priority="24">
      <formula>COUNTIF($S68,"*"&amp;$H$48&amp;"*")&gt;0</formula>
    </cfRule>
  </conditionalFormatting>
  <conditionalFormatting sqref="F68">
    <cfRule type="expression" dxfId="56" priority="23">
      <formula>COUNTIF($S68,"*"&amp;$F$48&amp;"*")&gt;0</formula>
    </cfRule>
  </conditionalFormatting>
  <conditionalFormatting sqref="G68">
    <cfRule type="expression" dxfId="55" priority="22">
      <formula>COUNTIF($S68,"*"&amp;$G$48&amp;"*")&gt;0</formula>
    </cfRule>
  </conditionalFormatting>
  <conditionalFormatting sqref="I68">
    <cfRule type="expression" dxfId="54" priority="21">
      <formula>COUNTIF($S68,"*"&amp;$I$48&amp;"*")&gt;0</formula>
    </cfRule>
  </conditionalFormatting>
  <conditionalFormatting sqref="J68">
    <cfRule type="expression" dxfId="53" priority="20">
      <formula>COUNTIF($S68,"*"&amp;$J$48&amp;"*")&gt;0</formula>
    </cfRule>
  </conditionalFormatting>
  <conditionalFormatting sqref="L68">
    <cfRule type="expression" dxfId="52" priority="1">
      <formula>AND(COUNTIF($S68,"*参考資料のページ*")&gt;0)</formula>
    </cfRule>
  </conditionalFormatting>
  <conditionalFormatting sqref="L50">
    <cfRule type="expression" dxfId="51" priority="19">
      <formula>AND(COUNTIF($S50,"*参考資料のページ*")&gt;0)</formula>
    </cfRule>
  </conditionalFormatting>
  <conditionalFormatting sqref="L51">
    <cfRule type="expression" dxfId="50" priority="18">
      <formula>AND(COUNTIF($S51,"*参考資料のページ*")&gt;0)</formula>
    </cfRule>
  </conditionalFormatting>
  <conditionalFormatting sqref="L52">
    <cfRule type="expression" dxfId="49" priority="17">
      <formula>AND(COUNTIF($S52,"*参考資料のページ*")&gt;0)</formula>
    </cfRule>
  </conditionalFormatting>
  <conditionalFormatting sqref="L53">
    <cfRule type="expression" dxfId="48" priority="16">
      <formula>AND(COUNTIF($S53,"*参考資料のページ*")&gt;0)</formula>
    </cfRule>
  </conditionalFormatting>
  <conditionalFormatting sqref="L54">
    <cfRule type="expression" dxfId="47" priority="15">
      <formula>AND(COUNTIF($S54,"*参考資料のページ*")&gt;0)</formula>
    </cfRule>
  </conditionalFormatting>
  <conditionalFormatting sqref="L55">
    <cfRule type="expression" dxfId="46" priority="14">
      <formula>AND(COUNTIF($S55,"*参考資料のページ*")&gt;0)</formula>
    </cfRule>
  </conditionalFormatting>
  <conditionalFormatting sqref="L56">
    <cfRule type="expression" dxfId="45" priority="13">
      <formula>AND(COUNTIF($S56,"*参考資料のページ*")&gt;0)</formula>
    </cfRule>
  </conditionalFormatting>
  <conditionalFormatting sqref="L57">
    <cfRule type="expression" dxfId="44" priority="12">
      <formula>AND(COUNTIF($S57,"*参考資料のページ*")&gt;0)</formula>
    </cfRule>
  </conditionalFormatting>
  <conditionalFormatting sqref="L58">
    <cfRule type="expression" dxfId="43" priority="11">
      <formula>AND(COUNTIF($S58,"*参考資料のページ*")&gt;0)</formula>
    </cfRule>
  </conditionalFormatting>
  <conditionalFormatting sqref="L59">
    <cfRule type="expression" dxfId="42" priority="10">
      <formula>AND(COUNTIF($S59,"*参考資料のページ*")&gt;0)</formula>
    </cfRule>
  </conditionalFormatting>
  <conditionalFormatting sqref="L60">
    <cfRule type="expression" dxfId="41" priority="9">
      <formula>AND(COUNTIF($S60,"*参考資料のページ*")&gt;0)</formula>
    </cfRule>
  </conditionalFormatting>
  <conditionalFormatting sqref="L61">
    <cfRule type="expression" dxfId="40" priority="8">
      <formula>AND(COUNTIF($S61,"*参考資料のページ*")&gt;0)</formula>
    </cfRule>
  </conditionalFormatting>
  <conditionalFormatting sqref="L62">
    <cfRule type="expression" dxfId="39" priority="7">
      <formula>AND(COUNTIF($S62,"*参考資料のページ*")&gt;0)</formula>
    </cfRule>
  </conditionalFormatting>
  <conditionalFormatting sqref="L63">
    <cfRule type="expression" dxfId="38" priority="6">
      <formula>AND(COUNTIF($S63,"*参考資料のページ*")&gt;0)</formula>
    </cfRule>
  </conditionalFormatting>
  <conditionalFormatting sqref="L64">
    <cfRule type="expression" dxfId="37" priority="5">
      <formula>AND(COUNTIF($S64,"*参考資料のページ*")&gt;0)</formula>
    </cfRule>
  </conditionalFormatting>
  <conditionalFormatting sqref="L65">
    <cfRule type="expression" dxfId="36" priority="4">
      <formula>AND(COUNTIF($S65,"*参考資料のページ*")&gt;0)</formula>
    </cfRule>
  </conditionalFormatting>
  <conditionalFormatting sqref="L66">
    <cfRule type="expression" dxfId="35" priority="3">
      <formula>AND(COUNTIF($S66,"*参考資料のページ*")&gt;0)</formula>
    </cfRule>
  </conditionalFormatting>
  <conditionalFormatting sqref="L67">
    <cfRule type="expression" dxfId="34" priority="2">
      <formula>AND(COUNTIF($S67,"*参考資料のページ*")&gt;0)</formula>
    </cfRule>
  </conditionalFormatting>
  <dataValidations count="22">
    <dataValidation type="whole" allowBlank="1" showInputMessage="1" showErrorMessage="1" sqref="L27 L30:L45" xr:uid="{00000000-0002-0000-0400-000000000000}">
      <formula1>0</formula1>
      <formula2>1000</formula2>
    </dataValidation>
    <dataValidation type="date" allowBlank="1" showInputMessage="1" showErrorMessage="1" sqref="I49:J68" xr:uid="{00000000-0002-0000-0400-000001000000}">
      <formula1>36526</formula1>
      <formula2>TODAY()</formula2>
    </dataValidation>
    <dataValidation type="list" allowBlank="1" showInputMessage="1" showErrorMessage="1" sqref="B22:B26" xr:uid="{00000000-0002-0000-0400-000002000000}">
      <formula1>業務種別</formula1>
    </dataValidation>
    <dataValidation type="list" errorStyle="warning" allowBlank="1" showInputMessage="1" showErrorMessage="1" errorTitle="業務内容" error="業務種別で「その他」を選択時に入力可能です" sqref="C22:H26" xr:uid="{00000000-0002-0000-0400-000003000000}">
      <formula1>INDIRECT(SUBSTITUTE(SUBSTITUTE(SUBSTITUTE($B22,"（","_"),"）",""),"＋","_"))</formula1>
    </dataValidation>
    <dataValidation type="list" allowBlank="1" showInputMessage="1" showErrorMessage="1" sqref="D31:H31" xr:uid="{00000000-0002-0000-0400-000004000000}">
      <formula1>新築・改修の別</formula1>
    </dataValidation>
    <dataValidation type="list" allowBlank="1" showInputMessage="1" showErrorMessage="1" sqref="D34:E34" xr:uid="{00000000-0002-0000-0400-000005000000}">
      <formula1>構造</formula1>
    </dataValidation>
    <dataValidation type="list" allowBlank="1" showInputMessage="1" showErrorMessage="1" sqref="G34:H34" xr:uid="{00000000-0002-0000-0400-000006000000}">
      <formula1>特殊構造</formula1>
    </dataValidation>
    <dataValidation type="list" allowBlank="1" showInputMessage="1" showErrorMessage="1" sqref="D40:H40" xr:uid="{00000000-0002-0000-0400-000007000000}">
      <formula1>改修内容</formula1>
    </dataValidation>
    <dataValidation type="textLength" showInputMessage="1" showErrorMessage="1" sqref="D30:H30" xr:uid="{00000000-0002-0000-0400-000008000000}">
      <formula1>0</formula1>
      <formula2>30</formula2>
    </dataValidation>
    <dataValidation type="textLength" allowBlank="1" showInputMessage="1" showErrorMessage="1" sqref="D44:H44" xr:uid="{00000000-0002-0000-0400-000009000000}">
      <formula1>0</formula1>
      <formula2>50</formula2>
    </dataValidation>
    <dataValidation type="whole" allowBlank="1" showInputMessage="1" showErrorMessage="1" errorTitle="改修対象面積" error="小数点以下は切り捨てて数字のみ入力して下さい。" sqref="D43:H43" xr:uid="{00000000-0002-0000-0400-00000A000000}">
      <formula1>0</formula1>
      <formula2>999999</formula2>
    </dataValidation>
    <dataValidation type="whole" allowBlank="1" showInputMessage="1" showErrorMessage="1" errorTitle="用途別延べ面積" error="小数点以下は切り捨てて数字のみ入力して下さい。" sqref="D33:H33" xr:uid="{00000000-0002-0000-0400-00000B000000}">
      <formula1>0</formula1>
      <formula2>999999</formula2>
    </dataValidation>
    <dataValidation type="whole" allowBlank="1" showInputMessage="1" showErrorMessage="1" errorTitle="敷地面積" error="小数点以下は切り捨てて数字のみ入力して下さい。" sqref="D36:H36" xr:uid="{00000000-0002-0000-0400-00000C000000}">
      <formula1>0</formula1>
      <formula2>9999999999</formula2>
    </dataValidation>
    <dataValidation type="whole" allowBlank="1" showInputMessage="1" showErrorMessage="1" errorTitle="建築面積" error="小数点以下は切り捨てて数字のみ入力して下さい。" sqref="D41:H41" xr:uid="{00000000-0002-0000-0400-00000D000000}">
      <formula1>0</formula1>
      <formula2>999999</formula2>
    </dataValidation>
    <dataValidation type="whole" allowBlank="1" showInputMessage="1" showErrorMessage="1" errorTitle="延べ面積" error="小数点以下は切り捨てて数字のみ入力して下さい。" sqref="D42:H42" xr:uid="{00000000-0002-0000-0400-00000E000000}">
      <formula1>0</formula1>
      <formula2>999999</formula2>
    </dataValidation>
    <dataValidation type="whole" allowBlank="1" showInputMessage="1" showErrorMessage="1" errorTitle="主冷熱源容量" error="小数点以下は切り捨てて数字のみ入力して下さい。" sqref="G39" xr:uid="{00000000-0002-0000-0400-00000F000000}">
      <formula1>0</formula1>
      <formula2>99999</formula2>
    </dataValidation>
    <dataValidation type="whole" allowBlank="1" showInputMessage="1" showErrorMessage="1" errorTitle="電気設備施工規模" error="小数点以下は切り捨てて数字のみ入力して下さい。" sqref="E39" xr:uid="{00000000-0002-0000-0400-000010000000}">
      <formula1>0</formula1>
      <formula2>99999</formula2>
    </dataValidation>
    <dataValidation type="whole" allowBlank="1" showInputMessage="1" showErrorMessage="1" errorTitle="建築面積" error="小数点以下は切り捨てて数字のみ入力して下さい。" sqref="D37:H37" xr:uid="{00000000-0002-0000-0400-000011000000}">
      <formula1>0</formula1>
      <formula2>9999999999</formula2>
    </dataValidation>
    <dataValidation type="whole" allowBlank="1" showInputMessage="1" showErrorMessage="1" errorTitle="延べ面積" error="小数点以下は切り捨てて数字のみ入力して下さい。" sqref="D38:H38" xr:uid="{00000000-0002-0000-0400-000012000000}">
      <formula1>0</formula1>
      <formula2>9999999999</formula2>
    </dataValidation>
    <dataValidation type="whole" allowBlank="1" showInputMessage="1" showErrorMessage="1" sqref="E35" xr:uid="{00000000-0002-0000-0400-000013000000}">
      <formula1>0</formula1>
      <formula2>999</formula2>
    </dataValidation>
    <dataValidation type="whole" allowBlank="1" showInputMessage="1" showErrorMessage="1" sqref="G35" xr:uid="{00000000-0002-0000-0400-000014000000}">
      <formula1>0</formula1>
      <formula2>99</formula2>
    </dataValidation>
    <dataValidation type="list" allowBlank="1" showInputMessage="1" showErrorMessage="1" sqref="D32:H32" xr:uid="{00000000-0002-0000-0400-000015000000}">
      <formula1>用途</formula1>
    </dataValidation>
  </dataValidations>
  <printOptions horizontalCentered="1"/>
  <pageMargins left="0.70866141732283472" right="0.70866141732283472" top="0.74803149606299213" bottom="0.74803149606299213" header="0.31496062992125984" footer="0.31496062992125984"/>
  <pageSetup paperSize="9" scale="45"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16000000}">
          <x14:formula1>
            <xm:f>リスト選択肢!$R$2:$R$7</xm:f>
          </x14:formula1>
          <xm:sqref>C49:C68</xm:sqref>
        </x14:dataValidation>
        <x14:dataValidation type="list" allowBlank="1" showInputMessage="1" showErrorMessage="1" xr:uid="{00000000-0002-0000-0400-000017000000}">
          <x14:formula1>
            <xm:f>リスト選択肢!$T$2:$T$4</xm:f>
          </x14:formula1>
          <xm:sqref>D49:D68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AF15"/>
  <sheetViews>
    <sheetView showGridLines="0" tabSelected="1" view="pageBreakPreview" zoomScaleNormal="100" zoomScaleSheetLayoutView="100" workbookViewId="0">
      <selection activeCell="B12" sqref="B12:H12"/>
    </sheetView>
  </sheetViews>
  <sheetFormatPr defaultColWidth="9" defaultRowHeight="18" customHeight="1" x14ac:dyDescent="0.2"/>
  <cols>
    <col min="1" max="1" width="3.6640625" style="6" customWidth="1"/>
    <col min="2" max="2" width="16" style="6" customWidth="1"/>
    <col min="3" max="3" width="14.6640625" style="3" customWidth="1"/>
    <col min="4" max="4" width="7.33203125" style="6" customWidth="1"/>
    <col min="5" max="5" width="49" style="6" customWidth="1"/>
    <col min="6" max="6" width="13.6640625" style="6" customWidth="1"/>
    <col min="7" max="8" width="19.44140625" style="6" customWidth="1"/>
    <col min="9" max="9" width="4.6640625" style="6" customWidth="1"/>
    <col min="10" max="10" width="9" style="6"/>
    <col min="11" max="11" width="4.77734375" style="6" customWidth="1"/>
    <col min="12" max="14" width="9" style="6"/>
    <col min="15" max="32" width="9" style="6" hidden="1" customWidth="1"/>
    <col min="33" max="38" width="9" style="6" customWidth="1"/>
    <col min="39" max="16384" width="9" style="6"/>
  </cols>
  <sheetData>
    <row r="1" spans="2:30" ht="18" customHeight="1" x14ac:dyDescent="0.2">
      <c r="B1" s="18" t="s">
        <v>6</v>
      </c>
    </row>
    <row r="2" spans="2:30" ht="39.75" customHeight="1" x14ac:dyDescent="0.2">
      <c r="B2" s="276" t="s">
        <v>976</v>
      </c>
      <c r="C2" s="277"/>
      <c r="D2" s="277"/>
      <c r="E2" s="277"/>
      <c r="F2" s="277"/>
      <c r="G2" s="277"/>
      <c r="H2" s="277"/>
    </row>
    <row r="3" spans="2:30" ht="18" customHeight="1" thickBot="1" x14ac:dyDescent="0.25"/>
    <row r="4" spans="2:30" ht="18" customHeight="1" x14ac:dyDescent="0.2">
      <c r="B4" s="23" t="s">
        <v>34</v>
      </c>
      <c r="C4" s="288"/>
      <c r="D4" s="478"/>
      <c r="E4" s="478"/>
      <c r="F4" s="478"/>
      <c r="G4" s="478"/>
      <c r="H4" s="479"/>
      <c r="K4" s="6" t="str">
        <f t="shared" ref="K4:K10" si="0">IF(OR(L4=正常,L4=エラー無),"","【！】")</f>
        <v>【！】</v>
      </c>
      <c r="L4" s="8" t="str">
        <f>P4</f>
        <v>企業等名が空欄です　</v>
      </c>
      <c r="P4" s="6" t="str">
        <f>IF(R4=1,$B4&amp;必須msg,IF(AND(MAX(R4,Q4)=2,LEN($C4)=0),エラー無,正常))</f>
        <v>企業等名が空欄です　</v>
      </c>
      <c r="Q4" s="6">
        <v>0</v>
      </c>
      <c r="R4" s="6">
        <f>(LEN(C4)=0)*1</f>
        <v>1</v>
      </c>
    </row>
    <row r="5" spans="2:30" ht="18" customHeight="1" x14ac:dyDescent="0.2">
      <c r="B5" s="24" t="s">
        <v>0</v>
      </c>
      <c r="C5" s="480"/>
      <c r="D5" s="481"/>
      <c r="E5" s="481"/>
      <c r="F5" s="481"/>
      <c r="G5" s="481"/>
      <c r="H5" s="482"/>
      <c r="K5" s="6" t="str">
        <f t="shared" si="0"/>
        <v>【！】</v>
      </c>
      <c r="L5" s="8" t="str">
        <f t="shared" ref="L5:L10" si="1">P5</f>
        <v>住所が空欄です　</v>
      </c>
      <c r="P5" s="6" t="str">
        <f>IF(R5=1,$B5&amp;必須msg,IF(AND(MAX(R5,Q5)=2,LEN($C5)=0),エラー無,正常))</f>
        <v>住所が空欄です　</v>
      </c>
      <c r="Q5" s="6">
        <v>0</v>
      </c>
      <c r="R5" s="6">
        <f>(LEN(C5)=0)*1</f>
        <v>1</v>
      </c>
    </row>
    <row r="6" spans="2:30" ht="18" customHeight="1" thickBot="1" x14ac:dyDescent="0.25">
      <c r="B6" s="24" t="s">
        <v>45</v>
      </c>
      <c r="C6" s="483"/>
      <c r="D6" s="484"/>
      <c r="E6" s="484"/>
      <c r="F6" s="484"/>
      <c r="G6" s="484"/>
      <c r="H6" s="485"/>
      <c r="K6" s="6" t="str">
        <f t="shared" si="0"/>
        <v>【！】</v>
      </c>
      <c r="L6" s="8" t="str">
        <f t="shared" si="1"/>
        <v>代表者氏名が空欄です　</v>
      </c>
      <c r="P6" s="6" t="str">
        <f>IF(R6=1,$B6&amp;必須msg,IF(AND(MAX(R6,Q6)=2,LEN($C6)=0),エラー無,正常))</f>
        <v>代表者氏名が空欄です　</v>
      </c>
      <c r="Q6" s="6">
        <v>0</v>
      </c>
      <c r="R6" s="6">
        <f>(LEN(C6)=0)*1</f>
        <v>1</v>
      </c>
    </row>
    <row r="7" spans="2:30" ht="18" customHeight="1" thickTop="1" x14ac:dyDescent="0.2">
      <c r="B7" s="25" t="s">
        <v>1</v>
      </c>
      <c r="C7" s="486"/>
      <c r="D7" s="487"/>
      <c r="E7" s="487"/>
      <c r="F7" s="487"/>
      <c r="G7" s="487"/>
      <c r="H7" s="488"/>
      <c r="K7" s="6" t="str">
        <f t="shared" si="0"/>
        <v>【！】</v>
      </c>
      <c r="L7" s="8" t="str">
        <f t="shared" si="1"/>
        <v>担当者所属が空欄です　</v>
      </c>
      <c r="P7" s="6" t="str">
        <f>IF(AND(MAX(R7,Q7)=2,LEN($C7)=0),エラー無,IF(MAX(R7:S7)=0,正常,IF(R7=1,$B7&amp;必須msg,"")))</f>
        <v>担当者所属が空欄です　</v>
      </c>
      <c r="Q7" s="6">
        <v>0</v>
      </c>
      <c r="R7" s="6">
        <f>(LEN(C7)=0)*1</f>
        <v>1</v>
      </c>
    </row>
    <row r="8" spans="2:30" ht="18" customHeight="1" x14ac:dyDescent="0.2">
      <c r="B8" s="278" t="s">
        <v>446</v>
      </c>
      <c r="C8" s="82"/>
      <c r="D8" s="26" t="s">
        <v>2</v>
      </c>
      <c r="E8" s="84"/>
      <c r="F8" s="27" t="s">
        <v>46</v>
      </c>
      <c r="G8" s="272"/>
      <c r="H8" s="273"/>
      <c r="K8" s="6" t="str">
        <f t="shared" si="0"/>
        <v/>
      </c>
      <c r="L8" s="8" t="str">
        <f t="shared" si="1"/>
        <v>エラーの場合ここに表示されます</v>
      </c>
      <c r="P8" s="6" t="str">
        <f>IF(AND(MAX(Q8:X8)=2,LEN($C8)=0,LEN($E8)=0,LEN($G8)=0,LEN($C7)=0),エラー無,IF(MAX(R8:X8)=0,正常,IF(R8=1,"担当者は１名以上を入力してください　","")&amp;IF(T8=1,$D8&amp;半角msg,IF(W8=1,$D8&amp;メールmsg,""))&amp;IF(U8=1,$F8&amp;半角msg,IF(X8=1,電話msg,""))))</f>
        <v>エラーの場合ここに表示されます</v>
      </c>
      <c r="Q8" s="6">
        <v>2</v>
      </c>
      <c r="R8" s="6">
        <f>IF(LEN(C7)&gt;0,(SUM((LEN(C8)&gt;0)*1,(LEN(E8)&gt;0)*1,(LEN(G8)&gt;0)*1)&lt;&gt;3)*1,0)</f>
        <v>0</v>
      </c>
      <c r="T8" s="6">
        <f>(LEN(E8)&lt;&gt;LENB(E8))*1</f>
        <v>0</v>
      </c>
      <c r="U8" s="6">
        <f>(LEN(G8)&lt;&gt;LENB(G8))*1</f>
        <v>0</v>
      </c>
      <c r="W8" s="6">
        <f>MAX(AB8:AD8)</f>
        <v>0</v>
      </c>
      <c r="X8" s="6">
        <f>OR(INDEX(ISERR(FIND(MID(G8,ROW($1:$28),1),電話番号)),),LEN(G8)&gt;30)*1</f>
        <v>0</v>
      </c>
      <c r="Z8" s="6" t="str">
        <f>IFERROR(LEFT(E8,FIND("@",E8)-1),"")</f>
        <v/>
      </c>
      <c r="AA8" s="6" t="str">
        <f>IFERROR(RIGHT(E8,LEN(E8)-(FIND("@",E8))),"")</f>
        <v/>
      </c>
      <c r="AB8" s="6">
        <f>IF(LEN(E8)&gt;0,OR(Z8="",INDEX(ISERR(FIND(MID(Z8,ROW($1:$254),1),メールアドレス左)),))*1,0)</f>
        <v>0</v>
      </c>
      <c r="AC8" s="6">
        <f>IF(LEN(E8)&gt;0,OR(AA8="",INDEX(ISERR(FIND(MID(AA8,ROW($1:$254),1),メールアドレス右)),))*1,0)</f>
        <v>0</v>
      </c>
      <c r="AD8" s="6">
        <f>IF(LEN(E8)&gt;0,(LEN(E8)-LEN(SUBSTITUTE(E8,"@",""))&lt;&gt;1)*1,0)</f>
        <v>0</v>
      </c>
    </row>
    <row r="9" spans="2:30" ht="18" customHeight="1" x14ac:dyDescent="0.2">
      <c r="B9" s="279"/>
      <c r="C9" s="82"/>
      <c r="D9" s="26" t="s">
        <v>2</v>
      </c>
      <c r="E9" s="84"/>
      <c r="F9" s="27" t="s">
        <v>46</v>
      </c>
      <c r="G9" s="272"/>
      <c r="H9" s="273"/>
      <c r="K9" s="6" t="str">
        <f t="shared" si="0"/>
        <v/>
      </c>
      <c r="L9" s="8" t="str">
        <f t="shared" si="1"/>
        <v>エラーの場合ここに表示されます</v>
      </c>
      <c r="P9" s="6" t="str">
        <f>IF(AND(MAX(Q9:X9)=2,LEN($C9)=0,LEN($E9)=0,LEN($G9)=0),エラー無,IF(MAX(R9:X9)=0,正常,IF(R9=1,"担当者は１名以上を入力してください　","")&amp;IF(T9=1,$D9&amp;半角msg,IF(W9=1,$D9&amp;メールmsg,""))&amp;IF(U9=1,$F9&amp;半角msg,IF(X9=1,電話msg,""))))</f>
        <v>エラーの場合ここに表示されます</v>
      </c>
      <c r="Q9" s="6">
        <v>2</v>
      </c>
      <c r="T9" s="6">
        <f>(LEN(E9)&lt;&gt;LENB(E9))*1</f>
        <v>0</v>
      </c>
      <c r="U9" s="6">
        <f>(LEN(G9)&lt;&gt;LENB(G9))*1</f>
        <v>0</v>
      </c>
      <c r="W9" s="6">
        <f>MAX(AB9:AD9)</f>
        <v>0</v>
      </c>
      <c r="X9" s="6">
        <f>OR(INDEX(ISERR(FIND(MID(G9,ROW($1:$28),1),電話番号)),),LEN(G9)&gt;30)*1</f>
        <v>0</v>
      </c>
      <c r="Z9" s="6" t="str">
        <f>IFERROR(LEFT(E9,FIND("@",E9)-1),"")</f>
        <v/>
      </c>
      <c r="AA9" s="6" t="str">
        <f>IFERROR(RIGHT(E9,LEN(E9)-(FIND("@",E9))),"")</f>
        <v/>
      </c>
      <c r="AB9" s="6">
        <f>IF(LEN(E9)&gt;0,OR(Z9="",INDEX(ISERR(FIND(MID(Z9,ROW($1:$254),1),メールアドレス左)),))*1,0)</f>
        <v>0</v>
      </c>
      <c r="AC9" s="6">
        <f>IF(LEN(E9)&gt;0,OR(AA9="",INDEX(ISERR(FIND(MID(AA9,ROW($1:$254),1),メールアドレス右)),))*1,0)</f>
        <v>0</v>
      </c>
      <c r="AD9" s="6">
        <f>IF(LEN(E9)&gt;0,(LEN(E9)-LEN(SUBSTITUTE(E9,"@",""))&lt;&gt;1)*1,0)</f>
        <v>0</v>
      </c>
    </row>
    <row r="10" spans="2:30" ht="18" customHeight="1" thickBot="1" x14ac:dyDescent="0.25">
      <c r="B10" s="280"/>
      <c r="C10" s="83"/>
      <c r="D10" s="20" t="s">
        <v>2</v>
      </c>
      <c r="E10" s="85"/>
      <c r="F10" s="28" t="s">
        <v>46</v>
      </c>
      <c r="G10" s="274"/>
      <c r="H10" s="275"/>
      <c r="K10" s="6" t="str">
        <f t="shared" si="0"/>
        <v/>
      </c>
      <c r="L10" s="8" t="str">
        <f t="shared" si="1"/>
        <v>エラーの場合ここに表示されます</v>
      </c>
      <c r="P10" s="6" t="str">
        <f>IF(AND(MAX(Q10:X10)=2,LEN($C10)=0,LEN($E10)=0,LEN($G10)=0),エラー無,IF(MAX(R10:X10)=0,正常,IF(R10=1,"担当者は１名以上を入力してください　","")&amp;IF(T10=1,$D10&amp;半角msg,IF(W10=1,$D10&amp;メールmsg,""))&amp;IF(U10=1,$F10&amp;半角msg,IF(X10=1,電話msg,""))))</f>
        <v>エラーの場合ここに表示されます</v>
      </c>
      <c r="Q10" s="6">
        <v>2</v>
      </c>
      <c r="T10" s="6">
        <f>(LEN(E10)&lt;&gt;LENB(E10))*1</f>
        <v>0</v>
      </c>
      <c r="U10" s="6">
        <f>(LEN(G10)&lt;&gt;LENB(G10))*1</f>
        <v>0</v>
      </c>
      <c r="W10" s="6">
        <f>MAX(AB10:AD10)</f>
        <v>0</v>
      </c>
      <c r="X10" s="6">
        <f>OR(INDEX(ISERR(FIND(MID(G10,ROW($1:$28),1),電話番号)),),LEN(G10)&gt;30)*1</f>
        <v>0</v>
      </c>
      <c r="Z10" s="6" t="str">
        <f>IFERROR(LEFT(E10,FIND("@",E10)-1),"")</f>
        <v/>
      </c>
      <c r="AA10" s="6" t="str">
        <f>IFERROR(RIGHT(E10,LEN(E10)-(FIND("@",E10))),"")</f>
        <v/>
      </c>
      <c r="AB10" s="6">
        <f>IF(LEN(E10)&gt;0,OR(Z10="",INDEX(ISERR(FIND(MID(Z10,ROW($1:$254),1),メールアドレス左)),))*1,0)</f>
        <v>0</v>
      </c>
      <c r="AC10" s="6">
        <f>IF(LEN(E10)&gt;0,OR(AA10="",INDEX(ISERR(FIND(MID(AA10,ROW($1:$254),1),メールアドレス右)),))*1,0)</f>
        <v>0</v>
      </c>
      <c r="AD10" s="6">
        <f>IF(LEN(E10)&gt;0,(LEN(E10)-LEN(SUBSTITUTE(E10,"@",""))&lt;&gt;1)*1,0)</f>
        <v>0</v>
      </c>
    </row>
    <row r="12" spans="2:30" ht="175.5" customHeight="1" x14ac:dyDescent="0.2">
      <c r="B12" s="490" t="s">
        <v>984</v>
      </c>
      <c r="C12" s="270"/>
      <c r="D12" s="270"/>
      <c r="E12" s="270"/>
      <c r="F12" s="270"/>
      <c r="G12" s="270"/>
      <c r="H12" s="271"/>
    </row>
    <row r="13" spans="2:30" ht="64.5" customHeight="1" x14ac:dyDescent="0.2">
      <c r="B13" s="29" t="s">
        <v>50</v>
      </c>
      <c r="C13" s="267" t="s">
        <v>33</v>
      </c>
      <c r="D13" s="268"/>
      <c r="E13" s="265" t="s">
        <v>47</v>
      </c>
      <c r="F13" s="491"/>
      <c r="G13" s="266"/>
      <c r="H13" s="93" t="s">
        <v>511</v>
      </c>
    </row>
    <row r="14" spans="2:30" ht="36" customHeight="1" x14ac:dyDescent="0.2">
      <c r="B14" s="17">
        <v>1</v>
      </c>
      <c r="C14" s="261"/>
      <c r="D14" s="262"/>
      <c r="E14" s="263"/>
      <c r="F14" s="489"/>
      <c r="G14" s="264"/>
      <c r="H14" s="84"/>
      <c r="K14" s="6" t="str">
        <f ca="1">IF(OR(L14=正常,L14=エラー無),"","【！】")</f>
        <v/>
      </c>
      <c r="L14" s="8" t="str">
        <f ca="1">P14</f>
        <v>エラーの場合ここに表示されます</v>
      </c>
      <c r="P14" s="6" t="str">
        <f ca="1">IF(AND(MAX(Q14:T14,X14)=2,V14=0),エラー無,IF(MAX(R14:T14,X14)=0,正常,IF(R14=1,$B$13&amp;必須msg,"")&amp;IF(S14=1,$C$13&amp;必須msg,"")&amp;IF(T14=1,$E$13&amp;必須msg,"")&amp;IF(X14=1,"事業番号「"&amp;B14&amp;"」の「様式５」を記入してください　","")))</f>
        <v>エラーの場合ここに表示されます</v>
      </c>
      <c r="Q14" s="6">
        <v>2</v>
      </c>
      <c r="R14" s="6">
        <f t="shared" ref="R14:S15" si="2">AND($V14=1,LEN(B14)=0)*1</f>
        <v>0</v>
      </c>
      <c r="S14" s="6">
        <f t="shared" si="2"/>
        <v>0</v>
      </c>
      <c r="T14" s="6">
        <f>AND($V14=1,LEN(E14)=0)*1</f>
        <v>0</v>
      </c>
      <c r="V14" s="6">
        <f>OR(LEN(C14)&gt;0,LEN(E14)&gt;0)*1</f>
        <v>0</v>
      </c>
      <c r="X14" s="6">
        <f ca="1">(AND($V14=1,OR(ISERROR(_xlfn.SHEET("様式５【"&amp;C14&amp;"】"))=FALSE())=FALSE()))*1</f>
        <v>0</v>
      </c>
    </row>
    <row r="15" spans="2:30" ht="36" customHeight="1" x14ac:dyDescent="0.2">
      <c r="B15" s="37">
        <v>2</v>
      </c>
      <c r="C15" s="261"/>
      <c r="D15" s="262"/>
      <c r="E15" s="263"/>
      <c r="F15" s="489"/>
      <c r="G15" s="264"/>
      <c r="H15" s="84"/>
      <c r="K15" s="6" t="str">
        <f ca="1">IF(OR(L15=正常,L15=エラー無),"","【！】")</f>
        <v/>
      </c>
      <c r="L15" s="8" t="str">
        <f ca="1">P15</f>
        <v>エラーの場合ここに表示されます</v>
      </c>
      <c r="P15" s="6" t="str">
        <f ca="1">IF(AND(MAX(Q15:T15,X15)=2,V15=0),エラー無,IF(MAX(R15:T15,X15)=0,正常,IF(R15=1,$B$13&amp;必須msg,"")&amp;IF(S15=1,$C$13&amp;必須msg,"")&amp;IF(T15=1,$E$13&amp;必須msg,"")&amp;IF(X15=1,"事業番号「"&amp;B15&amp;"」の「様式５」を記入してください　","")))</f>
        <v>エラーの場合ここに表示されます</v>
      </c>
      <c r="Q15" s="6">
        <v>2</v>
      </c>
      <c r="R15" s="6">
        <f t="shared" si="2"/>
        <v>0</v>
      </c>
      <c r="S15" s="6">
        <f t="shared" si="2"/>
        <v>0</v>
      </c>
      <c r="T15" s="6">
        <f>AND($V15=1,LEN(E15)=0)*1</f>
        <v>0</v>
      </c>
      <c r="V15" s="6">
        <f>OR(LEN(C15)&gt;0,LEN(E15)&gt;0)*1</f>
        <v>0</v>
      </c>
      <c r="X15" s="6">
        <f ca="1">(AND($V15=1,OR(ISERROR(_xlfn.SHEET("様式５【"&amp;C15&amp;"】"))=FALSE())=FALSE()))*1</f>
        <v>0</v>
      </c>
    </row>
  </sheetData>
  <sheetProtection sheet="1" objects="1" scenarios="1" insertRows="0"/>
  <mergeCells count="16">
    <mergeCell ref="B12:H12"/>
    <mergeCell ref="C13:D13"/>
    <mergeCell ref="C14:D14"/>
    <mergeCell ref="C15:D15"/>
    <mergeCell ref="E13:G13"/>
    <mergeCell ref="E14:G14"/>
    <mergeCell ref="E15:G15"/>
    <mergeCell ref="B8:B10"/>
    <mergeCell ref="G8:H8"/>
    <mergeCell ref="G9:H9"/>
    <mergeCell ref="G10:H10"/>
    <mergeCell ref="B2:H2"/>
    <mergeCell ref="C4:H4"/>
    <mergeCell ref="C5:H5"/>
    <mergeCell ref="C6:H6"/>
    <mergeCell ref="C7:H7"/>
  </mergeCells>
  <phoneticPr fontId="5"/>
  <conditionalFormatting sqref="C4:H4">
    <cfRule type="expression" dxfId="33" priority="23">
      <formula>$L4&lt;&gt;正常</formula>
    </cfRule>
  </conditionalFormatting>
  <conditionalFormatting sqref="C5:H5">
    <cfRule type="expression" dxfId="32" priority="22">
      <formula>$L$5&lt;&gt;正常</formula>
    </cfRule>
  </conditionalFormatting>
  <conditionalFormatting sqref="C6:H6">
    <cfRule type="expression" dxfId="31" priority="21">
      <formula>$L$6&lt;&gt;正常</formula>
    </cfRule>
  </conditionalFormatting>
  <conditionalFormatting sqref="C7:H7">
    <cfRule type="expression" dxfId="30" priority="20">
      <formula>$L$7&lt;&gt;正常</formula>
    </cfRule>
  </conditionalFormatting>
  <conditionalFormatting sqref="C8 E8 G8:H8">
    <cfRule type="expression" dxfId="29" priority="19">
      <formula>$R$8=1</formula>
    </cfRule>
  </conditionalFormatting>
  <conditionalFormatting sqref="E8">
    <cfRule type="expression" dxfId="28" priority="18">
      <formula>AND(OR($T8=1,$W8=1),COUNTIF($L8,"*"&amp;$D8&amp;"*")&gt;0)</formula>
    </cfRule>
  </conditionalFormatting>
  <conditionalFormatting sqref="G8:H8">
    <cfRule type="expression" dxfId="27" priority="17">
      <formula>AND(OR($U8=1,$X8=1),COUNTIF($L8,"*"&amp;$F8&amp;"*")&gt;0)</formula>
    </cfRule>
  </conditionalFormatting>
  <conditionalFormatting sqref="E9">
    <cfRule type="expression" dxfId="26" priority="16">
      <formula>AND(OR($T9=1,$W9=1),COUNTIF($L9,"*"&amp;$D9&amp;"*")&gt;0)</formula>
    </cfRule>
  </conditionalFormatting>
  <conditionalFormatting sqref="G9:H9">
    <cfRule type="expression" dxfId="25" priority="15">
      <formula>AND(OR($U9=1,$X9=1),COUNTIF($L9,"*"&amp;$F9&amp;"*")&gt;0)</formula>
    </cfRule>
  </conditionalFormatting>
  <conditionalFormatting sqref="G10:H10">
    <cfRule type="expression" dxfId="24" priority="14">
      <formula>AND(OR($U10=1,$X10=1),COUNTIF($L10,"*"&amp;$F10&amp;"*")&gt;0)</formula>
    </cfRule>
  </conditionalFormatting>
  <conditionalFormatting sqref="E10">
    <cfRule type="expression" dxfId="23" priority="13">
      <formula>AND(OR($T10=1,$W10=1),COUNTIF($L10,"*"&amp;$D10&amp;"*")&gt;0)</formula>
    </cfRule>
  </conditionalFormatting>
  <conditionalFormatting sqref="B14">
    <cfRule type="expression" dxfId="22" priority="12">
      <formula>AND(COUNTIF($L14,"*"&amp;$B$13&amp;"*")&gt;0)</formula>
    </cfRule>
  </conditionalFormatting>
  <conditionalFormatting sqref="C14:D14">
    <cfRule type="expression" dxfId="21" priority="11">
      <formula>AND(COUNTIF($L14,"*"&amp;$C$13&amp;"*")&gt;0)</formula>
    </cfRule>
  </conditionalFormatting>
  <conditionalFormatting sqref="E14:G14">
    <cfRule type="expression" dxfId="20" priority="10">
      <formula>AND(COUNTIF($L14,"*"&amp;$E$13&amp;"*")&gt;0)</formula>
    </cfRule>
  </conditionalFormatting>
  <conditionalFormatting sqref="B15">
    <cfRule type="expression" dxfId="19" priority="9">
      <formula>AND(COUNTIF($L15,"*"&amp;$B$13&amp;"*")&gt;0)</formula>
    </cfRule>
  </conditionalFormatting>
  <conditionalFormatting sqref="C15:D15">
    <cfRule type="expression" dxfId="18" priority="8">
      <formula>AND(COUNTIF($L15,"*"&amp;$C$13&amp;"*")&gt;0)</formula>
    </cfRule>
  </conditionalFormatting>
  <conditionalFormatting sqref="E15:G15">
    <cfRule type="expression" dxfId="17" priority="7">
      <formula>AND(COUNTIF($L15,"*"&amp;$E$13&amp;"*")&gt;0)</formula>
    </cfRule>
  </conditionalFormatting>
  <printOptions horizontalCentered="1"/>
  <pageMargins left="0.70866141732283472" right="0.70866141732283472" top="0.74803149606299213" bottom="0.74803149606299213" header="0.31496062992125984" footer="0.31496062992125984"/>
  <pageSetup paperSize="9" scale="9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リスト選択肢!$V$2:$V$3</xm:f>
          </x14:formula1>
          <xm:sqref>H14:H15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W42"/>
  <sheetViews>
    <sheetView showGridLines="0" view="pageBreakPreview" zoomScaleNormal="100" zoomScaleSheetLayoutView="100" workbookViewId="0">
      <selection activeCell="Y18" sqref="Y18"/>
    </sheetView>
  </sheetViews>
  <sheetFormatPr defaultColWidth="9" defaultRowHeight="13.2" x14ac:dyDescent="0.2"/>
  <cols>
    <col min="1" max="1" width="3.6640625" style="6" customWidth="1"/>
    <col min="2" max="2" width="5.77734375" style="6" customWidth="1"/>
    <col min="3" max="3" width="15.33203125" style="7" customWidth="1"/>
    <col min="4" max="4" width="42.21875" style="6" customWidth="1"/>
    <col min="5" max="5" width="20.6640625" style="12" customWidth="1"/>
    <col min="6" max="6" width="4.6640625" style="6" customWidth="1"/>
    <col min="7" max="7" width="9" style="6"/>
    <col min="8" max="8" width="4.77734375" style="6" customWidth="1"/>
    <col min="9" max="12" width="9" style="6"/>
    <col min="13" max="23" width="9" style="6" hidden="1" customWidth="1"/>
    <col min="24" max="27" width="9" style="6" customWidth="1"/>
    <col min="28" max="16384" width="9" style="6"/>
  </cols>
  <sheetData>
    <row r="1" spans="1:19" x14ac:dyDescent="0.2">
      <c r="B1" s="8" t="s">
        <v>525</v>
      </c>
      <c r="E1" s="13"/>
    </row>
    <row r="2" spans="1:19" ht="13.5" customHeight="1" x14ac:dyDescent="0.2">
      <c r="B2" s="277" t="s">
        <v>977</v>
      </c>
      <c r="C2" s="277"/>
      <c r="D2" s="277"/>
      <c r="E2" s="277"/>
    </row>
    <row r="3" spans="1:19" ht="13.5" customHeight="1" x14ac:dyDescent="0.2">
      <c r="B3" s="277"/>
      <c r="C3" s="277"/>
      <c r="D3" s="277"/>
      <c r="E3" s="277"/>
    </row>
    <row r="4" spans="1:19" ht="13.8" thickBot="1" x14ac:dyDescent="0.25"/>
    <row r="5" spans="1:19" ht="33.75" customHeight="1" thickBot="1" x14ac:dyDescent="0.25">
      <c r="B5" s="492" t="s">
        <v>34</v>
      </c>
      <c r="C5" s="493"/>
      <c r="D5" s="494" t="str">
        <f>様式４【表彰応募一覧】!C4&amp;""</f>
        <v/>
      </c>
      <c r="E5" s="495"/>
    </row>
    <row r="6" spans="1:19" ht="33.75" customHeight="1" x14ac:dyDescent="0.2">
      <c r="C6" s="6"/>
      <c r="E6" s="6"/>
    </row>
    <row r="7" spans="1:19" ht="33.75" customHeight="1" thickBot="1" x14ac:dyDescent="0.25">
      <c r="B7" s="496" t="s">
        <v>50</v>
      </c>
      <c r="C7" s="497"/>
      <c r="D7" s="118"/>
      <c r="E7" s="101"/>
      <c r="H7" s="6" t="str">
        <f ca="1">IF(OR(I7=正常,I7=エラー無),"","【！】")</f>
        <v>【！】</v>
      </c>
      <c r="I7" s="8" t="str">
        <f ca="1">M7</f>
        <v>事業番号が空欄です　</v>
      </c>
      <c r="M7" s="6" t="str">
        <f ca="1">IF(AND(MAX(N7:S7)=2,LEN(D7)=0),エラー無,IF(MAX(O7:S7)=0,正常,IF(O7=1,B7&amp;必須msg,IF(Q7=1,"様式１【認定申請一覧】シート内の事業所番号を入力してください　",IF(Q7=3,"入力した事業番号は様式１の一覧に事業情報が記入されていません　",IF(S7=1,"シート名は「様式５【"&amp;D8&amp;"】」を設定してください",""))))))</f>
        <v>事業番号が空欄です　</v>
      </c>
      <c r="N7" s="6">
        <v>0</v>
      </c>
      <c r="O7" s="6">
        <f>(LEN(D7)=0)*1</f>
        <v>1</v>
      </c>
      <c r="Q7" s="6">
        <f>IF(O7=0,IF(ISERROR(VLOOKUP(D7,様式４【表彰応募一覧】!B14:B15,1,FALSE)),1,IF(LEN(LOOKUP(D7,様式４【表彰応募一覧】!B14:B15,様式４【表彰応募一覧】!C14:C15)&amp;"")=0,3,0)),0)</f>
        <v>0</v>
      </c>
      <c r="S7" s="6">
        <f ca="1">IF(MID(CELL("filename",B1),FIND("]",CELL("filename",B1))+1,31)="様式５【"&amp;D8&amp;"】",0,1)</f>
        <v>1</v>
      </c>
    </row>
    <row r="8" spans="1:19" ht="33.75" customHeight="1" x14ac:dyDescent="0.2">
      <c r="B8" s="498" t="s">
        <v>33</v>
      </c>
      <c r="C8" s="499"/>
      <c r="D8" s="500" t="str">
        <f>IFERROR(VLOOKUP(D7,様式４【表彰応募一覧】!B:H,2,FALSE)&amp;"","")</f>
        <v/>
      </c>
      <c r="E8" s="501"/>
    </row>
    <row r="9" spans="1:19" ht="33.75" customHeight="1" x14ac:dyDescent="0.2">
      <c r="B9" s="502" t="s">
        <v>513</v>
      </c>
      <c r="C9" s="503"/>
      <c r="D9" s="504" t="str">
        <f>IFERROR(VLOOKUP(D7,様式４【表彰応募一覧】!B:H,4,FALSE)&amp;"","")</f>
        <v/>
      </c>
      <c r="E9" s="505"/>
    </row>
    <row r="10" spans="1:19" ht="33.75" customHeight="1" thickBot="1" x14ac:dyDescent="0.25">
      <c r="B10" s="506" t="s">
        <v>514</v>
      </c>
      <c r="C10" s="497"/>
      <c r="D10" s="497"/>
      <c r="E10" s="94" t="str">
        <f>IFERROR(VLOOKUP(D7,様式４【表彰応募一覧】!B:H,7,FALSE)&amp;"","")</f>
        <v/>
      </c>
    </row>
    <row r="11" spans="1:19" ht="13.8" thickBot="1" x14ac:dyDescent="0.25">
      <c r="B11" s="507" t="s">
        <v>667</v>
      </c>
      <c r="C11" s="507"/>
      <c r="D11" s="507"/>
      <c r="E11" s="507"/>
    </row>
    <row r="12" spans="1:19" ht="33.75" customHeight="1" x14ac:dyDescent="0.2">
      <c r="B12" s="508" t="s">
        <v>440</v>
      </c>
      <c r="C12" s="509"/>
      <c r="D12" s="510" t="str">
        <f>IF(D5="","企業名_表彰応募者氏名",D5&amp;"_"&amp;D8)&amp;"_参考資料.pdf"</f>
        <v>企業名_表彰応募者氏名_参考資料.pdf</v>
      </c>
      <c r="E12" s="511"/>
    </row>
    <row r="13" spans="1:19" ht="33.75" customHeight="1" thickBot="1" x14ac:dyDescent="0.25">
      <c r="B13" s="514" t="s">
        <v>515</v>
      </c>
      <c r="C13" s="515"/>
      <c r="D13" s="516" t="str">
        <f>IF(D5="","企業名_表彰応募者氏名",D5&amp;"_"&amp;D8)&amp;"_履歴書.pdf"</f>
        <v>企業名_表彰応募者氏名_履歴書.pdf</v>
      </c>
      <c r="E13" s="517"/>
    </row>
    <row r="14" spans="1:19" x14ac:dyDescent="0.2">
      <c r="D14" s="322"/>
      <c r="E14" s="322"/>
    </row>
    <row r="15" spans="1:19" ht="16.2" x14ac:dyDescent="0.2">
      <c r="B15" s="11" t="s">
        <v>5</v>
      </c>
      <c r="C15" s="518" t="s">
        <v>7</v>
      </c>
      <c r="D15" s="519"/>
      <c r="E15" s="104" t="s">
        <v>8</v>
      </c>
    </row>
    <row r="16" spans="1:19" ht="39.6" x14ac:dyDescent="0.2">
      <c r="A16" s="12" t="s">
        <v>20</v>
      </c>
      <c r="B16" s="520" t="s">
        <v>35</v>
      </c>
      <c r="C16" s="521"/>
      <c r="D16" s="521"/>
      <c r="E16" s="522"/>
    </row>
    <row r="17" spans="1:15" ht="153" customHeight="1" x14ac:dyDescent="0.2">
      <c r="B17" s="10"/>
      <c r="C17" s="523"/>
      <c r="D17" s="524"/>
      <c r="E17" s="14" t="s">
        <v>36</v>
      </c>
      <c r="H17" s="6" t="str">
        <f>IF(OR(I17=正常,I17=エラー無),"","【！】")</f>
        <v>【！】</v>
      </c>
      <c r="I17" s="8" t="str">
        <f>M17</f>
        <v xml:space="preserve">
１．応募を行う企業等として、応募技術者を表彰すべき者として応募する理由
が空欄です　</v>
      </c>
      <c r="M17" s="6" t="str">
        <f>IF(AND(MAX(N17:Q17)=2,LEN(C17)=0),エラー無,IF(MAX(O17:Q17)=0,正常,IF(O17=1,B16&amp;必須msg,"")))</f>
        <v xml:space="preserve">
１．応募を行う企業等として、応募技術者を表彰すべき者として応募する理由
が空欄です　</v>
      </c>
      <c r="N17" s="6">
        <v>0</v>
      </c>
      <c r="O17" s="6">
        <f>(LEN(C17)=0)*1</f>
        <v>1</v>
      </c>
    </row>
    <row r="18" spans="1:15" ht="40.5" customHeight="1" x14ac:dyDescent="0.2">
      <c r="A18" s="12" t="s">
        <v>20</v>
      </c>
      <c r="B18" s="525" t="s">
        <v>978</v>
      </c>
      <c r="C18" s="526"/>
      <c r="D18" s="526"/>
      <c r="E18" s="527"/>
    </row>
    <row r="19" spans="1:15" ht="24" x14ac:dyDescent="0.2">
      <c r="B19" s="15">
        <v>1</v>
      </c>
      <c r="C19" s="9" t="s">
        <v>9</v>
      </c>
      <c r="D19" s="95"/>
      <c r="E19" s="14"/>
      <c r="H19" s="6" t="str">
        <f t="shared" ref="H19:H27" si="0">IF(OR(I19=正常,I19=エラー無),"","【！】")</f>
        <v>【！】</v>
      </c>
      <c r="I19" s="8" t="str">
        <f t="shared" ref="I19:I27" si="1">M19</f>
        <v>工事又は業務の名称（日本語）が空欄です　</v>
      </c>
      <c r="M19" s="6" t="str">
        <f t="shared" ref="M19:M27" si="2">IF(AND(MAX(N19:O19)=2,LEN(D19)=0),エラー無,IF(MAX(O19)=0,正常,IF(O19=1,C19&amp;必須msg,"")))</f>
        <v>工事又は業務の名称（日本語）が空欄です　</v>
      </c>
      <c r="N19" s="6">
        <v>0</v>
      </c>
      <c r="O19" s="6">
        <f t="shared" ref="O19:O27" si="3">(LEN(D19)=0)*1</f>
        <v>1</v>
      </c>
    </row>
    <row r="20" spans="1:15" ht="43.2" x14ac:dyDescent="0.2">
      <c r="B20" s="15">
        <v>2</v>
      </c>
      <c r="C20" s="9" t="s">
        <v>19</v>
      </c>
      <c r="D20" s="95"/>
      <c r="E20" s="14" t="s">
        <v>28</v>
      </c>
      <c r="H20" s="6" t="str">
        <f t="shared" si="0"/>
        <v>【！】</v>
      </c>
      <c r="I20" s="8" t="str">
        <f t="shared" si="1"/>
        <v>工事又は業務の名称（英語）が空欄です　</v>
      </c>
      <c r="M20" s="6" t="str">
        <f t="shared" si="2"/>
        <v>工事又は業務の名称（英語）が空欄です　</v>
      </c>
      <c r="N20" s="6">
        <v>0</v>
      </c>
      <c r="O20" s="6">
        <f t="shared" si="3"/>
        <v>1</v>
      </c>
    </row>
    <row r="21" spans="1:15" ht="43.2" x14ac:dyDescent="0.2">
      <c r="B21" s="15" t="s">
        <v>494</v>
      </c>
      <c r="C21" s="9" t="s">
        <v>495</v>
      </c>
      <c r="D21" s="96"/>
      <c r="E21" s="14" t="s">
        <v>496</v>
      </c>
      <c r="H21" s="6" t="str">
        <f t="shared" si="0"/>
        <v>【！】</v>
      </c>
      <c r="I21" s="8" t="str">
        <f t="shared" si="1"/>
        <v>認定証番号又は認定申請事業番号が空欄です　</v>
      </c>
      <c r="M21" s="6" t="str">
        <f t="shared" si="2"/>
        <v>認定証番号又は認定申請事業番号が空欄です　</v>
      </c>
      <c r="N21" s="6">
        <v>0</v>
      </c>
      <c r="O21" s="6">
        <f t="shared" si="3"/>
        <v>1</v>
      </c>
    </row>
    <row r="22" spans="1:15" x14ac:dyDescent="0.2">
      <c r="B22" s="15" t="s">
        <v>497</v>
      </c>
      <c r="C22" s="9" t="s">
        <v>512</v>
      </c>
      <c r="D22" s="96"/>
      <c r="E22" s="14"/>
      <c r="H22" s="6" t="str">
        <f t="shared" si="0"/>
        <v>【！】</v>
      </c>
      <c r="I22" s="8" t="str">
        <f t="shared" si="1"/>
        <v>国・地域名が空欄です　</v>
      </c>
      <c r="M22" s="6" t="str">
        <f t="shared" si="2"/>
        <v>国・地域名が空欄です　</v>
      </c>
      <c r="N22" s="6">
        <v>0</v>
      </c>
      <c r="O22" s="6">
        <f t="shared" si="3"/>
        <v>1</v>
      </c>
    </row>
    <row r="23" spans="1:15" x14ac:dyDescent="0.2">
      <c r="B23" s="15" t="s">
        <v>498</v>
      </c>
      <c r="C23" s="9" t="s">
        <v>10</v>
      </c>
      <c r="D23" s="96"/>
      <c r="E23" s="14"/>
      <c r="H23" s="6" t="str">
        <f t="shared" si="0"/>
        <v>【！】</v>
      </c>
      <c r="I23" s="8" t="str">
        <f t="shared" si="1"/>
        <v>発注者が空欄です　</v>
      </c>
      <c r="M23" s="6" t="str">
        <f t="shared" si="2"/>
        <v>発注者が空欄です　</v>
      </c>
      <c r="N23" s="6">
        <v>0</v>
      </c>
      <c r="O23" s="6">
        <f t="shared" si="3"/>
        <v>1</v>
      </c>
    </row>
    <row r="24" spans="1:15" x14ac:dyDescent="0.2">
      <c r="B24" s="15" t="s">
        <v>499</v>
      </c>
      <c r="C24" s="9" t="s">
        <v>11</v>
      </c>
      <c r="D24" s="96"/>
      <c r="E24" s="14"/>
      <c r="H24" s="6" t="str">
        <f t="shared" si="0"/>
        <v>【！】</v>
      </c>
      <c r="I24" s="8" t="str">
        <f t="shared" si="1"/>
        <v>当初工期が空欄です　</v>
      </c>
      <c r="M24" s="6" t="str">
        <f t="shared" si="2"/>
        <v>当初工期が空欄です　</v>
      </c>
      <c r="N24" s="6">
        <v>0</v>
      </c>
      <c r="O24" s="6">
        <f t="shared" si="3"/>
        <v>1</v>
      </c>
    </row>
    <row r="25" spans="1:15" ht="54" x14ac:dyDescent="0.2">
      <c r="B25" s="15" t="s">
        <v>500</v>
      </c>
      <c r="C25" s="9" t="s">
        <v>12</v>
      </c>
      <c r="D25" s="112"/>
      <c r="E25" s="14" t="s">
        <v>29</v>
      </c>
      <c r="H25" s="6" t="str">
        <f t="shared" si="0"/>
        <v>【！】</v>
      </c>
      <c r="I25" s="8" t="str">
        <f t="shared" si="1"/>
        <v>最終工期が空欄です　</v>
      </c>
      <c r="M25" s="6" t="str">
        <f t="shared" si="2"/>
        <v>最終工期が空欄です　</v>
      </c>
      <c r="N25" s="6">
        <v>0</v>
      </c>
      <c r="O25" s="6">
        <f t="shared" si="3"/>
        <v>1</v>
      </c>
    </row>
    <row r="26" spans="1:15" ht="43.2" x14ac:dyDescent="0.2">
      <c r="B26" s="15" t="s">
        <v>501</v>
      </c>
      <c r="C26" s="9" t="s">
        <v>21</v>
      </c>
      <c r="D26" s="96"/>
      <c r="E26" s="14" t="s">
        <v>30</v>
      </c>
      <c r="H26" s="6" t="str">
        <f t="shared" si="0"/>
        <v>【！】</v>
      </c>
      <c r="I26" s="8" t="str">
        <f t="shared" si="1"/>
        <v>当初契約額（円換算）が空欄です　</v>
      </c>
      <c r="M26" s="6" t="str">
        <f t="shared" si="2"/>
        <v>当初契約額（円換算）が空欄です　</v>
      </c>
      <c r="N26" s="6">
        <v>0</v>
      </c>
      <c r="O26" s="6">
        <f t="shared" si="3"/>
        <v>1</v>
      </c>
    </row>
    <row r="27" spans="1:15" ht="32.4" x14ac:dyDescent="0.2">
      <c r="B27" s="15" t="s">
        <v>502</v>
      </c>
      <c r="C27" s="9" t="s">
        <v>23</v>
      </c>
      <c r="D27" s="96"/>
      <c r="E27" s="14" t="s">
        <v>31</v>
      </c>
      <c r="H27" s="6" t="str">
        <f t="shared" si="0"/>
        <v>【！】</v>
      </c>
      <c r="I27" s="8" t="str">
        <f t="shared" si="1"/>
        <v>当初契約額（契約通貨）が空欄です　</v>
      </c>
      <c r="M27" s="6" t="str">
        <f t="shared" si="2"/>
        <v>当初契約額（契約通貨）が空欄です　</v>
      </c>
      <c r="N27" s="6">
        <v>0</v>
      </c>
      <c r="O27" s="6">
        <f t="shared" si="3"/>
        <v>1</v>
      </c>
    </row>
    <row r="28" spans="1:15" ht="54" x14ac:dyDescent="0.2">
      <c r="B28" s="15" t="s">
        <v>503</v>
      </c>
      <c r="C28" s="9" t="s">
        <v>22</v>
      </c>
      <c r="D28" s="96"/>
      <c r="E28" s="14" t="s">
        <v>27</v>
      </c>
    </row>
    <row r="29" spans="1:15" ht="43.2" x14ac:dyDescent="0.2">
      <c r="B29" s="15" t="s">
        <v>504</v>
      </c>
      <c r="C29" s="9" t="s">
        <v>24</v>
      </c>
      <c r="D29" s="96"/>
      <c r="E29" s="14" t="s">
        <v>26</v>
      </c>
    </row>
    <row r="30" spans="1:15" ht="108" x14ac:dyDescent="0.2">
      <c r="B30" s="16" t="s">
        <v>505</v>
      </c>
      <c r="C30" s="9" t="s">
        <v>13</v>
      </c>
      <c r="D30" s="97"/>
      <c r="E30" s="14" t="s">
        <v>37</v>
      </c>
      <c r="H30" s="6" t="str">
        <f t="shared" ref="H30:H35" si="4">IF(OR(I30=正常,I30=エラー無),"","【！】")</f>
        <v>【！】</v>
      </c>
      <c r="I30" s="8" t="str">
        <f t="shared" ref="I30:I35" si="5">M30</f>
        <v>工事又は業務の主な内容が空欄です　</v>
      </c>
      <c r="M30" s="6" t="str">
        <f t="shared" ref="M30:M35" si="6">IF(AND(MAX(N30:O30)=2,LEN(D30)=0),エラー無,IF(MAX(O30)=0,正常,IF(O30=1,C30&amp;必須msg,"")))</f>
        <v>工事又は業務の主な内容が空欄です　</v>
      </c>
      <c r="N30" s="6">
        <v>0</v>
      </c>
      <c r="O30" s="6">
        <f t="shared" ref="O30:O35" si="7">(LEN(D30)=0)*1</f>
        <v>1</v>
      </c>
    </row>
    <row r="31" spans="1:15" ht="75.599999999999994" x14ac:dyDescent="0.2">
      <c r="B31" s="16" t="s">
        <v>506</v>
      </c>
      <c r="C31" s="9" t="s">
        <v>14</v>
      </c>
      <c r="D31" s="97"/>
      <c r="E31" s="14" t="s">
        <v>38</v>
      </c>
      <c r="H31" s="6" t="str">
        <f t="shared" si="4"/>
        <v>【！】</v>
      </c>
      <c r="I31" s="8" t="str">
        <f t="shared" si="5"/>
        <v>上記のうち応募技術者の担当した主な内容が空欄です　</v>
      </c>
      <c r="M31" s="6" t="str">
        <f t="shared" si="6"/>
        <v>上記のうち応募技術者の担当した主な内容が空欄です　</v>
      </c>
      <c r="N31" s="6">
        <v>0</v>
      </c>
      <c r="O31" s="6">
        <f t="shared" si="7"/>
        <v>1</v>
      </c>
    </row>
    <row r="32" spans="1:15" ht="43.2" x14ac:dyDescent="0.2">
      <c r="B32" s="16" t="s">
        <v>507</v>
      </c>
      <c r="C32" s="9" t="s">
        <v>15</v>
      </c>
      <c r="D32" s="95"/>
      <c r="E32" s="14" t="s">
        <v>32</v>
      </c>
      <c r="H32" s="6" t="str">
        <f t="shared" si="4"/>
        <v>【！】</v>
      </c>
      <c r="I32" s="8" t="str">
        <f t="shared" si="5"/>
        <v>従事期間が空欄です　</v>
      </c>
      <c r="M32" s="6" t="str">
        <f t="shared" si="6"/>
        <v>従事期間が空欄です　</v>
      </c>
      <c r="N32" s="6">
        <v>0</v>
      </c>
      <c r="O32" s="6">
        <f t="shared" si="7"/>
        <v>1</v>
      </c>
    </row>
    <row r="33" spans="2:15" ht="118.8" x14ac:dyDescent="0.2">
      <c r="B33" s="16" t="s">
        <v>508</v>
      </c>
      <c r="C33" s="9" t="s">
        <v>16</v>
      </c>
      <c r="D33" s="97"/>
      <c r="E33" s="14" t="s">
        <v>39</v>
      </c>
      <c r="H33" s="6" t="str">
        <f t="shared" si="4"/>
        <v>【！】</v>
      </c>
      <c r="I33" s="8" t="str">
        <f t="shared" si="5"/>
        <v>応募技術者が当該工事又は業務のマネジメントに果たした役割・成果が空欄です　</v>
      </c>
      <c r="M33" s="6" t="str">
        <f t="shared" si="6"/>
        <v>応募技術者が当該工事又は業務のマネジメントに果たした役割・成果が空欄です　</v>
      </c>
      <c r="N33" s="6">
        <v>0</v>
      </c>
      <c r="O33" s="6">
        <f>(LEN(D33)=0)*1</f>
        <v>1</v>
      </c>
    </row>
    <row r="34" spans="2:15" ht="194.4" x14ac:dyDescent="0.2">
      <c r="B34" s="15" t="s">
        <v>509</v>
      </c>
      <c r="C34" s="9" t="s">
        <v>17</v>
      </c>
      <c r="D34" s="97"/>
      <c r="E34" s="14" t="s">
        <v>41</v>
      </c>
      <c r="H34" s="6" t="str">
        <f t="shared" si="4"/>
        <v>【！】</v>
      </c>
      <c r="I34" s="8" t="str">
        <f t="shared" si="5"/>
        <v>応募技術者が当該工事又は業務で直面した技術的な課題と対応が空欄です　</v>
      </c>
      <c r="M34" s="6" t="str">
        <f t="shared" si="6"/>
        <v>応募技術者が当該工事又は業務で直面した技術的な課題と対応が空欄です　</v>
      </c>
      <c r="N34" s="6">
        <v>0</v>
      </c>
      <c r="O34" s="6">
        <f t="shared" si="7"/>
        <v>1</v>
      </c>
    </row>
    <row r="35" spans="2:15" ht="129.6" x14ac:dyDescent="0.2">
      <c r="B35" s="15" t="s">
        <v>510</v>
      </c>
      <c r="C35" s="9" t="s">
        <v>18</v>
      </c>
      <c r="D35" s="97"/>
      <c r="E35" s="14" t="s">
        <v>40</v>
      </c>
      <c r="H35" s="6" t="str">
        <f t="shared" si="4"/>
        <v>【！】</v>
      </c>
      <c r="I35" s="8" t="str">
        <f t="shared" si="5"/>
        <v>応募技術者が当該工事又は業務において行った関係機関との協議・調整での困難性、工夫して対処、解決した点が空欄です　</v>
      </c>
      <c r="M35" s="6" t="str">
        <f t="shared" si="6"/>
        <v>応募技術者が当該工事又は業務において行った関係機関との協議・調整での困難性、工夫して対処、解決した点が空欄です　</v>
      </c>
      <c r="N35" s="6">
        <v>0</v>
      </c>
      <c r="O35" s="6">
        <f t="shared" si="7"/>
        <v>1</v>
      </c>
    </row>
    <row r="36" spans="2:15" ht="13.5" customHeight="1" x14ac:dyDescent="0.2">
      <c r="B36" s="512" t="s">
        <v>42</v>
      </c>
      <c r="C36" s="512"/>
      <c r="D36" s="512"/>
      <c r="E36" s="512"/>
    </row>
    <row r="37" spans="2:15" x14ac:dyDescent="0.2">
      <c r="B37" s="513"/>
      <c r="C37" s="513"/>
      <c r="D37" s="513"/>
      <c r="E37" s="513"/>
    </row>
    <row r="38" spans="2:15" x14ac:dyDescent="0.2">
      <c r="B38" s="513"/>
      <c r="C38" s="513"/>
      <c r="D38" s="513"/>
      <c r="E38" s="513"/>
    </row>
    <row r="39" spans="2:15" x14ac:dyDescent="0.2">
      <c r="B39" s="513"/>
      <c r="C39" s="513"/>
      <c r="D39" s="513"/>
      <c r="E39" s="513"/>
    </row>
    <row r="40" spans="2:15" x14ac:dyDescent="0.2">
      <c r="B40" s="513"/>
      <c r="C40" s="513"/>
      <c r="D40" s="513"/>
      <c r="E40" s="513"/>
    </row>
    <row r="41" spans="2:15" x14ac:dyDescent="0.2">
      <c r="B41" s="513"/>
      <c r="C41" s="513"/>
      <c r="D41" s="513"/>
      <c r="E41" s="513"/>
    </row>
    <row r="42" spans="2:15" x14ac:dyDescent="0.2">
      <c r="B42" s="513"/>
      <c r="C42" s="513"/>
      <c r="D42" s="513"/>
      <c r="E42" s="513"/>
    </row>
  </sheetData>
  <sheetProtection sheet="1" objects="1" scenarios="1"/>
  <mergeCells count="20">
    <mergeCell ref="B36:E42"/>
    <mergeCell ref="D14:E14"/>
    <mergeCell ref="B13:C13"/>
    <mergeCell ref="D13:E13"/>
    <mergeCell ref="C15:D15"/>
    <mergeCell ref="B16:E16"/>
    <mergeCell ref="C17:D17"/>
    <mergeCell ref="B18:E18"/>
    <mergeCell ref="B9:C9"/>
    <mergeCell ref="D9:E9"/>
    <mergeCell ref="B10:D10"/>
    <mergeCell ref="B11:E11"/>
    <mergeCell ref="B12:C12"/>
    <mergeCell ref="D12:E12"/>
    <mergeCell ref="B2:E3"/>
    <mergeCell ref="B5:C5"/>
    <mergeCell ref="D5:E5"/>
    <mergeCell ref="B7:C7"/>
    <mergeCell ref="B8:C8"/>
    <mergeCell ref="D8:E8"/>
  </mergeCells>
  <phoneticPr fontId="5"/>
  <conditionalFormatting sqref="D7">
    <cfRule type="expression" dxfId="16" priority="18">
      <formula>COUNTIF($I7,"*"&amp;$B$7&amp;"*")&gt;0</formula>
    </cfRule>
  </conditionalFormatting>
  <conditionalFormatting sqref="C17:D17">
    <cfRule type="expression" dxfId="15" priority="17">
      <formula>COUNTIF($I$17,"*"&amp;$B$16&amp;"*")&gt;0</formula>
    </cfRule>
  </conditionalFormatting>
  <conditionalFormatting sqref="D19">
    <cfRule type="expression" dxfId="14" priority="16">
      <formula>COUNTIF($I$19,"*"&amp;$C$19&amp;"*")&gt;0</formula>
    </cfRule>
  </conditionalFormatting>
  <conditionalFormatting sqref="D20">
    <cfRule type="expression" dxfId="13" priority="15">
      <formula>COUNTIF($I$20,"*"&amp;$C$20&amp;"*")&gt;0</formula>
    </cfRule>
  </conditionalFormatting>
  <conditionalFormatting sqref="D21">
    <cfRule type="expression" dxfId="12" priority="14">
      <formula>COUNTIF($I$21,"*"&amp;$C$21&amp;"*")&gt;0</formula>
    </cfRule>
  </conditionalFormatting>
  <conditionalFormatting sqref="D22">
    <cfRule type="expression" dxfId="11" priority="13">
      <formula>COUNTIF($I$22,"*"&amp;$C$22&amp;"*")&gt;0</formula>
    </cfRule>
  </conditionalFormatting>
  <conditionalFormatting sqref="D23">
    <cfRule type="expression" dxfId="10" priority="12">
      <formula>COUNTIF($I$23,"*"&amp;$C$23&amp;"*")&gt;0</formula>
    </cfRule>
  </conditionalFormatting>
  <conditionalFormatting sqref="D24">
    <cfRule type="expression" dxfId="9" priority="11">
      <formula>COUNTIF($I$24,"*"&amp;$C$24&amp;"*")&gt;0</formula>
    </cfRule>
  </conditionalFormatting>
  <conditionalFormatting sqref="D25">
    <cfRule type="expression" dxfId="8" priority="10">
      <formula>COUNTIF($I$25,"*"&amp;$C$25&amp;"*")&gt;0</formula>
    </cfRule>
  </conditionalFormatting>
  <conditionalFormatting sqref="D26">
    <cfRule type="expression" dxfId="7" priority="8">
      <formula>COUNTIF($I$26,"*"&amp;$C$26&amp;"*")&gt;0</formula>
    </cfRule>
  </conditionalFormatting>
  <conditionalFormatting sqref="D27">
    <cfRule type="expression" dxfId="6" priority="7">
      <formula>COUNTIF($I$27,"*"&amp;$C$27&amp;"*")&gt;0</formula>
    </cfRule>
  </conditionalFormatting>
  <conditionalFormatting sqref="D30">
    <cfRule type="expression" dxfId="5" priority="6">
      <formula>COUNTIF($I$30,"*"&amp;$C$30&amp;"*")&gt;0</formula>
    </cfRule>
  </conditionalFormatting>
  <conditionalFormatting sqref="D31">
    <cfRule type="expression" dxfId="4" priority="5">
      <formula>COUNTIF($I$31,"*"&amp;$C$31&amp;"*")&gt;0</formula>
    </cfRule>
  </conditionalFormatting>
  <conditionalFormatting sqref="D32">
    <cfRule type="expression" dxfId="3" priority="4">
      <formula>COUNTIF($I$32,"*"&amp;$C$32&amp;"*")&gt;0</formula>
    </cfRule>
  </conditionalFormatting>
  <conditionalFormatting sqref="D33">
    <cfRule type="expression" dxfId="2" priority="3">
      <formula>COUNTIF($I$33,"*"&amp;$C$33&amp;"*")&gt;0</formula>
    </cfRule>
  </conditionalFormatting>
  <conditionalFormatting sqref="D34">
    <cfRule type="expression" dxfId="1" priority="2">
      <formula>COUNTIF($I$34,"*"&amp;$C$34&amp;"*")&gt;0</formula>
    </cfRule>
  </conditionalFormatting>
  <conditionalFormatting sqref="D35">
    <cfRule type="expression" dxfId="0" priority="1">
      <formula>COUNTIF($I$35,"*"&amp;$C$35&amp;"*")&gt;0</formula>
    </cfRule>
  </conditionalFormatting>
  <dataValidations count="3">
    <dataValidation type="textLength" allowBlank="1" showInputMessage="1" showErrorMessage="1" sqref="D30:D31 D33:D35" xr:uid="{00000000-0002-0000-0600-000000000000}">
      <formula1>0</formula1>
      <formula2>200</formula2>
    </dataValidation>
    <dataValidation type="textLength" allowBlank="1" showInputMessage="1" showErrorMessage="1" sqref="C17:D17" xr:uid="{00000000-0002-0000-0600-000001000000}">
      <formula1>0</formula1>
      <formula2>400</formula2>
    </dataValidation>
    <dataValidation type="list" allowBlank="1" showInputMessage="1" showErrorMessage="1" sqref="D22" xr:uid="{00000000-0002-0000-0600-000002000000}">
      <formula1>国名リスト</formula1>
    </dataValidation>
  </dataValidations>
  <printOptions horizontalCentered="1"/>
  <pageMargins left="0.70866141732283472" right="0.70866141732283472" top="0.74803149606299213" bottom="0.74803149606299213" header="0.31496062992125984" footer="0.31496062992125984"/>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0" tint="-0.499984740745262"/>
  </sheetPr>
  <dimension ref="B1:AY204"/>
  <sheetViews>
    <sheetView topLeftCell="Y1" workbookViewId="0">
      <selection activeCell="T9" sqref="T9"/>
    </sheetView>
  </sheetViews>
  <sheetFormatPr defaultColWidth="9" defaultRowHeight="13.2" x14ac:dyDescent="0.2"/>
  <cols>
    <col min="1" max="1" width="9" style="19"/>
    <col min="2" max="4" width="37.6640625" style="19" customWidth="1"/>
    <col min="5" max="9" width="9" style="19"/>
    <col min="10" max="10" width="23.21875" style="19" bestFit="1" customWidth="1"/>
    <col min="11" max="11" width="9" style="19"/>
    <col min="12" max="12" width="28.6640625" style="19" bestFit="1" customWidth="1"/>
    <col min="13" max="13" width="9" style="19"/>
    <col min="14" max="14" width="25.44140625" style="19" customWidth="1"/>
    <col min="15" max="15" width="9" style="19"/>
    <col min="16" max="16" width="18.77734375" style="19" customWidth="1"/>
    <col min="17" max="17" width="9" style="19" customWidth="1"/>
    <col min="18" max="18" width="18.77734375" style="19" customWidth="1"/>
    <col min="19" max="19" width="9" style="19"/>
    <col min="20" max="20" width="18.77734375" style="19" customWidth="1"/>
    <col min="21" max="16384" width="9" style="19"/>
  </cols>
  <sheetData>
    <row r="1" spans="2:51" x14ac:dyDescent="0.2">
      <c r="B1" s="43" t="s">
        <v>51</v>
      </c>
      <c r="C1" s="43" t="s">
        <v>52</v>
      </c>
      <c r="D1" s="43" t="s">
        <v>53</v>
      </c>
      <c r="F1" s="43" t="s">
        <v>447</v>
      </c>
      <c r="H1" s="43" t="s">
        <v>437</v>
      </c>
      <c r="J1" s="43" t="s">
        <v>470</v>
      </c>
      <c r="L1" s="43" t="s">
        <v>483</v>
      </c>
      <c r="N1" s="43" t="s">
        <v>579</v>
      </c>
      <c r="P1" s="43" t="s">
        <v>549</v>
      </c>
      <c r="R1" s="43" t="s">
        <v>556</v>
      </c>
      <c r="T1" s="43" t="s">
        <v>555</v>
      </c>
      <c r="V1" s="43" t="s">
        <v>574</v>
      </c>
      <c r="X1" s="43" t="s">
        <v>626</v>
      </c>
      <c r="Z1" s="43" t="s">
        <v>676</v>
      </c>
      <c r="AB1" s="43" t="s">
        <v>715</v>
      </c>
      <c r="AC1" s="19" t="s">
        <v>677</v>
      </c>
      <c r="AD1" s="19" t="s">
        <v>678</v>
      </c>
      <c r="AE1" s="19" t="s">
        <v>679</v>
      </c>
      <c r="AF1" s="19" t="s">
        <v>680</v>
      </c>
      <c r="AG1" s="19" t="s">
        <v>681</v>
      </c>
      <c r="AH1" s="19" t="s">
        <v>682</v>
      </c>
      <c r="AI1" s="19" t="s">
        <v>683</v>
      </c>
      <c r="AJ1" s="19" t="s">
        <v>964</v>
      </c>
      <c r="AK1" s="19" t="s">
        <v>684</v>
      </c>
      <c r="AL1" s="19" t="s">
        <v>716</v>
      </c>
      <c r="AM1" s="19" t="s">
        <v>717</v>
      </c>
      <c r="AN1" s="19" t="s">
        <v>687</v>
      </c>
      <c r="AO1" s="19" t="s">
        <v>688</v>
      </c>
      <c r="AQ1" s="43" t="s">
        <v>753</v>
      </c>
      <c r="AS1" s="43" t="s">
        <v>754</v>
      </c>
      <c r="AU1" s="43" t="s">
        <v>755</v>
      </c>
      <c r="AW1" s="43" t="s">
        <v>756</v>
      </c>
      <c r="AY1" s="43" t="s">
        <v>804</v>
      </c>
    </row>
    <row r="2" spans="2:51" x14ac:dyDescent="0.2">
      <c r="B2" s="19" t="s">
        <v>54</v>
      </c>
      <c r="C2" s="19" t="s">
        <v>55</v>
      </c>
      <c r="D2" s="19" t="s">
        <v>56</v>
      </c>
      <c r="F2" s="19" t="s">
        <v>448</v>
      </c>
      <c r="H2" s="19" t="s">
        <v>467</v>
      </c>
      <c r="J2" s="19" t="s">
        <v>473</v>
      </c>
      <c r="L2" s="19" t="s">
        <v>484</v>
      </c>
      <c r="N2" s="19" t="s">
        <v>531</v>
      </c>
      <c r="P2" s="19" t="s">
        <v>550</v>
      </c>
      <c r="R2" s="19" t="s">
        <v>565</v>
      </c>
      <c r="T2" s="19" t="s">
        <v>563</v>
      </c>
      <c r="V2" s="19" t="s">
        <v>3</v>
      </c>
      <c r="X2" s="8" t="s">
        <v>627</v>
      </c>
      <c r="Z2" s="19" t="s">
        <v>677</v>
      </c>
      <c r="AC2" s="19" t="s">
        <v>689</v>
      </c>
      <c r="AD2" s="19" t="s">
        <v>690</v>
      </c>
      <c r="AE2" s="19" t="s">
        <v>690</v>
      </c>
      <c r="AF2" s="19" t="s">
        <v>690</v>
      </c>
      <c r="AG2" s="19" t="s">
        <v>969</v>
      </c>
      <c r="AH2" s="19" t="s">
        <v>969</v>
      </c>
      <c r="AI2" s="19" t="s">
        <v>969</v>
      </c>
      <c r="AJ2" s="19" t="s">
        <v>966</v>
      </c>
      <c r="AK2" s="19" t="s">
        <v>692</v>
      </c>
      <c r="AL2" s="19" t="s">
        <v>692</v>
      </c>
      <c r="AM2" s="19" t="s">
        <v>693</v>
      </c>
      <c r="AN2" s="19" t="s">
        <v>694</v>
      </c>
      <c r="AO2" s="19" t="s">
        <v>688</v>
      </c>
      <c r="AQ2" s="19" t="s">
        <v>718</v>
      </c>
      <c r="AS2" s="19" t="s">
        <v>721</v>
      </c>
      <c r="AU2" s="19" t="s">
        <v>732</v>
      </c>
      <c r="AW2" s="19" t="s">
        <v>738</v>
      </c>
      <c r="AY2" s="142" t="s">
        <v>757</v>
      </c>
    </row>
    <row r="3" spans="2:51" x14ac:dyDescent="0.2">
      <c r="B3" s="19" t="s">
        <v>57</v>
      </c>
      <c r="C3" s="19" t="s">
        <v>57</v>
      </c>
      <c r="D3" s="19" t="s">
        <v>56</v>
      </c>
      <c r="F3" s="19" t="s">
        <v>449</v>
      </c>
      <c r="H3" s="19" t="s">
        <v>468</v>
      </c>
      <c r="J3" s="19" t="s">
        <v>474</v>
      </c>
      <c r="L3" s="19" t="s">
        <v>485</v>
      </c>
      <c r="N3" s="19" t="s">
        <v>532</v>
      </c>
      <c r="P3" s="19" t="s">
        <v>534</v>
      </c>
      <c r="R3" s="19" t="s">
        <v>561</v>
      </c>
      <c r="T3" s="19" t="s">
        <v>564</v>
      </c>
      <c r="V3" s="19" t="s">
        <v>575</v>
      </c>
      <c r="X3" s="8" t="s">
        <v>628</v>
      </c>
      <c r="Z3" s="19" t="s">
        <v>678</v>
      </c>
      <c r="AC3" s="19" t="s">
        <v>695</v>
      </c>
      <c r="AD3" s="19" t="s">
        <v>696</v>
      </c>
      <c r="AE3" s="19" t="s">
        <v>696</v>
      </c>
      <c r="AF3" s="19" t="s">
        <v>696</v>
      </c>
      <c r="AG3" s="19" t="s">
        <v>970</v>
      </c>
      <c r="AH3" s="19" t="s">
        <v>970</v>
      </c>
      <c r="AI3" s="19" t="s">
        <v>970</v>
      </c>
      <c r="AJ3" s="19" t="s">
        <v>967</v>
      </c>
      <c r="AK3" s="19" t="s">
        <v>698</v>
      </c>
      <c r="AL3" s="19" t="s">
        <v>698</v>
      </c>
      <c r="AM3" s="19" t="s">
        <v>699</v>
      </c>
      <c r="AN3" s="19" t="s">
        <v>700</v>
      </c>
      <c r="AQ3" s="19" t="s">
        <v>719</v>
      </c>
      <c r="AS3" s="19" t="s">
        <v>722</v>
      </c>
      <c r="AU3" s="19" t="s">
        <v>733</v>
      </c>
      <c r="AW3" s="19" t="s">
        <v>739</v>
      </c>
      <c r="AY3" s="142" t="s">
        <v>758</v>
      </c>
    </row>
    <row r="4" spans="2:51" x14ac:dyDescent="0.2">
      <c r="B4" s="19" t="s">
        <v>58</v>
      </c>
      <c r="C4" s="19" t="s">
        <v>59</v>
      </c>
      <c r="D4" s="19" t="s">
        <v>56</v>
      </c>
      <c r="F4" s="19" t="s">
        <v>450</v>
      </c>
      <c r="H4" s="19" t="s">
        <v>469</v>
      </c>
      <c r="J4" s="19" t="s">
        <v>471</v>
      </c>
      <c r="L4" s="19" t="s">
        <v>487</v>
      </c>
      <c r="N4" s="19" t="s">
        <v>533</v>
      </c>
      <c r="R4" s="19" t="s">
        <v>557</v>
      </c>
      <c r="T4" s="19" t="s">
        <v>534</v>
      </c>
      <c r="X4" s="8" t="s">
        <v>629</v>
      </c>
      <c r="Z4" s="19" t="s">
        <v>679</v>
      </c>
      <c r="AC4" s="19" t="s">
        <v>701</v>
      </c>
      <c r="AD4" s="19" t="s">
        <v>691</v>
      </c>
      <c r="AE4" s="19" t="s">
        <v>691</v>
      </c>
      <c r="AF4" s="19" t="s">
        <v>691</v>
      </c>
      <c r="AG4" s="19" t="s">
        <v>971</v>
      </c>
      <c r="AH4" s="19" t="s">
        <v>971</v>
      </c>
      <c r="AI4" s="19" t="s">
        <v>971</v>
      </c>
      <c r="AJ4" s="19" t="s">
        <v>968</v>
      </c>
      <c r="AK4" s="19" t="s">
        <v>703</v>
      </c>
      <c r="AL4" s="19" t="s">
        <v>703</v>
      </c>
      <c r="AN4" s="19" t="s">
        <v>704</v>
      </c>
      <c r="AQ4" s="19" t="s">
        <v>720</v>
      </c>
      <c r="AS4" s="19" t="s">
        <v>723</v>
      </c>
      <c r="AU4" s="19" t="s">
        <v>734</v>
      </c>
      <c r="AW4" s="19" t="s">
        <v>740</v>
      </c>
      <c r="AY4" s="142" t="s">
        <v>759</v>
      </c>
    </row>
    <row r="5" spans="2:51" x14ac:dyDescent="0.2">
      <c r="B5" s="19" t="s">
        <v>60</v>
      </c>
      <c r="C5" s="19" t="s">
        <v>61</v>
      </c>
      <c r="D5" s="19" t="s">
        <v>62</v>
      </c>
      <c r="F5" s="19" t="s">
        <v>451</v>
      </c>
      <c r="J5" s="19" t="s">
        <v>472</v>
      </c>
      <c r="L5" s="19" t="s">
        <v>488</v>
      </c>
      <c r="N5" s="19" t="s">
        <v>534</v>
      </c>
      <c r="R5" s="19" t="s">
        <v>558</v>
      </c>
      <c r="Z5" s="19" t="s">
        <v>680</v>
      </c>
      <c r="AC5" s="19" t="s">
        <v>705</v>
      </c>
      <c r="AD5" s="19" t="s">
        <v>697</v>
      </c>
      <c r="AE5" s="19" t="s">
        <v>697</v>
      </c>
      <c r="AF5" s="19" t="s">
        <v>697</v>
      </c>
      <c r="AG5" s="19" t="s">
        <v>972</v>
      </c>
      <c r="AH5" s="19" t="s">
        <v>972</v>
      </c>
      <c r="AI5" s="19" t="s">
        <v>972</v>
      </c>
      <c r="AK5" s="19" t="s">
        <v>693</v>
      </c>
      <c r="AN5" s="19" t="s">
        <v>707</v>
      </c>
      <c r="AS5" s="19" t="s">
        <v>724</v>
      </c>
      <c r="AU5" s="19" t="s">
        <v>735</v>
      </c>
      <c r="AW5" s="19" t="s">
        <v>741</v>
      </c>
      <c r="AY5" s="142" t="s">
        <v>760</v>
      </c>
    </row>
    <row r="6" spans="2:51" x14ac:dyDescent="0.2">
      <c r="B6" s="19" t="s">
        <v>63</v>
      </c>
      <c r="C6" s="19" t="s">
        <v>64</v>
      </c>
      <c r="D6" s="19" t="s">
        <v>65</v>
      </c>
      <c r="F6" s="19" t="s">
        <v>452</v>
      </c>
      <c r="J6" s="19" t="s">
        <v>475</v>
      </c>
      <c r="L6" s="19" t="s">
        <v>486</v>
      </c>
      <c r="R6" s="19" t="s">
        <v>559</v>
      </c>
      <c r="Z6" s="19" t="s">
        <v>681</v>
      </c>
      <c r="AC6" s="19" t="s">
        <v>708</v>
      </c>
      <c r="AD6" s="19" t="s">
        <v>702</v>
      </c>
      <c r="AE6" s="19" t="s">
        <v>702</v>
      </c>
      <c r="AF6" s="19" t="s">
        <v>702</v>
      </c>
      <c r="AK6" s="19" t="s">
        <v>699</v>
      </c>
      <c r="AN6" s="19" t="s">
        <v>709</v>
      </c>
      <c r="AS6" s="19" t="s">
        <v>725</v>
      </c>
      <c r="AU6" s="19" t="s">
        <v>736</v>
      </c>
      <c r="AW6" s="19" t="s">
        <v>742</v>
      </c>
      <c r="AY6" s="145" t="s">
        <v>761</v>
      </c>
    </row>
    <row r="7" spans="2:51" x14ac:dyDescent="0.2">
      <c r="B7" s="19" t="s">
        <v>66</v>
      </c>
      <c r="C7" s="19" t="s">
        <v>67</v>
      </c>
      <c r="D7" s="19" t="s">
        <v>62</v>
      </c>
      <c r="F7" s="19" t="s">
        <v>453</v>
      </c>
      <c r="J7" s="19" t="s">
        <v>476</v>
      </c>
      <c r="L7" s="19" t="s">
        <v>469</v>
      </c>
      <c r="R7" s="19" t="s">
        <v>560</v>
      </c>
      <c r="Z7" s="19" t="s">
        <v>682</v>
      </c>
      <c r="AC7" s="19" t="s">
        <v>710</v>
      </c>
      <c r="AD7" s="19" t="s">
        <v>706</v>
      </c>
      <c r="AE7" s="19" t="s">
        <v>706</v>
      </c>
      <c r="AF7" s="19" t="s">
        <v>706</v>
      </c>
      <c r="AN7" s="19" t="s">
        <v>711</v>
      </c>
      <c r="AS7" s="19" t="s">
        <v>726</v>
      </c>
      <c r="AU7" s="19" t="s">
        <v>737</v>
      </c>
      <c r="AW7" s="19" t="s">
        <v>743</v>
      </c>
      <c r="AY7" s="142" t="s">
        <v>762</v>
      </c>
    </row>
    <row r="8" spans="2:51" x14ac:dyDescent="0.2">
      <c r="B8" s="19" t="s">
        <v>68</v>
      </c>
      <c r="C8" s="19" t="s">
        <v>69</v>
      </c>
      <c r="D8" s="19" t="s">
        <v>70</v>
      </c>
      <c r="F8" s="19" t="s">
        <v>454</v>
      </c>
      <c r="J8" s="19" t="s">
        <v>477</v>
      </c>
      <c r="Z8" s="19" t="s">
        <v>683</v>
      </c>
      <c r="AC8" s="19" t="s">
        <v>712</v>
      </c>
      <c r="AN8" s="19" t="s">
        <v>713</v>
      </c>
      <c r="AS8" s="19" t="s">
        <v>727</v>
      </c>
      <c r="AW8" s="19" t="s">
        <v>744</v>
      </c>
      <c r="AY8" s="142" t="s">
        <v>763</v>
      </c>
    </row>
    <row r="9" spans="2:51" x14ac:dyDescent="0.2">
      <c r="B9" s="19" t="s">
        <v>71</v>
      </c>
      <c r="C9" s="19" t="s">
        <v>72</v>
      </c>
      <c r="D9" s="19" t="s">
        <v>73</v>
      </c>
      <c r="F9" s="19" t="s">
        <v>455</v>
      </c>
      <c r="J9" s="19" t="s">
        <v>478</v>
      </c>
      <c r="Z9" s="19" t="s">
        <v>965</v>
      </c>
      <c r="AN9" s="19" t="s">
        <v>714</v>
      </c>
      <c r="AS9" s="19" t="s">
        <v>728</v>
      </c>
      <c r="AW9" s="19" t="s">
        <v>745</v>
      </c>
      <c r="AY9" s="142" t="s">
        <v>764</v>
      </c>
    </row>
    <row r="10" spans="2:51" x14ac:dyDescent="0.2">
      <c r="B10" s="19" t="s">
        <v>74</v>
      </c>
      <c r="C10" s="19" t="s">
        <v>75</v>
      </c>
      <c r="D10" s="19" t="s">
        <v>56</v>
      </c>
      <c r="F10" s="19" t="s">
        <v>456</v>
      </c>
      <c r="J10" s="19" t="s">
        <v>479</v>
      </c>
      <c r="Z10" s="19" t="s">
        <v>684</v>
      </c>
      <c r="AS10" s="19" t="s">
        <v>729</v>
      </c>
      <c r="AW10" s="19" t="s">
        <v>746</v>
      </c>
      <c r="AY10" s="145" t="s">
        <v>765</v>
      </c>
    </row>
    <row r="11" spans="2:51" x14ac:dyDescent="0.2">
      <c r="B11" s="19" t="s">
        <v>76</v>
      </c>
      <c r="C11" s="19" t="s">
        <v>77</v>
      </c>
      <c r="D11" s="19" t="s">
        <v>56</v>
      </c>
      <c r="F11" s="19" t="s">
        <v>457</v>
      </c>
      <c r="J11" s="19" t="s">
        <v>469</v>
      </c>
      <c r="Z11" s="19" t="s">
        <v>685</v>
      </c>
      <c r="AS11" s="19" t="s">
        <v>730</v>
      </c>
      <c r="AW11" s="19" t="s">
        <v>747</v>
      </c>
      <c r="AY11" s="142" t="s">
        <v>766</v>
      </c>
    </row>
    <row r="12" spans="2:51" x14ac:dyDescent="0.2">
      <c r="B12" s="19" t="s">
        <v>78</v>
      </c>
      <c r="C12" s="19" t="s">
        <v>79</v>
      </c>
      <c r="D12" s="19" t="s">
        <v>70</v>
      </c>
      <c r="F12" s="19" t="s">
        <v>458</v>
      </c>
      <c r="Z12" s="19" t="s">
        <v>686</v>
      </c>
      <c r="AS12" s="19" t="s">
        <v>731</v>
      </c>
      <c r="AW12" s="19" t="s">
        <v>748</v>
      </c>
      <c r="AY12" s="142" t="s">
        <v>767</v>
      </c>
    </row>
    <row r="13" spans="2:51" x14ac:dyDescent="0.2">
      <c r="B13" s="19" t="s">
        <v>80</v>
      </c>
      <c r="C13" s="19" t="s">
        <v>80</v>
      </c>
      <c r="D13" s="19" t="s">
        <v>73</v>
      </c>
      <c r="F13" s="19" t="s">
        <v>459</v>
      </c>
      <c r="Z13" s="19" t="s">
        <v>687</v>
      </c>
      <c r="AW13" s="19" t="s">
        <v>749</v>
      </c>
      <c r="AY13" s="142" t="s">
        <v>768</v>
      </c>
    </row>
    <row r="14" spans="2:51" x14ac:dyDescent="0.2">
      <c r="B14" s="19" t="s">
        <v>81</v>
      </c>
      <c r="C14" s="19" t="s">
        <v>82</v>
      </c>
      <c r="D14" s="19" t="s">
        <v>56</v>
      </c>
      <c r="F14" s="19" t="s">
        <v>460</v>
      </c>
      <c r="Z14" s="19" t="s">
        <v>688</v>
      </c>
      <c r="AW14" s="19" t="s">
        <v>750</v>
      </c>
      <c r="AY14" s="145" t="s">
        <v>769</v>
      </c>
    </row>
    <row r="15" spans="2:51" x14ac:dyDescent="0.2">
      <c r="B15" s="19" t="s">
        <v>83</v>
      </c>
      <c r="C15" s="19" t="s">
        <v>84</v>
      </c>
      <c r="D15" s="19" t="s">
        <v>62</v>
      </c>
      <c r="F15" s="19" t="s">
        <v>461</v>
      </c>
      <c r="AW15" s="19" t="s">
        <v>751</v>
      </c>
      <c r="AY15" s="142" t="s">
        <v>770</v>
      </c>
    </row>
    <row r="16" spans="2:51" x14ac:dyDescent="0.2">
      <c r="B16" s="19" t="s">
        <v>85</v>
      </c>
      <c r="C16" s="19" t="s">
        <v>86</v>
      </c>
      <c r="D16" s="19" t="s">
        <v>62</v>
      </c>
      <c r="F16" s="19" t="s">
        <v>462</v>
      </c>
      <c r="AW16" s="19" t="s">
        <v>752</v>
      </c>
      <c r="AY16" s="142" t="s">
        <v>771</v>
      </c>
    </row>
    <row r="17" spans="2:51" x14ac:dyDescent="0.2">
      <c r="B17" s="19" t="s">
        <v>87</v>
      </c>
      <c r="C17" s="19" t="s">
        <v>88</v>
      </c>
      <c r="D17" s="19" t="s">
        <v>56</v>
      </c>
      <c r="F17" s="19" t="s">
        <v>463</v>
      </c>
      <c r="AW17" s="19" t="s">
        <v>737</v>
      </c>
      <c r="AY17" s="142" t="s">
        <v>772</v>
      </c>
    </row>
    <row r="18" spans="2:51" x14ac:dyDescent="0.2">
      <c r="B18" s="19" t="s">
        <v>89</v>
      </c>
      <c r="C18" s="19" t="s">
        <v>90</v>
      </c>
      <c r="D18" s="19" t="s">
        <v>62</v>
      </c>
      <c r="F18" s="19" t="s">
        <v>464</v>
      </c>
      <c r="AY18" s="145" t="s">
        <v>773</v>
      </c>
    </row>
    <row r="19" spans="2:51" x14ac:dyDescent="0.2">
      <c r="B19" s="19" t="s">
        <v>91</v>
      </c>
      <c r="C19" s="19" t="s">
        <v>92</v>
      </c>
      <c r="D19" s="19" t="s">
        <v>62</v>
      </c>
      <c r="F19" s="19" t="s">
        <v>465</v>
      </c>
      <c r="AY19" s="142" t="s">
        <v>774</v>
      </c>
    </row>
    <row r="20" spans="2:51" x14ac:dyDescent="0.2">
      <c r="B20" s="19" t="s">
        <v>93</v>
      </c>
      <c r="C20" s="19" t="s">
        <v>93</v>
      </c>
      <c r="D20" s="19" t="s">
        <v>94</v>
      </c>
      <c r="F20" s="19" t="s">
        <v>466</v>
      </c>
      <c r="AY20" s="142" t="s">
        <v>775</v>
      </c>
    </row>
    <row r="21" spans="2:51" x14ac:dyDescent="0.2">
      <c r="B21" s="19" t="s">
        <v>95</v>
      </c>
      <c r="C21" s="19" t="s">
        <v>96</v>
      </c>
      <c r="D21" s="19" t="s">
        <v>94</v>
      </c>
      <c r="AY21" s="142" t="s">
        <v>776</v>
      </c>
    </row>
    <row r="22" spans="2:51" x14ac:dyDescent="0.2">
      <c r="B22" s="19" t="s">
        <v>97</v>
      </c>
      <c r="C22" s="19" t="s">
        <v>98</v>
      </c>
      <c r="D22" s="19" t="s">
        <v>70</v>
      </c>
      <c r="AY22" s="142" t="s">
        <v>777</v>
      </c>
    </row>
    <row r="23" spans="2:51" x14ac:dyDescent="0.2">
      <c r="B23" s="19" t="s">
        <v>99</v>
      </c>
      <c r="C23" s="19" t="s">
        <v>99</v>
      </c>
      <c r="D23" s="19" t="s">
        <v>56</v>
      </c>
      <c r="AY23" s="145" t="s">
        <v>778</v>
      </c>
    </row>
    <row r="24" spans="2:51" x14ac:dyDescent="0.2">
      <c r="B24" s="19" t="s">
        <v>100</v>
      </c>
      <c r="C24" s="19" t="s">
        <v>101</v>
      </c>
      <c r="D24" s="19" t="s">
        <v>56</v>
      </c>
      <c r="AY24" s="142" t="s">
        <v>779</v>
      </c>
    </row>
    <row r="25" spans="2:51" x14ac:dyDescent="0.2">
      <c r="B25" s="19" t="s">
        <v>102</v>
      </c>
      <c r="C25" s="19" t="s">
        <v>103</v>
      </c>
      <c r="D25" s="19" t="s">
        <v>73</v>
      </c>
      <c r="AY25" s="142" t="s">
        <v>780</v>
      </c>
    </row>
    <row r="26" spans="2:51" x14ac:dyDescent="0.2">
      <c r="B26" s="19" t="s">
        <v>104</v>
      </c>
      <c r="C26" s="19" t="s">
        <v>105</v>
      </c>
      <c r="D26" s="19" t="s">
        <v>106</v>
      </c>
      <c r="AY26" s="142" t="s">
        <v>781</v>
      </c>
    </row>
    <row r="27" spans="2:51" x14ac:dyDescent="0.2">
      <c r="B27" s="19" t="s">
        <v>107</v>
      </c>
      <c r="C27" s="19" t="s">
        <v>108</v>
      </c>
      <c r="D27" s="19" t="s">
        <v>73</v>
      </c>
      <c r="AY27" s="142" t="s">
        <v>782</v>
      </c>
    </row>
    <row r="28" spans="2:51" x14ac:dyDescent="0.2">
      <c r="B28" s="19" t="s">
        <v>109</v>
      </c>
      <c r="C28" s="19" t="s">
        <v>110</v>
      </c>
      <c r="D28" s="19" t="s">
        <v>70</v>
      </c>
      <c r="AY28" s="145" t="s">
        <v>783</v>
      </c>
    </row>
    <row r="29" spans="2:51" x14ac:dyDescent="0.2">
      <c r="B29" s="19" t="s">
        <v>111</v>
      </c>
      <c r="C29" s="19" t="s">
        <v>112</v>
      </c>
      <c r="D29" s="19" t="s">
        <v>56</v>
      </c>
      <c r="AY29" s="142" t="s">
        <v>784</v>
      </c>
    </row>
    <row r="30" spans="2:51" x14ac:dyDescent="0.2">
      <c r="B30" s="19" t="s">
        <v>113</v>
      </c>
      <c r="C30" s="19" t="s">
        <v>114</v>
      </c>
      <c r="D30" s="19" t="s">
        <v>70</v>
      </c>
      <c r="AY30" s="142" t="s">
        <v>785</v>
      </c>
    </row>
    <row r="31" spans="2:51" x14ac:dyDescent="0.2">
      <c r="B31" s="19" t="s">
        <v>115</v>
      </c>
      <c r="C31" s="19" t="s">
        <v>116</v>
      </c>
      <c r="D31" s="19" t="s">
        <v>70</v>
      </c>
      <c r="AY31" s="142" t="s">
        <v>786</v>
      </c>
    </row>
    <row r="32" spans="2:51" x14ac:dyDescent="0.2">
      <c r="B32" s="19" t="s">
        <v>117</v>
      </c>
      <c r="C32" s="19" t="s">
        <v>118</v>
      </c>
      <c r="D32" s="19" t="s">
        <v>70</v>
      </c>
      <c r="AY32" s="142" t="s">
        <v>787</v>
      </c>
    </row>
    <row r="33" spans="2:51" x14ac:dyDescent="0.2">
      <c r="B33" s="19" t="s">
        <v>119</v>
      </c>
      <c r="C33" s="19" t="s">
        <v>120</v>
      </c>
      <c r="D33" s="19" t="s">
        <v>73</v>
      </c>
      <c r="AY33" s="145" t="s">
        <v>788</v>
      </c>
    </row>
    <row r="34" spans="2:51" x14ac:dyDescent="0.2">
      <c r="B34" s="19" t="s">
        <v>121</v>
      </c>
      <c r="C34" s="19" t="s">
        <v>122</v>
      </c>
      <c r="D34" s="19" t="s">
        <v>123</v>
      </c>
      <c r="AY34" s="142" t="s">
        <v>789</v>
      </c>
    </row>
    <row r="35" spans="2:51" x14ac:dyDescent="0.2">
      <c r="B35" s="19" t="s">
        <v>124</v>
      </c>
      <c r="C35" s="19" t="s">
        <v>125</v>
      </c>
      <c r="D35" s="19" t="s">
        <v>56</v>
      </c>
      <c r="AY35" s="142" t="s">
        <v>790</v>
      </c>
    </row>
    <row r="36" spans="2:51" x14ac:dyDescent="0.2">
      <c r="B36" s="19" t="s">
        <v>126</v>
      </c>
      <c r="C36" s="19" t="s">
        <v>127</v>
      </c>
      <c r="D36" s="19" t="s">
        <v>62</v>
      </c>
      <c r="AY36" s="142" t="s">
        <v>791</v>
      </c>
    </row>
    <row r="37" spans="2:51" x14ac:dyDescent="0.2">
      <c r="B37" s="19" t="s">
        <v>128</v>
      </c>
      <c r="C37" s="19" t="s">
        <v>129</v>
      </c>
      <c r="D37" s="19" t="s">
        <v>56</v>
      </c>
      <c r="AY37" s="142" t="s">
        <v>792</v>
      </c>
    </row>
    <row r="38" spans="2:51" x14ac:dyDescent="0.2">
      <c r="B38" s="19" t="s">
        <v>130</v>
      </c>
      <c r="C38" s="19" t="s">
        <v>131</v>
      </c>
      <c r="D38" s="19" t="s">
        <v>70</v>
      </c>
      <c r="AY38" s="145" t="s">
        <v>793</v>
      </c>
    </row>
    <row r="39" spans="2:51" x14ac:dyDescent="0.2">
      <c r="B39" s="19" t="s">
        <v>132</v>
      </c>
      <c r="C39" s="19" t="s">
        <v>133</v>
      </c>
      <c r="D39" s="19" t="s">
        <v>70</v>
      </c>
      <c r="AY39" s="142" t="s">
        <v>794</v>
      </c>
    </row>
    <row r="40" spans="2:51" x14ac:dyDescent="0.2">
      <c r="B40" s="19" t="s">
        <v>134</v>
      </c>
      <c r="C40" s="19" t="s">
        <v>135</v>
      </c>
      <c r="D40" s="19" t="s">
        <v>73</v>
      </c>
      <c r="AY40" s="142" t="s">
        <v>795</v>
      </c>
    </row>
    <row r="41" spans="2:51" x14ac:dyDescent="0.2">
      <c r="B41" s="19" t="s">
        <v>136</v>
      </c>
      <c r="C41" s="19" t="s">
        <v>137</v>
      </c>
      <c r="D41" s="19" t="s">
        <v>56</v>
      </c>
      <c r="AY41" s="142" t="s">
        <v>796</v>
      </c>
    </row>
    <row r="42" spans="2:51" x14ac:dyDescent="0.2">
      <c r="B42" s="19" t="s">
        <v>138</v>
      </c>
      <c r="C42" s="19" t="s">
        <v>139</v>
      </c>
      <c r="D42" s="19" t="s">
        <v>62</v>
      </c>
      <c r="AY42" s="145" t="s">
        <v>797</v>
      </c>
    </row>
    <row r="43" spans="2:51" x14ac:dyDescent="0.2">
      <c r="B43" s="19" t="s">
        <v>140</v>
      </c>
      <c r="C43" s="19" t="s">
        <v>140</v>
      </c>
      <c r="D43" s="19" t="s">
        <v>65</v>
      </c>
      <c r="AY43" s="145" t="s">
        <v>798</v>
      </c>
    </row>
    <row r="44" spans="2:51" x14ac:dyDescent="0.2">
      <c r="B44" s="19" t="s">
        <v>141</v>
      </c>
      <c r="C44" s="19" t="s">
        <v>142</v>
      </c>
      <c r="D44" s="19" t="s">
        <v>70</v>
      </c>
      <c r="AY44" s="145" t="s">
        <v>799</v>
      </c>
    </row>
    <row r="45" spans="2:51" x14ac:dyDescent="0.2">
      <c r="B45" s="19" t="s">
        <v>143</v>
      </c>
      <c r="C45" s="19" t="s">
        <v>144</v>
      </c>
      <c r="D45" s="19" t="s">
        <v>70</v>
      </c>
      <c r="AY45" s="145" t="s">
        <v>800</v>
      </c>
    </row>
    <row r="46" spans="2:51" x14ac:dyDescent="0.2">
      <c r="B46" s="19" t="s">
        <v>145</v>
      </c>
      <c r="C46" s="19" t="s">
        <v>146</v>
      </c>
      <c r="D46" s="19" t="s">
        <v>70</v>
      </c>
      <c r="AY46" s="145" t="s">
        <v>801</v>
      </c>
    </row>
    <row r="47" spans="2:51" x14ac:dyDescent="0.2">
      <c r="B47" s="19" t="s">
        <v>147</v>
      </c>
      <c r="C47" s="19" t="s">
        <v>148</v>
      </c>
      <c r="D47" s="19" t="s">
        <v>94</v>
      </c>
      <c r="AY47" s="142" t="s">
        <v>802</v>
      </c>
    </row>
    <row r="48" spans="2:51" x14ac:dyDescent="0.2">
      <c r="B48" s="19" t="s">
        <v>149</v>
      </c>
      <c r="C48" s="19" t="s">
        <v>150</v>
      </c>
      <c r="D48" s="19" t="s">
        <v>56</v>
      </c>
      <c r="AY48" s="142" t="s">
        <v>803</v>
      </c>
    </row>
    <row r="49" spans="2:4" x14ac:dyDescent="0.2">
      <c r="B49" s="19" t="s">
        <v>151</v>
      </c>
      <c r="C49" s="19" t="s">
        <v>152</v>
      </c>
      <c r="D49" s="19" t="s">
        <v>70</v>
      </c>
    </row>
    <row r="50" spans="2:4" x14ac:dyDescent="0.2">
      <c r="B50" s="19" t="s">
        <v>153</v>
      </c>
      <c r="C50" s="19" t="s">
        <v>154</v>
      </c>
      <c r="D50" s="19" t="s">
        <v>70</v>
      </c>
    </row>
    <row r="51" spans="2:4" x14ac:dyDescent="0.2">
      <c r="B51" s="19" t="s">
        <v>155</v>
      </c>
      <c r="C51" s="19" t="s">
        <v>156</v>
      </c>
      <c r="D51" s="19" t="s">
        <v>56</v>
      </c>
    </row>
    <row r="52" spans="2:4" x14ac:dyDescent="0.2">
      <c r="B52" s="19" t="s">
        <v>157</v>
      </c>
      <c r="C52" s="19" t="s">
        <v>158</v>
      </c>
      <c r="D52" s="19" t="s">
        <v>73</v>
      </c>
    </row>
    <row r="53" spans="2:4" x14ac:dyDescent="0.2">
      <c r="B53" s="19" t="s">
        <v>159</v>
      </c>
      <c r="C53" s="19" t="s">
        <v>160</v>
      </c>
      <c r="D53" s="19" t="s">
        <v>56</v>
      </c>
    </row>
    <row r="54" spans="2:4" x14ac:dyDescent="0.2">
      <c r="B54" s="19" t="s">
        <v>161</v>
      </c>
      <c r="C54" s="19" t="s">
        <v>162</v>
      </c>
      <c r="D54" s="19" t="s">
        <v>123</v>
      </c>
    </row>
    <row r="55" spans="2:4" x14ac:dyDescent="0.2">
      <c r="B55" s="19" t="s">
        <v>163</v>
      </c>
      <c r="C55" s="19" t="s">
        <v>164</v>
      </c>
      <c r="D55" s="19" t="s">
        <v>56</v>
      </c>
    </row>
    <row r="56" spans="2:4" x14ac:dyDescent="0.2">
      <c r="B56" s="19" t="s">
        <v>165</v>
      </c>
      <c r="C56" s="19" t="s">
        <v>166</v>
      </c>
      <c r="D56" s="19" t="s">
        <v>73</v>
      </c>
    </row>
    <row r="57" spans="2:4" x14ac:dyDescent="0.2">
      <c r="B57" s="19" t="s">
        <v>167</v>
      </c>
      <c r="C57" s="19" t="s">
        <v>168</v>
      </c>
      <c r="D57" s="19" t="s">
        <v>62</v>
      </c>
    </row>
    <row r="58" spans="2:4" x14ac:dyDescent="0.2">
      <c r="B58" s="19" t="s">
        <v>169</v>
      </c>
      <c r="C58" s="19" t="s">
        <v>170</v>
      </c>
      <c r="D58" s="19" t="s">
        <v>123</v>
      </c>
    </row>
    <row r="59" spans="2:4" x14ac:dyDescent="0.2">
      <c r="B59" s="19" t="s">
        <v>171</v>
      </c>
      <c r="C59" s="19" t="s">
        <v>171</v>
      </c>
      <c r="D59" s="19" t="s">
        <v>73</v>
      </c>
    </row>
    <row r="60" spans="2:4" x14ac:dyDescent="0.2">
      <c r="B60" s="19" t="s">
        <v>172</v>
      </c>
      <c r="C60" s="19" t="s">
        <v>173</v>
      </c>
      <c r="D60" s="19" t="s">
        <v>56</v>
      </c>
    </row>
    <row r="61" spans="2:4" x14ac:dyDescent="0.2">
      <c r="B61" s="19" t="s">
        <v>174</v>
      </c>
      <c r="C61" s="19" t="s">
        <v>175</v>
      </c>
      <c r="D61" s="19" t="s">
        <v>70</v>
      </c>
    </row>
    <row r="62" spans="2:4" x14ac:dyDescent="0.2">
      <c r="B62" s="19" t="s">
        <v>176</v>
      </c>
      <c r="C62" s="19" t="s">
        <v>177</v>
      </c>
      <c r="D62" s="19" t="s">
        <v>70</v>
      </c>
    </row>
    <row r="63" spans="2:4" x14ac:dyDescent="0.2">
      <c r="B63" s="19" t="s">
        <v>178</v>
      </c>
      <c r="C63" s="19" t="s">
        <v>179</v>
      </c>
      <c r="D63" s="19" t="s">
        <v>73</v>
      </c>
    </row>
    <row r="64" spans="2:4" x14ac:dyDescent="0.2">
      <c r="B64" s="19" t="s">
        <v>180</v>
      </c>
      <c r="C64" s="19" t="s">
        <v>181</v>
      </c>
      <c r="D64" s="19" t="s">
        <v>56</v>
      </c>
    </row>
    <row r="65" spans="2:4" x14ac:dyDescent="0.2">
      <c r="B65" s="19" t="s">
        <v>182</v>
      </c>
      <c r="C65" s="19" t="s">
        <v>183</v>
      </c>
      <c r="D65" s="19" t="s">
        <v>70</v>
      </c>
    </row>
    <row r="66" spans="2:4" x14ac:dyDescent="0.2">
      <c r="B66" s="19" t="s">
        <v>184</v>
      </c>
      <c r="C66" s="19" t="s">
        <v>185</v>
      </c>
      <c r="D66" s="19" t="s">
        <v>73</v>
      </c>
    </row>
    <row r="67" spans="2:4" x14ac:dyDescent="0.2">
      <c r="B67" s="19" t="s">
        <v>186</v>
      </c>
      <c r="C67" s="19" t="s">
        <v>187</v>
      </c>
      <c r="D67" s="19" t="s">
        <v>70</v>
      </c>
    </row>
    <row r="68" spans="2:4" x14ac:dyDescent="0.2">
      <c r="B68" s="19" t="s">
        <v>188</v>
      </c>
      <c r="C68" s="19" t="s">
        <v>189</v>
      </c>
      <c r="D68" s="19" t="s">
        <v>70</v>
      </c>
    </row>
    <row r="69" spans="2:4" x14ac:dyDescent="0.2">
      <c r="B69" s="19" t="s">
        <v>190</v>
      </c>
      <c r="C69" s="19" t="s">
        <v>191</v>
      </c>
      <c r="D69" s="19" t="s">
        <v>62</v>
      </c>
    </row>
    <row r="70" spans="2:4" x14ac:dyDescent="0.2">
      <c r="B70" s="19" t="s">
        <v>192</v>
      </c>
      <c r="C70" s="19" t="s">
        <v>193</v>
      </c>
      <c r="D70" s="19" t="s">
        <v>123</v>
      </c>
    </row>
    <row r="71" spans="2:4" x14ac:dyDescent="0.2">
      <c r="B71" s="19" t="s">
        <v>194</v>
      </c>
      <c r="C71" s="19" t="s">
        <v>195</v>
      </c>
      <c r="D71" s="19" t="s">
        <v>70</v>
      </c>
    </row>
    <row r="72" spans="2:4" x14ac:dyDescent="0.2">
      <c r="B72" s="19" t="s">
        <v>196</v>
      </c>
      <c r="C72" s="19" t="s">
        <v>197</v>
      </c>
      <c r="D72" s="19" t="s">
        <v>70</v>
      </c>
    </row>
    <row r="73" spans="2:4" x14ac:dyDescent="0.2">
      <c r="B73" s="19" t="s">
        <v>198</v>
      </c>
      <c r="C73" s="19" t="s">
        <v>199</v>
      </c>
      <c r="D73" s="19" t="s">
        <v>56</v>
      </c>
    </row>
    <row r="74" spans="2:4" x14ac:dyDescent="0.2">
      <c r="B74" s="19" t="s">
        <v>200</v>
      </c>
      <c r="C74" s="19" t="s">
        <v>201</v>
      </c>
      <c r="D74" s="19" t="s">
        <v>70</v>
      </c>
    </row>
    <row r="75" spans="2:4" x14ac:dyDescent="0.2">
      <c r="B75" s="19" t="s">
        <v>202</v>
      </c>
      <c r="C75" s="19" t="s">
        <v>203</v>
      </c>
      <c r="D75" s="19" t="s">
        <v>70</v>
      </c>
    </row>
    <row r="76" spans="2:4" x14ac:dyDescent="0.2">
      <c r="B76" s="19" t="s">
        <v>204</v>
      </c>
      <c r="C76" s="19" t="s">
        <v>204</v>
      </c>
      <c r="D76" s="19" t="s">
        <v>73</v>
      </c>
    </row>
    <row r="77" spans="2:4" x14ac:dyDescent="0.2">
      <c r="B77" s="19" t="s">
        <v>205</v>
      </c>
      <c r="C77" s="19" t="s">
        <v>205</v>
      </c>
      <c r="D77" s="19" t="s">
        <v>56</v>
      </c>
    </row>
    <row r="78" spans="2:4" x14ac:dyDescent="0.2">
      <c r="B78" s="19" t="s">
        <v>206</v>
      </c>
      <c r="C78" s="19" t="s">
        <v>207</v>
      </c>
      <c r="D78" s="19" t="s">
        <v>62</v>
      </c>
    </row>
    <row r="79" spans="2:4" x14ac:dyDescent="0.2">
      <c r="B79" s="19" t="s">
        <v>208</v>
      </c>
      <c r="C79" s="19" t="s">
        <v>209</v>
      </c>
      <c r="D79" s="19" t="s">
        <v>94</v>
      </c>
    </row>
    <row r="80" spans="2:4" x14ac:dyDescent="0.2">
      <c r="B80" s="19" t="s">
        <v>210</v>
      </c>
      <c r="C80" s="19" t="s">
        <v>211</v>
      </c>
      <c r="D80" s="19" t="s">
        <v>70</v>
      </c>
    </row>
    <row r="81" spans="2:4" x14ac:dyDescent="0.2">
      <c r="B81" s="19" t="s">
        <v>212</v>
      </c>
      <c r="C81" s="19" t="s">
        <v>213</v>
      </c>
      <c r="D81" s="19" t="s">
        <v>56</v>
      </c>
    </row>
    <row r="82" spans="2:4" x14ac:dyDescent="0.2">
      <c r="B82" s="19" t="s">
        <v>214</v>
      </c>
      <c r="C82" s="19" t="s">
        <v>215</v>
      </c>
      <c r="D82" s="19" t="s">
        <v>56</v>
      </c>
    </row>
    <row r="83" spans="2:4" x14ac:dyDescent="0.2">
      <c r="B83" s="19" t="s">
        <v>216</v>
      </c>
      <c r="C83" s="19" t="s">
        <v>217</v>
      </c>
      <c r="D83" s="19" t="s">
        <v>70</v>
      </c>
    </row>
    <row r="84" spans="2:4" x14ac:dyDescent="0.2">
      <c r="B84" s="19" t="s">
        <v>218</v>
      </c>
      <c r="C84" s="19" t="s">
        <v>219</v>
      </c>
      <c r="D84" s="19" t="s">
        <v>56</v>
      </c>
    </row>
    <row r="85" spans="2:4" x14ac:dyDescent="0.2">
      <c r="B85" s="19" t="s">
        <v>220</v>
      </c>
      <c r="C85" s="19" t="s">
        <v>221</v>
      </c>
      <c r="D85" s="19" t="s">
        <v>73</v>
      </c>
    </row>
    <row r="86" spans="2:4" x14ac:dyDescent="0.2">
      <c r="B86" s="19" t="s">
        <v>222</v>
      </c>
      <c r="C86" s="19" t="s">
        <v>223</v>
      </c>
      <c r="D86" s="19" t="s">
        <v>94</v>
      </c>
    </row>
    <row r="87" spans="2:4" x14ac:dyDescent="0.2">
      <c r="B87" s="19" t="s">
        <v>224</v>
      </c>
      <c r="C87" s="19" t="s">
        <v>225</v>
      </c>
      <c r="D87" s="19" t="s">
        <v>56</v>
      </c>
    </row>
    <row r="88" spans="2:4" x14ac:dyDescent="0.2">
      <c r="B88" s="19" t="s">
        <v>226</v>
      </c>
      <c r="C88" s="19" t="s">
        <v>227</v>
      </c>
      <c r="D88" s="19" t="s">
        <v>56</v>
      </c>
    </row>
    <row r="89" spans="2:4" x14ac:dyDescent="0.2">
      <c r="B89" s="19" t="s">
        <v>228</v>
      </c>
      <c r="C89" s="19" t="s">
        <v>229</v>
      </c>
      <c r="D89" s="19" t="s">
        <v>70</v>
      </c>
    </row>
    <row r="90" spans="2:4" x14ac:dyDescent="0.2">
      <c r="B90" s="19" t="s">
        <v>230</v>
      </c>
      <c r="C90" s="19" t="s">
        <v>152</v>
      </c>
      <c r="D90" s="19" t="s">
        <v>70</v>
      </c>
    </row>
    <row r="91" spans="2:4" x14ac:dyDescent="0.2">
      <c r="B91" s="19" t="s">
        <v>231</v>
      </c>
      <c r="C91" s="19" t="s">
        <v>232</v>
      </c>
      <c r="D91" s="19" t="s">
        <v>70</v>
      </c>
    </row>
    <row r="92" spans="2:4" x14ac:dyDescent="0.2">
      <c r="B92" s="19" t="s">
        <v>233</v>
      </c>
      <c r="C92" s="19" t="s">
        <v>234</v>
      </c>
      <c r="D92" s="19" t="s">
        <v>56</v>
      </c>
    </row>
    <row r="93" spans="2:4" x14ac:dyDescent="0.2">
      <c r="B93" s="19" t="s">
        <v>235</v>
      </c>
      <c r="C93" s="19" t="s">
        <v>235</v>
      </c>
      <c r="D93" s="19" t="s">
        <v>73</v>
      </c>
    </row>
    <row r="94" spans="2:4" x14ac:dyDescent="0.2">
      <c r="B94" s="19" t="s">
        <v>236</v>
      </c>
      <c r="C94" s="19" t="s">
        <v>237</v>
      </c>
      <c r="D94" s="19" t="s">
        <v>73</v>
      </c>
    </row>
    <row r="95" spans="2:4" x14ac:dyDescent="0.2">
      <c r="B95" s="19" t="s">
        <v>238</v>
      </c>
      <c r="C95" s="19" t="s">
        <v>238</v>
      </c>
      <c r="D95" s="19" t="s">
        <v>73</v>
      </c>
    </row>
    <row r="96" spans="2:4" x14ac:dyDescent="0.2">
      <c r="B96" s="19" t="s">
        <v>239</v>
      </c>
      <c r="C96" s="19" t="s">
        <v>240</v>
      </c>
      <c r="D96" s="19" t="s">
        <v>70</v>
      </c>
    </row>
    <row r="97" spans="2:4" x14ac:dyDescent="0.2">
      <c r="B97" s="19" t="s">
        <v>241</v>
      </c>
      <c r="C97" s="19" t="s">
        <v>242</v>
      </c>
      <c r="D97" s="19" t="s">
        <v>123</v>
      </c>
    </row>
    <row r="98" spans="2:4" x14ac:dyDescent="0.2">
      <c r="B98" s="19" t="s">
        <v>243</v>
      </c>
      <c r="C98" s="19" t="s">
        <v>244</v>
      </c>
      <c r="D98" s="19" t="s">
        <v>94</v>
      </c>
    </row>
    <row r="99" spans="2:4" x14ac:dyDescent="0.2">
      <c r="B99" s="19" t="s">
        <v>245</v>
      </c>
      <c r="C99" s="19" t="s">
        <v>246</v>
      </c>
      <c r="D99" s="19" t="s">
        <v>94</v>
      </c>
    </row>
    <row r="100" spans="2:4" x14ac:dyDescent="0.2">
      <c r="B100" s="19" t="s">
        <v>247</v>
      </c>
      <c r="C100" s="19" t="s">
        <v>248</v>
      </c>
      <c r="D100" s="19" t="s">
        <v>56</v>
      </c>
    </row>
    <row r="101" spans="2:4" x14ac:dyDescent="0.2">
      <c r="B101" s="19" t="s">
        <v>249</v>
      </c>
      <c r="C101" s="19" t="s">
        <v>250</v>
      </c>
      <c r="D101" s="19" t="s">
        <v>70</v>
      </c>
    </row>
    <row r="102" spans="2:4" x14ac:dyDescent="0.2">
      <c r="B102" s="19" t="s">
        <v>251</v>
      </c>
      <c r="C102" s="19" t="s">
        <v>252</v>
      </c>
      <c r="D102" s="19" t="s">
        <v>56</v>
      </c>
    </row>
    <row r="103" spans="2:4" x14ac:dyDescent="0.2">
      <c r="B103" s="19" t="s">
        <v>253</v>
      </c>
      <c r="C103" s="19" t="s">
        <v>254</v>
      </c>
      <c r="D103" s="19" t="s">
        <v>70</v>
      </c>
    </row>
    <row r="104" spans="2:4" x14ac:dyDescent="0.2">
      <c r="B104" s="19" t="s">
        <v>255</v>
      </c>
      <c r="C104" s="19" t="s">
        <v>256</v>
      </c>
      <c r="D104" s="19" t="s">
        <v>70</v>
      </c>
    </row>
    <row r="105" spans="2:4" x14ac:dyDescent="0.2">
      <c r="B105" s="19" t="s">
        <v>257</v>
      </c>
      <c r="C105" s="19" t="s">
        <v>258</v>
      </c>
      <c r="D105" s="19" t="s">
        <v>94</v>
      </c>
    </row>
    <row r="106" spans="2:4" x14ac:dyDescent="0.2">
      <c r="B106" s="19" t="s">
        <v>259</v>
      </c>
      <c r="C106" s="19" t="s">
        <v>260</v>
      </c>
      <c r="D106" s="19" t="s">
        <v>70</v>
      </c>
    </row>
    <row r="107" spans="2:4" x14ac:dyDescent="0.2">
      <c r="B107" s="19" t="s">
        <v>261</v>
      </c>
      <c r="C107" s="19" t="s">
        <v>262</v>
      </c>
      <c r="D107" s="19" t="s">
        <v>73</v>
      </c>
    </row>
    <row r="108" spans="2:4" x14ac:dyDescent="0.2">
      <c r="B108" s="19" t="s">
        <v>263</v>
      </c>
      <c r="C108" s="19" t="s">
        <v>263</v>
      </c>
      <c r="D108" s="19" t="s">
        <v>123</v>
      </c>
    </row>
    <row r="109" spans="2:4" x14ac:dyDescent="0.2">
      <c r="B109" s="19" t="s">
        <v>264</v>
      </c>
      <c r="C109" s="19" t="s">
        <v>265</v>
      </c>
      <c r="D109" s="19" t="s">
        <v>56</v>
      </c>
    </row>
    <row r="110" spans="2:4" x14ac:dyDescent="0.2">
      <c r="B110" s="19" t="s">
        <v>266</v>
      </c>
      <c r="C110" s="19" t="s">
        <v>267</v>
      </c>
      <c r="D110" s="19" t="s">
        <v>56</v>
      </c>
    </row>
    <row r="111" spans="2:4" x14ac:dyDescent="0.2">
      <c r="B111" s="19" t="s">
        <v>268</v>
      </c>
      <c r="C111" s="19" t="s">
        <v>269</v>
      </c>
      <c r="D111" s="19" t="s">
        <v>70</v>
      </c>
    </row>
    <row r="112" spans="2:4" x14ac:dyDescent="0.2">
      <c r="B112" s="19" t="s">
        <v>270</v>
      </c>
      <c r="C112" s="19" t="s">
        <v>271</v>
      </c>
      <c r="D112" s="19" t="s">
        <v>73</v>
      </c>
    </row>
    <row r="113" spans="2:4" x14ac:dyDescent="0.2">
      <c r="B113" s="19" t="s">
        <v>272</v>
      </c>
      <c r="C113" s="19" t="s">
        <v>272</v>
      </c>
      <c r="D113" s="19" t="s">
        <v>73</v>
      </c>
    </row>
    <row r="114" spans="2:4" x14ac:dyDescent="0.2">
      <c r="B114" s="19" t="s">
        <v>273</v>
      </c>
      <c r="C114" s="19" t="s">
        <v>274</v>
      </c>
      <c r="D114" s="19" t="s">
        <v>73</v>
      </c>
    </row>
    <row r="115" spans="2:4" x14ac:dyDescent="0.2">
      <c r="B115" s="19" t="s">
        <v>275</v>
      </c>
      <c r="C115" s="19" t="s">
        <v>275</v>
      </c>
      <c r="D115" s="19" t="s">
        <v>56</v>
      </c>
    </row>
    <row r="116" spans="2:4" x14ac:dyDescent="0.2">
      <c r="B116" s="19" t="s">
        <v>276</v>
      </c>
      <c r="C116" s="19" t="s">
        <v>277</v>
      </c>
      <c r="D116" s="19" t="s">
        <v>62</v>
      </c>
    </row>
    <row r="117" spans="2:4" x14ac:dyDescent="0.2">
      <c r="B117" s="19" t="s">
        <v>278</v>
      </c>
      <c r="C117" s="19" t="s">
        <v>279</v>
      </c>
      <c r="D117" s="19" t="s">
        <v>123</v>
      </c>
    </row>
    <row r="118" spans="2:4" x14ac:dyDescent="0.2">
      <c r="B118" s="19" t="s">
        <v>280</v>
      </c>
      <c r="C118" s="19" t="s">
        <v>281</v>
      </c>
      <c r="D118" s="19" t="s">
        <v>70</v>
      </c>
    </row>
    <row r="119" spans="2:4" x14ac:dyDescent="0.2">
      <c r="B119" s="19" t="s">
        <v>282</v>
      </c>
      <c r="C119" s="19" t="s">
        <v>283</v>
      </c>
      <c r="D119" s="19" t="s">
        <v>123</v>
      </c>
    </row>
    <row r="120" spans="2:4" x14ac:dyDescent="0.2">
      <c r="B120" s="19" t="s">
        <v>284</v>
      </c>
      <c r="C120" s="19" t="s">
        <v>285</v>
      </c>
      <c r="D120" s="19" t="s">
        <v>70</v>
      </c>
    </row>
    <row r="121" spans="2:4" x14ac:dyDescent="0.2">
      <c r="B121" s="19" t="s">
        <v>286</v>
      </c>
      <c r="C121" s="19" t="s">
        <v>286</v>
      </c>
      <c r="D121" s="19" t="s">
        <v>123</v>
      </c>
    </row>
    <row r="122" spans="2:4" x14ac:dyDescent="0.2">
      <c r="B122" s="19" t="s">
        <v>287</v>
      </c>
      <c r="C122" s="19" t="s">
        <v>288</v>
      </c>
      <c r="D122" s="19" t="s">
        <v>73</v>
      </c>
    </row>
    <row r="123" spans="2:4" x14ac:dyDescent="0.2">
      <c r="B123" s="19" t="s">
        <v>289</v>
      </c>
      <c r="C123" s="19" t="s">
        <v>290</v>
      </c>
      <c r="D123" s="19" t="s">
        <v>70</v>
      </c>
    </row>
    <row r="124" spans="2:4" x14ac:dyDescent="0.2">
      <c r="B124" s="19" t="s">
        <v>291</v>
      </c>
      <c r="C124" s="19" t="s">
        <v>291</v>
      </c>
      <c r="D124" s="19" t="s">
        <v>123</v>
      </c>
    </row>
    <row r="125" spans="2:4" x14ac:dyDescent="0.2">
      <c r="B125" s="19" t="s">
        <v>292</v>
      </c>
      <c r="C125" s="19" t="s">
        <v>293</v>
      </c>
      <c r="D125" s="19" t="s">
        <v>94</v>
      </c>
    </row>
    <row r="126" spans="2:4" x14ac:dyDescent="0.2">
      <c r="B126" s="19" t="s">
        <v>294</v>
      </c>
      <c r="C126" s="19" t="s">
        <v>295</v>
      </c>
      <c r="D126" s="19" t="s">
        <v>56</v>
      </c>
    </row>
    <row r="127" spans="2:4" x14ac:dyDescent="0.2">
      <c r="B127" s="19" t="s">
        <v>296</v>
      </c>
      <c r="C127" s="19" t="s">
        <v>297</v>
      </c>
      <c r="D127" s="19" t="s">
        <v>62</v>
      </c>
    </row>
    <row r="128" spans="2:4" x14ac:dyDescent="0.2">
      <c r="B128" s="19" t="s">
        <v>298</v>
      </c>
      <c r="C128" s="19" t="s">
        <v>299</v>
      </c>
      <c r="D128" s="19" t="s">
        <v>73</v>
      </c>
    </row>
    <row r="129" spans="2:4" x14ac:dyDescent="0.2">
      <c r="B129" s="19" t="s">
        <v>300</v>
      </c>
      <c r="C129" s="19" t="s">
        <v>301</v>
      </c>
      <c r="D129" s="19" t="s">
        <v>94</v>
      </c>
    </row>
    <row r="130" spans="2:4" x14ac:dyDescent="0.2">
      <c r="B130" s="19" t="s">
        <v>302</v>
      </c>
      <c r="C130" s="19" t="s">
        <v>303</v>
      </c>
      <c r="D130" s="19" t="s">
        <v>56</v>
      </c>
    </row>
    <row r="131" spans="2:4" x14ac:dyDescent="0.2">
      <c r="B131" s="19" t="s">
        <v>304</v>
      </c>
      <c r="C131" s="19" t="s">
        <v>305</v>
      </c>
      <c r="D131" s="19" t="s">
        <v>73</v>
      </c>
    </row>
    <row r="132" spans="2:4" x14ac:dyDescent="0.2">
      <c r="B132" s="19" t="s">
        <v>306</v>
      </c>
      <c r="C132" s="19" t="s">
        <v>307</v>
      </c>
      <c r="D132" s="19" t="s">
        <v>123</v>
      </c>
    </row>
    <row r="133" spans="2:4" x14ac:dyDescent="0.2">
      <c r="B133" s="19" t="s">
        <v>308</v>
      </c>
      <c r="C133" s="19" t="s">
        <v>309</v>
      </c>
      <c r="D133" s="19" t="s">
        <v>73</v>
      </c>
    </row>
    <row r="134" spans="2:4" x14ac:dyDescent="0.2">
      <c r="B134" s="19" t="s">
        <v>310</v>
      </c>
      <c r="C134" s="19" t="s">
        <v>311</v>
      </c>
      <c r="D134" s="19" t="s">
        <v>123</v>
      </c>
    </row>
    <row r="135" spans="2:4" x14ac:dyDescent="0.2">
      <c r="B135" s="19" t="s">
        <v>312</v>
      </c>
      <c r="C135" s="19" t="s">
        <v>313</v>
      </c>
      <c r="D135" s="19" t="s">
        <v>123</v>
      </c>
    </row>
    <row r="136" spans="2:4" x14ac:dyDescent="0.2">
      <c r="B136" s="19" t="s">
        <v>314</v>
      </c>
      <c r="C136" s="19" t="s">
        <v>315</v>
      </c>
      <c r="D136" s="19" t="s">
        <v>73</v>
      </c>
    </row>
    <row r="137" spans="2:4" x14ac:dyDescent="0.2">
      <c r="B137" s="19" t="s">
        <v>316</v>
      </c>
      <c r="C137" s="19" t="s">
        <v>316</v>
      </c>
      <c r="D137" s="19" t="s">
        <v>73</v>
      </c>
    </row>
    <row r="138" spans="2:4" x14ac:dyDescent="0.2">
      <c r="B138" s="19" t="s">
        <v>317</v>
      </c>
      <c r="C138" s="19" t="s">
        <v>317</v>
      </c>
      <c r="D138" s="19" t="s">
        <v>56</v>
      </c>
    </row>
    <row r="139" spans="2:4" x14ac:dyDescent="0.2">
      <c r="B139" s="19" t="s">
        <v>318</v>
      </c>
      <c r="C139" s="19" t="s">
        <v>319</v>
      </c>
      <c r="D139" s="19" t="s">
        <v>94</v>
      </c>
    </row>
    <row r="140" spans="2:4" x14ac:dyDescent="0.2">
      <c r="B140" s="19" t="s">
        <v>320</v>
      </c>
      <c r="C140" s="19" t="s">
        <v>321</v>
      </c>
      <c r="D140" s="19" t="s">
        <v>94</v>
      </c>
    </row>
    <row r="141" spans="2:4" x14ac:dyDescent="0.2">
      <c r="B141" s="19" t="s">
        <v>322</v>
      </c>
      <c r="C141" s="19" t="s">
        <v>323</v>
      </c>
      <c r="D141" s="19" t="s">
        <v>123</v>
      </c>
    </row>
    <row r="142" spans="2:4" x14ac:dyDescent="0.2">
      <c r="B142" s="19" t="s">
        <v>324</v>
      </c>
      <c r="C142" s="19" t="s">
        <v>325</v>
      </c>
      <c r="D142" s="19" t="s">
        <v>94</v>
      </c>
    </row>
    <row r="143" spans="2:4" x14ac:dyDescent="0.2">
      <c r="B143" s="19" t="s">
        <v>326</v>
      </c>
      <c r="C143" s="19" t="s">
        <v>327</v>
      </c>
      <c r="D143" s="19" t="s">
        <v>56</v>
      </c>
    </row>
    <row r="144" spans="2:4" x14ac:dyDescent="0.2">
      <c r="B144" s="19" t="s">
        <v>328</v>
      </c>
      <c r="C144" s="19" t="s">
        <v>329</v>
      </c>
      <c r="D144" s="19" t="s">
        <v>94</v>
      </c>
    </row>
    <row r="145" spans="2:4" x14ac:dyDescent="0.2">
      <c r="B145" s="19" t="s">
        <v>330</v>
      </c>
      <c r="C145" s="19" t="s">
        <v>331</v>
      </c>
      <c r="D145" s="19" t="s">
        <v>73</v>
      </c>
    </row>
    <row r="146" spans="2:4" x14ac:dyDescent="0.2">
      <c r="B146" s="19" t="s">
        <v>332</v>
      </c>
      <c r="C146" s="19" t="s">
        <v>333</v>
      </c>
      <c r="D146" s="19" t="s">
        <v>56</v>
      </c>
    </row>
    <row r="147" spans="2:4" x14ac:dyDescent="0.2">
      <c r="B147" s="19" t="s">
        <v>334</v>
      </c>
      <c r="C147" s="19" t="s">
        <v>335</v>
      </c>
      <c r="D147" s="19" t="s">
        <v>56</v>
      </c>
    </row>
    <row r="148" spans="2:4" x14ac:dyDescent="0.2">
      <c r="B148" s="19" t="s">
        <v>336</v>
      </c>
      <c r="C148" s="19" t="s">
        <v>336</v>
      </c>
      <c r="D148" s="19" t="s">
        <v>70</v>
      </c>
    </row>
    <row r="149" spans="2:4" x14ac:dyDescent="0.2">
      <c r="B149" s="19" t="s">
        <v>337</v>
      </c>
      <c r="C149" s="19" t="s">
        <v>338</v>
      </c>
      <c r="D149" s="19" t="s">
        <v>94</v>
      </c>
    </row>
    <row r="150" spans="2:4" x14ac:dyDescent="0.2">
      <c r="B150" s="19" t="s">
        <v>339</v>
      </c>
      <c r="C150" s="19" t="s">
        <v>340</v>
      </c>
      <c r="D150" s="19" t="s">
        <v>70</v>
      </c>
    </row>
    <row r="151" spans="2:4" x14ac:dyDescent="0.2">
      <c r="B151" s="19" t="s">
        <v>341</v>
      </c>
      <c r="C151" s="19" t="s">
        <v>342</v>
      </c>
      <c r="D151" s="19" t="s">
        <v>94</v>
      </c>
    </row>
    <row r="152" spans="2:4" x14ac:dyDescent="0.2">
      <c r="B152" s="19" t="s">
        <v>343</v>
      </c>
      <c r="C152" s="19" t="s">
        <v>344</v>
      </c>
      <c r="D152" s="19" t="s">
        <v>70</v>
      </c>
    </row>
    <row r="153" spans="2:4" x14ac:dyDescent="0.2">
      <c r="B153" s="19" t="s">
        <v>345</v>
      </c>
      <c r="C153" s="19" t="s">
        <v>346</v>
      </c>
      <c r="D153" s="19" t="s">
        <v>73</v>
      </c>
    </row>
    <row r="154" spans="2:4" x14ac:dyDescent="0.2">
      <c r="B154" s="19" t="s">
        <v>347</v>
      </c>
      <c r="C154" s="19" t="s">
        <v>348</v>
      </c>
      <c r="D154" s="19" t="s">
        <v>56</v>
      </c>
    </row>
    <row r="155" spans="2:4" x14ac:dyDescent="0.2">
      <c r="B155" s="19" t="s">
        <v>349</v>
      </c>
      <c r="C155" s="19" t="s">
        <v>349</v>
      </c>
      <c r="D155" s="19" t="s">
        <v>73</v>
      </c>
    </row>
    <row r="156" spans="2:4" x14ac:dyDescent="0.2">
      <c r="B156" s="19" t="s">
        <v>350</v>
      </c>
      <c r="C156" s="19" t="s">
        <v>351</v>
      </c>
      <c r="D156" s="19" t="s">
        <v>73</v>
      </c>
    </row>
    <row r="157" spans="2:4" x14ac:dyDescent="0.2">
      <c r="B157" s="19" t="s">
        <v>352</v>
      </c>
      <c r="C157" s="19" t="s">
        <v>353</v>
      </c>
      <c r="D157" s="19" t="s">
        <v>56</v>
      </c>
    </row>
    <row r="158" spans="2:4" x14ac:dyDescent="0.2">
      <c r="B158" s="19" t="s">
        <v>354</v>
      </c>
      <c r="C158" s="19" t="s">
        <v>355</v>
      </c>
      <c r="D158" s="19" t="s">
        <v>56</v>
      </c>
    </row>
    <row r="159" spans="2:4" x14ac:dyDescent="0.2">
      <c r="B159" s="19" t="s">
        <v>356</v>
      </c>
      <c r="C159" s="19" t="s">
        <v>356</v>
      </c>
      <c r="D159" s="19" t="s">
        <v>56</v>
      </c>
    </row>
    <row r="160" spans="2:4" x14ac:dyDescent="0.2">
      <c r="B160" s="19" t="s">
        <v>357</v>
      </c>
      <c r="C160" s="19" t="s">
        <v>358</v>
      </c>
      <c r="D160" s="19" t="s">
        <v>70</v>
      </c>
    </row>
    <row r="161" spans="2:4" x14ac:dyDescent="0.2">
      <c r="B161" s="19" t="s">
        <v>359</v>
      </c>
      <c r="C161" s="19" t="s">
        <v>360</v>
      </c>
      <c r="D161" s="19" t="s">
        <v>73</v>
      </c>
    </row>
    <row r="162" spans="2:4" x14ac:dyDescent="0.2">
      <c r="B162" s="19" t="s">
        <v>361</v>
      </c>
      <c r="C162" s="19" t="s">
        <v>362</v>
      </c>
      <c r="D162" s="19" t="s">
        <v>56</v>
      </c>
    </row>
    <row r="163" spans="2:4" x14ac:dyDescent="0.2">
      <c r="B163" s="19" t="s">
        <v>363</v>
      </c>
      <c r="C163" s="19" t="s">
        <v>364</v>
      </c>
      <c r="D163" s="19" t="s">
        <v>73</v>
      </c>
    </row>
    <row r="164" spans="2:4" x14ac:dyDescent="0.2">
      <c r="B164" s="19" t="s">
        <v>365</v>
      </c>
      <c r="C164" s="19" t="s">
        <v>366</v>
      </c>
      <c r="D164" s="19" t="s">
        <v>123</v>
      </c>
    </row>
    <row r="165" spans="2:4" x14ac:dyDescent="0.2">
      <c r="B165" s="19" t="s">
        <v>367</v>
      </c>
      <c r="C165" s="19" t="s">
        <v>368</v>
      </c>
      <c r="D165" s="19" t="s">
        <v>70</v>
      </c>
    </row>
    <row r="166" spans="2:4" x14ac:dyDescent="0.2">
      <c r="B166" s="19" t="s">
        <v>369</v>
      </c>
      <c r="C166" s="19" t="s">
        <v>370</v>
      </c>
      <c r="D166" s="19" t="s">
        <v>70</v>
      </c>
    </row>
    <row r="167" spans="2:4" x14ac:dyDescent="0.2">
      <c r="B167" s="19" t="s">
        <v>371</v>
      </c>
      <c r="C167" s="19" t="s">
        <v>372</v>
      </c>
      <c r="D167" s="19" t="s">
        <v>70</v>
      </c>
    </row>
    <row r="168" spans="2:4" x14ac:dyDescent="0.2">
      <c r="B168" s="19" t="s">
        <v>373</v>
      </c>
      <c r="C168" s="19" t="s">
        <v>374</v>
      </c>
      <c r="D168" s="19" t="s">
        <v>56</v>
      </c>
    </row>
    <row r="169" spans="2:4" x14ac:dyDescent="0.2">
      <c r="B169" s="19" t="s">
        <v>375</v>
      </c>
      <c r="C169" s="19" t="s">
        <v>375</v>
      </c>
      <c r="D169" s="19" t="s">
        <v>94</v>
      </c>
    </row>
    <row r="170" spans="2:4" x14ac:dyDescent="0.2">
      <c r="B170" s="19" t="s">
        <v>376</v>
      </c>
      <c r="C170" s="19" t="s">
        <v>377</v>
      </c>
      <c r="D170" s="19" t="s">
        <v>123</v>
      </c>
    </row>
    <row r="171" spans="2:4" x14ac:dyDescent="0.2">
      <c r="B171" s="19" t="s">
        <v>378</v>
      </c>
      <c r="C171" s="19" t="s">
        <v>379</v>
      </c>
      <c r="D171" s="19" t="s">
        <v>70</v>
      </c>
    </row>
    <row r="172" spans="2:4" x14ac:dyDescent="0.2">
      <c r="B172" s="19" t="s">
        <v>380</v>
      </c>
      <c r="C172" s="19" t="s">
        <v>381</v>
      </c>
      <c r="D172" s="19" t="s">
        <v>70</v>
      </c>
    </row>
    <row r="173" spans="2:4" x14ac:dyDescent="0.2">
      <c r="B173" s="19" t="s">
        <v>382</v>
      </c>
      <c r="C173" s="19" t="s">
        <v>383</v>
      </c>
      <c r="D173" s="19" t="s">
        <v>94</v>
      </c>
    </row>
    <row r="174" spans="2:4" x14ac:dyDescent="0.2">
      <c r="B174" s="19" t="s">
        <v>384</v>
      </c>
      <c r="C174" s="19" t="s">
        <v>385</v>
      </c>
      <c r="D174" s="19" t="s">
        <v>73</v>
      </c>
    </row>
    <row r="175" spans="2:4" x14ac:dyDescent="0.2">
      <c r="B175" s="19" t="s">
        <v>386</v>
      </c>
      <c r="C175" s="19" t="s">
        <v>387</v>
      </c>
      <c r="D175" s="19" t="s">
        <v>70</v>
      </c>
    </row>
    <row r="176" spans="2:4" x14ac:dyDescent="0.2">
      <c r="B176" s="19" t="s">
        <v>388</v>
      </c>
      <c r="C176" s="19" t="s">
        <v>389</v>
      </c>
      <c r="D176" s="19" t="s">
        <v>70</v>
      </c>
    </row>
    <row r="177" spans="2:4" x14ac:dyDescent="0.2">
      <c r="B177" s="19" t="s">
        <v>390</v>
      </c>
      <c r="C177" s="19" t="s">
        <v>391</v>
      </c>
      <c r="D177" s="19" t="s">
        <v>70</v>
      </c>
    </row>
    <row r="178" spans="2:4" x14ac:dyDescent="0.2">
      <c r="B178" s="19" t="s">
        <v>392</v>
      </c>
      <c r="C178" s="19" t="s">
        <v>393</v>
      </c>
      <c r="D178" s="19" t="s">
        <v>56</v>
      </c>
    </row>
    <row r="179" spans="2:4" x14ac:dyDescent="0.2">
      <c r="B179" s="19" t="s">
        <v>394</v>
      </c>
      <c r="C179" s="19" t="s">
        <v>395</v>
      </c>
      <c r="D179" s="19" t="s">
        <v>94</v>
      </c>
    </row>
    <row r="180" spans="2:4" x14ac:dyDescent="0.2">
      <c r="B180" s="19" t="s">
        <v>396</v>
      </c>
      <c r="C180" s="19" t="s">
        <v>397</v>
      </c>
      <c r="D180" s="19" t="s">
        <v>56</v>
      </c>
    </row>
    <row r="181" spans="2:4" x14ac:dyDescent="0.2">
      <c r="B181" s="19" t="s">
        <v>398</v>
      </c>
      <c r="C181" s="19" t="s">
        <v>399</v>
      </c>
      <c r="D181" s="19" t="s">
        <v>70</v>
      </c>
    </row>
    <row r="182" spans="2:4" x14ac:dyDescent="0.2">
      <c r="B182" s="19" t="s">
        <v>400</v>
      </c>
      <c r="C182" s="19" t="s">
        <v>401</v>
      </c>
      <c r="D182" s="19" t="s">
        <v>94</v>
      </c>
    </row>
    <row r="183" spans="2:4" x14ac:dyDescent="0.2">
      <c r="B183" s="19" t="s">
        <v>402</v>
      </c>
      <c r="C183" s="19" t="s">
        <v>402</v>
      </c>
      <c r="D183" s="19" t="s">
        <v>56</v>
      </c>
    </row>
    <row r="184" spans="2:4" x14ac:dyDescent="0.2">
      <c r="B184" s="19" t="s">
        <v>403</v>
      </c>
      <c r="C184" s="19" t="s">
        <v>403</v>
      </c>
      <c r="D184" s="19" t="s">
        <v>62</v>
      </c>
    </row>
    <row r="185" spans="2:4" x14ac:dyDescent="0.2">
      <c r="B185" s="19" t="s">
        <v>404</v>
      </c>
      <c r="C185" s="19" t="s">
        <v>405</v>
      </c>
      <c r="D185" s="19" t="s">
        <v>94</v>
      </c>
    </row>
    <row r="186" spans="2:4" x14ac:dyDescent="0.2">
      <c r="B186" s="19" t="s">
        <v>406</v>
      </c>
      <c r="C186" s="19" t="s">
        <v>407</v>
      </c>
      <c r="D186" s="19" t="s">
        <v>56</v>
      </c>
    </row>
    <row r="187" spans="2:4" x14ac:dyDescent="0.2">
      <c r="B187" s="19" t="s">
        <v>408</v>
      </c>
      <c r="C187" s="19" t="s">
        <v>409</v>
      </c>
      <c r="D187" s="19" t="s">
        <v>56</v>
      </c>
    </row>
    <row r="188" spans="2:4" x14ac:dyDescent="0.2">
      <c r="B188" s="19" t="s">
        <v>410</v>
      </c>
      <c r="C188" s="19" t="s">
        <v>410</v>
      </c>
      <c r="D188" s="19" t="s">
        <v>70</v>
      </c>
    </row>
    <row r="189" spans="2:4" x14ac:dyDescent="0.2">
      <c r="B189" s="19" t="s">
        <v>411</v>
      </c>
      <c r="C189" s="19" t="s">
        <v>412</v>
      </c>
      <c r="D189" s="19" t="s">
        <v>56</v>
      </c>
    </row>
    <row r="190" spans="2:4" x14ac:dyDescent="0.2">
      <c r="B190" s="19" t="s">
        <v>413</v>
      </c>
      <c r="C190" s="19" t="s">
        <v>414</v>
      </c>
      <c r="D190" s="19" t="s">
        <v>70</v>
      </c>
    </row>
    <row r="191" spans="2:4" x14ac:dyDescent="0.2">
      <c r="B191" s="19" t="s">
        <v>415</v>
      </c>
      <c r="C191" s="19" t="s">
        <v>415</v>
      </c>
      <c r="D191" s="19" t="s">
        <v>56</v>
      </c>
    </row>
    <row r="192" spans="2:4" x14ac:dyDescent="0.2">
      <c r="B192" s="19" t="s">
        <v>416</v>
      </c>
      <c r="C192" s="19" t="s">
        <v>417</v>
      </c>
      <c r="D192" s="19" t="s">
        <v>56</v>
      </c>
    </row>
    <row r="193" spans="2:4" x14ac:dyDescent="0.2">
      <c r="B193" s="19" t="s">
        <v>418</v>
      </c>
      <c r="C193" s="19" t="s">
        <v>419</v>
      </c>
      <c r="D193" s="19" t="s">
        <v>70</v>
      </c>
    </row>
    <row r="194" spans="2:4" x14ac:dyDescent="0.2">
      <c r="B194" s="19" t="s">
        <v>420</v>
      </c>
      <c r="C194" s="19" t="s">
        <v>421</v>
      </c>
      <c r="D194" s="19" t="s">
        <v>70</v>
      </c>
    </row>
    <row r="195" spans="2:4" x14ac:dyDescent="0.2">
      <c r="B195" s="19" t="s">
        <v>422</v>
      </c>
      <c r="C195" s="19" t="s">
        <v>423</v>
      </c>
      <c r="D195" s="19" t="s">
        <v>62</v>
      </c>
    </row>
    <row r="196" spans="2:4" x14ac:dyDescent="0.2">
      <c r="B196" s="19" t="s">
        <v>424</v>
      </c>
      <c r="C196" s="19" t="s">
        <v>425</v>
      </c>
      <c r="D196" s="19" t="s">
        <v>56</v>
      </c>
    </row>
    <row r="197" spans="2:4" x14ac:dyDescent="0.2">
      <c r="B197" s="19" t="s">
        <v>426</v>
      </c>
      <c r="C197" s="19" t="s">
        <v>426</v>
      </c>
      <c r="D197" s="19" t="s">
        <v>94</v>
      </c>
    </row>
    <row r="198" spans="2:4" x14ac:dyDescent="0.2">
      <c r="B198" s="19" t="s">
        <v>427</v>
      </c>
      <c r="C198" s="19" t="s">
        <v>427</v>
      </c>
      <c r="D198" s="19" t="s">
        <v>94</v>
      </c>
    </row>
    <row r="199" spans="2:4" x14ac:dyDescent="0.2">
      <c r="B199" s="19" t="s">
        <v>428</v>
      </c>
      <c r="C199" s="19" t="s">
        <v>428</v>
      </c>
      <c r="D199" s="19" t="s">
        <v>62</v>
      </c>
    </row>
    <row r="200" spans="2:4" x14ac:dyDescent="0.2">
      <c r="B200" s="19" t="s">
        <v>429</v>
      </c>
      <c r="C200" s="19" t="s">
        <v>429</v>
      </c>
      <c r="D200" s="19" t="s">
        <v>94</v>
      </c>
    </row>
    <row r="201" spans="2:4" x14ac:dyDescent="0.2">
      <c r="B201" s="19" t="s">
        <v>430</v>
      </c>
      <c r="C201" s="19" t="s">
        <v>430</v>
      </c>
      <c r="D201" s="19" t="s">
        <v>94</v>
      </c>
    </row>
    <row r="202" spans="2:4" x14ac:dyDescent="0.2">
      <c r="B202" s="19" t="s">
        <v>431</v>
      </c>
      <c r="C202" s="19" t="s">
        <v>431</v>
      </c>
      <c r="D202" s="19" t="s">
        <v>432</v>
      </c>
    </row>
    <row r="203" spans="2:4" x14ac:dyDescent="0.2">
      <c r="B203" s="19" t="s">
        <v>433</v>
      </c>
      <c r="C203" s="19" t="s">
        <v>433</v>
      </c>
      <c r="D203" s="19" t="s">
        <v>432</v>
      </c>
    </row>
    <row r="204" spans="2:4" x14ac:dyDescent="0.2">
      <c r="B204" s="19" t="s">
        <v>434</v>
      </c>
      <c r="C204" s="19" t="s">
        <v>434</v>
      </c>
      <c r="D204" s="19" t="s">
        <v>435</v>
      </c>
    </row>
  </sheetData>
  <sheetProtection sheet="1" objects="1" scenarios="1" selectLockedCells="1" selectUnlockedCells="1"/>
  <autoFilter ref="B1:D204" xr:uid="{00000000-0009-0000-0000-000007000000}">
    <filterColumn colId="1" showButton="0"/>
    <filterColumn colId="2" showButton="0"/>
  </autoFilter>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0" tint="-0.499984740745262"/>
  </sheetPr>
  <dimension ref="B1:D8"/>
  <sheetViews>
    <sheetView workbookViewId="0"/>
  </sheetViews>
  <sheetFormatPr defaultRowHeight="13.2" x14ac:dyDescent="0.2"/>
  <sheetData>
    <row r="1" spans="2:4" x14ac:dyDescent="0.2">
      <c r="B1" t="s">
        <v>582</v>
      </c>
      <c r="D1" t="s">
        <v>583</v>
      </c>
    </row>
    <row r="2" spans="2:4" x14ac:dyDescent="0.2">
      <c r="B2" s="19" t="s">
        <v>587</v>
      </c>
      <c r="D2" t="s">
        <v>584</v>
      </c>
    </row>
    <row r="3" spans="2:4" x14ac:dyDescent="0.2">
      <c r="B3" s="19" t="s">
        <v>588</v>
      </c>
      <c r="D3" t="s">
        <v>591</v>
      </c>
    </row>
    <row r="4" spans="2:4" x14ac:dyDescent="0.2">
      <c r="B4" s="19" t="s">
        <v>671</v>
      </c>
      <c r="D4" t="s">
        <v>585</v>
      </c>
    </row>
    <row r="5" spans="2:4" x14ac:dyDescent="0.2">
      <c r="B5" t="s">
        <v>590</v>
      </c>
      <c r="D5" t="s">
        <v>586</v>
      </c>
    </row>
    <row r="6" spans="2:4" x14ac:dyDescent="0.2">
      <c r="B6">
        <v>999</v>
      </c>
      <c r="D6" t="s">
        <v>589</v>
      </c>
    </row>
    <row r="7" spans="2:4" x14ac:dyDescent="0.2">
      <c r="B7" s="144" t="s">
        <v>673</v>
      </c>
      <c r="D7" t="s">
        <v>672</v>
      </c>
    </row>
    <row r="8" spans="2:4" x14ac:dyDescent="0.2">
      <c r="B8" s="144" t="s">
        <v>674</v>
      </c>
      <c r="D8" t="s">
        <v>675</v>
      </c>
    </row>
  </sheetData>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42</vt:i4>
      </vt:variant>
    </vt:vector>
  </HeadingPairs>
  <TitlesOfParts>
    <vt:vector size="52" baseType="lpstr">
      <vt:lpstr>様式１【認定申請一覧】</vt:lpstr>
      <vt:lpstr>様式２ (この欄に事業番号を半角で記入)</vt:lpstr>
      <vt:lpstr>様式３a (この欄に事業番号を半角で記入)</vt:lpstr>
      <vt:lpstr>様式３ｂ (この欄に事業番号を半角で記入)</vt:lpstr>
      <vt:lpstr>様式３ｃ【この欄に事業番号を半角で記入】</vt:lpstr>
      <vt:lpstr>様式４【表彰応募一覧】</vt:lpstr>
      <vt:lpstr>様式５【応募技術者氏名】</vt:lpstr>
      <vt:lpstr>リスト選択肢</vt:lpstr>
      <vt:lpstr>check</vt:lpstr>
      <vt:lpstr>【応募情報収集シート】</vt:lpstr>
      <vt:lpstr>様式１【認定申請一覧】!Print_Area</vt:lpstr>
      <vt:lpstr>'様式２ (この欄に事業番号を半角で記入)'!Print_Area</vt:lpstr>
      <vt:lpstr>'様式３a (この欄に事業番号を半角で記入)'!Print_Area</vt:lpstr>
      <vt:lpstr>'様式３ｂ (この欄に事業番号を半角で記入)'!Print_Area</vt:lpstr>
      <vt:lpstr>様式３ｃ【この欄に事業番号を半角で記入】!Print_Area</vt:lpstr>
      <vt:lpstr>様式４【表彰応募一覧】!Print_Area</vt:lpstr>
      <vt:lpstr>様式５【応募技術者氏名】!Print_Area</vt:lpstr>
      <vt:lpstr>エラー無</vt:lpstr>
      <vt:lpstr>その他</vt:lpstr>
      <vt:lpstr>プロトコル</vt:lpstr>
      <vt:lpstr>プロトコル１</vt:lpstr>
      <vt:lpstr>プロトコル２</vt:lpstr>
      <vt:lpstr>メールmsg</vt:lpstr>
      <vt:lpstr>メールアドレス右</vt:lpstr>
      <vt:lpstr>メールアドレス左</vt:lpstr>
      <vt:lpstr>過年度認定</vt:lpstr>
      <vt:lpstr>改修内容</vt:lpstr>
      <vt:lpstr>業務種別</vt:lpstr>
      <vt:lpstr>建築計画_群建築</vt:lpstr>
      <vt:lpstr>建築計画_住宅団地等</vt:lpstr>
      <vt:lpstr>建築計画_単体建築</vt:lpstr>
      <vt:lpstr>建築設計_基本_実施設計</vt:lpstr>
      <vt:lpstr>建築設計_基本設計</vt:lpstr>
      <vt:lpstr>建築設計_実施計画</vt:lpstr>
      <vt:lpstr>建物診断</vt:lpstr>
      <vt:lpstr>工事監理</vt:lpstr>
      <vt:lpstr>工事監理等_工事監理_設計意図伝達</vt:lpstr>
      <vt:lpstr>構造</vt:lpstr>
      <vt:lpstr>国名リスト</vt:lpstr>
      <vt:lpstr>新築・改修の別</vt:lpstr>
      <vt:lpstr>数1msg</vt:lpstr>
      <vt:lpstr>数カンマ</vt:lpstr>
      <vt:lpstr>正常</vt:lpstr>
      <vt:lpstr>清算</vt:lpstr>
      <vt:lpstr>設計意図伝達</vt:lpstr>
      <vt:lpstr>地域計画</vt:lpstr>
      <vt:lpstr>電話msg</vt:lpstr>
      <vt:lpstr>電話番号</vt:lpstr>
      <vt:lpstr>特殊構造</vt:lpstr>
      <vt:lpstr>半角msg</vt:lpstr>
      <vt:lpstr>必須msg</vt:lpstr>
      <vt:lpstr>用途</vt:lpstr>
    </vt:vector>
  </TitlesOfParts>
  <Company>国土交通省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行政情報システム室</dc:creator>
  <cp:lastModifiedBy>Hisashi Shintani</cp:lastModifiedBy>
  <cp:lastPrinted>2021-08-05T08:18:32Z</cp:lastPrinted>
  <dcterms:created xsi:type="dcterms:W3CDTF">2004-03-03T12:58:44Z</dcterms:created>
  <dcterms:modified xsi:type="dcterms:W3CDTF">2021-09-09T07:24:31Z</dcterms:modified>
</cp:coreProperties>
</file>