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6815" windowHeight="8835" tabRatio="812"/>
  </bookViews>
  <sheets>
    <sheet name="CO2排出量の算出について" sheetId="9" r:id="rId1"/>
    <sheet name="様式1-1（燃料法）" sheetId="12" r:id="rId2"/>
    <sheet name="様式1-1記載例（燃料法）" sheetId="2" r:id="rId3"/>
    <sheet name="様式1-2（燃費法）" sheetId="13" r:id="rId4"/>
    <sheet name="様式1-2記載例（燃費法）" sheetId="11" r:id="rId5"/>
    <sheet name="様式1-3（改良トンキロ法）" sheetId="14" r:id="rId6"/>
    <sheet name="様式1-3記載例（改良トンキロ法）" sheetId="7" r:id="rId7"/>
    <sheet name="様式1-4（従来トンキロ法）" sheetId="15" r:id="rId8"/>
    <sheet name="様式1-4記載例（従来トンキロ法）" sheetId="8" r:id="rId9"/>
  </sheets>
  <definedNames>
    <definedName name="_xlnm.Print_Area" localSheetId="0">CO2排出量の算出について!$A$1:$J$35</definedName>
    <definedName name="_xlnm.Print_Area" localSheetId="1">'様式1-1（燃料法）'!$A$1:$Q$60</definedName>
    <definedName name="_xlnm.Print_Area" localSheetId="2">'様式1-1記載例（燃料法）'!$A$1:$X$59</definedName>
    <definedName name="_xlnm.Print_Area" localSheetId="3">'様式1-2（燃費法）'!$A$1:$R$60</definedName>
    <definedName name="_xlnm.Print_Area" localSheetId="4">'様式1-2記載例（燃費法）'!$A$1:$Y$60</definedName>
    <definedName name="_xlnm.Print_Area" localSheetId="5">'様式1-3（改良トンキロ法）'!$A$1:$R$62</definedName>
    <definedName name="_xlnm.Print_Area" localSheetId="6">'様式1-3記載例（改良トンキロ法）'!$A$1:$X$61</definedName>
    <definedName name="_xlnm.Print_Area" localSheetId="7">'様式1-4（従来トンキロ法）'!$A$1:$Q$54</definedName>
    <definedName name="_xlnm.Print_Area" localSheetId="8">'様式1-4記載例（従来トンキロ法）'!$A$1:$S$54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7" l="1"/>
  <c r="F60" i="7" s="1"/>
  <c r="F53" i="7"/>
  <c r="F54" i="7" s="1"/>
  <c r="F53" i="14"/>
  <c r="M10" i="13" l="1"/>
  <c r="F59" i="14"/>
  <c r="F60" i="14" s="1"/>
  <c r="K29" i="12"/>
  <c r="E29" i="12"/>
  <c r="P25" i="15"/>
  <c r="P24" i="15"/>
  <c r="P23" i="15"/>
  <c r="P22" i="15"/>
  <c r="P21" i="15"/>
  <c r="P20" i="15"/>
  <c r="P11" i="15"/>
  <c r="P10" i="15"/>
  <c r="P12" i="15" s="1"/>
  <c r="O20" i="14"/>
  <c r="P20" i="14" s="1"/>
  <c r="O21" i="14"/>
  <c r="P21" i="14" s="1"/>
  <c r="O22" i="14"/>
  <c r="P22" i="14" s="1"/>
  <c r="O23" i="14"/>
  <c r="P23" i="14" s="1"/>
  <c r="O24" i="14"/>
  <c r="P24" i="14" s="1"/>
  <c r="F54" i="14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Q23" i="13" s="1"/>
  <c r="M24" i="13"/>
  <c r="Q24" i="13" s="1"/>
  <c r="M25" i="13"/>
  <c r="Q25" i="13" s="1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6" i="11" s="1"/>
  <c r="Q25" i="11"/>
  <c r="P24" i="11"/>
  <c r="M24" i="11"/>
  <c r="P23" i="11"/>
  <c r="M23" i="11"/>
  <c r="Q22" i="11"/>
  <c r="P21" i="11"/>
  <c r="M21" i="11"/>
  <c r="Q21" i="11" s="1"/>
  <c r="P11" i="11"/>
  <c r="M11" i="11"/>
  <c r="Q11" i="11" s="1"/>
  <c r="P10" i="11"/>
  <c r="M10" i="11"/>
  <c r="Q10" i="11" s="1"/>
  <c r="Q11" i="13" l="1"/>
  <c r="Q21" i="13"/>
  <c r="Q26" i="13"/>
  <c r="P12" i="14"/>
  <c r="E28" i="14" s="1"/>
  <c r="Q22" i="13"/>
  <c r="Q23" i="11"/>
  <c r="Q24" i="11"/>
  <c r="Q27" i="11" s="1"/>
  <c r="P26" i="15"/>
  <c r="E29" i="15" s="1"/>
  <c r="E28" i="15"/>
  <c r="P26" i="14"/>
  <c r="P27" i="12"/>
  <c r="P12" i="12"/>
  <c r="H30" i="12" s="1"/>
  <c r="Q12" i="11"/>
  <c r="P21" i="8"/>
  <c r="P20" i="8"/>
  <c r="P10" i="8"/>
  <c r="P21" i="7"/>
  <c r="H29" i="14" l="1"/>
  <c r="K28" i="15"/>
  <c r="H29" i="15"/>
  <c r="E29" i="14"/>
  <c r="K28" i="14"/>
  <c r="Q27" i="13"/>
  <c r="H30" i="13" s="1"/>
  <c r="E30" i="12"/>
  <c r="E30" i="11"/>
  <c r="E29" i="11"/>
  <c r="H30" i="11"/>
  <c r="K29" i="11"/>
  <c r="P22" i="2"/>
  <c r="K29" i="13" l="1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<sst xmlns="http://schemas.openxmlformats.org/spreadsheetml/2006/main" count="741" uniqueCount="125">
  <si>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</si>
  <si>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</si>
  <si>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</si>
  <si>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</si>
  <si>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</si>
  <si>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</si>
  <si>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</si>
  <si>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</si>
  <si>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</si>
  <si>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</si>
  <si>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</si>
  <si>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</si>
  <si>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</si>
  <si>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</si>
  <si>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</si>
  <si>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</si>
  <si>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</si>
  <si>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</si>
  <si>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</si>
  <si>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</si>
  <si>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</si>
  <si>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</si>
  <si>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</si>
  <si>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</si>
  <si>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</si>
  <si>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</si>
  <si>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</si>
  <si>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</si>
  <si>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</si>
  <si>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</si>
  <si>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</si>
  <si>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</si>
  <si>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</si>
  <si>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</si>
  <si>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</si>
  <si>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</si>
  <si>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</si>
  <si>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</si>
  <si>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</si>
  <si>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</si>
  <si>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</si>
  <si>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</si>
  <si>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</si>
  <si>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</si>
  <si>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</si>
  <si>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</si>
  <si>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</si>
  <si>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</si>
  <si>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</si>
  <si>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</si>
  <si>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</si>
  <si>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</si>
  <si>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</si>
  <si>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</si>
  <si>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</si>
  <si>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</si>
  <si>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</si>
  <si>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</si>
  <si>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</si>
  <si>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</si>
  <si>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</si>
  <si>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</si>
  <si>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</si>
  <si>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</si>
  <si>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</si>
  <si>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9" eb="11">
      <t>ユソウ</t>
    </rPh>
    <rPh sb="12" eb="13">
      <t>カカワ</t>
    </rPh>
    <rPh sb="17" eb="19">
      <t>ハイシュツ</t>
    </rPh>
    <rPh sb="19" eb="20">
      <t>リョウ</t>
    </rPh>
    <rPh sb="21" eb="23">
      <t>ケイサン</t>
    </rPh>
    <rPh sb="24" eb="26">
      <t>ヒツヨウ</t>
    </rPh>
    <rPh sb="27" eb="29">
      <t>コウモク</t>
    </rPh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</si>
  <si>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</si>
  <si>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</si>
  <si>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</si>
  <si>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</si>
  <si>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</si>
  <si>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</si>
  <si>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</si>
  <si>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</si>
  <si>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</si>
  <si>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</si>
  <si>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</si>
  <si>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</si>
  <si>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様式1-1</t>
    <rPh sb="0" eb="2">
      <t>ヨウシキ</t>
    </rPh>
    <phoneticPr fontId="4"/>
  </si>
  <si>
    <t>様式1-2</t>
    <rPh sb="0" eb="2">
      <t>ヨウシキ</t>
    </rPh>
    <phoneticPr fontId="4"/>
  </si>
  <si>
    <t>様式1-3</t>
    <rPh sb="0" eb="2">
      <t>ヨウシキ</t>
    </rPh>
    <phoneticPr fontId="4"/>
  </si>
  <si>
    <t>様式1-4</t>
    <rPh sb="0" eb="2">
      <t>ヨウシキ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</si>
  <si>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</si>
  <si>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</si>
  <si>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</si>
  <si>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</si>
  <si>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</si>
  <si>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t>様式</t>
    <rPh sb="0" eb="2">
      <t>ヨウシキ</t>
    </rPh>
    <phoneticPr fontId="4"/>
  </si>
  <si>
    <t>事業実施前</t>
    <rPh sb="0" eb="2">
      <t>ジギョウ</t>
    </rPh>
    <rPh sb="2" eb="5">
      <t>ジッシマエ</t>
    </rPh>
    <phoneticPr fontId="4"/>
  </si>
  <si>
    <t>事業実施後</t>
    <rPh sb="0" eb="2">
      <t>ジギョウ</t>
    </rPh>
    <rPh sb="2" eb="4">
      <t>ジッシ</t>
    </rPh>
    <rPh sb="4" eb="5">
      <t>アト</t>
    </rPh>
    <phoneticPr fontId="4"/>
  </si>
  <si>
    <t>事業実施前</t>
    <rPh sb="0" eb="2">
      <t>ジギョウ</t>
    </rPh>
    <rPh sb="2" eb="4">
      <t>ジッシ</t>
    </rPh>
    <rPh sb="4" eb="5">
      <t>マエ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</si>
  <si>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</si>
  <si>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：トラック、鉄道、船舶いずれの計算にも必要な項目</t>
    </r>
    <rPh sb="7" eb="9">
      <t>テツドウ</t>
    </rPh>
    <rPh sb="10" eb="12">
      <t>センパク</t>
    </rPh>
    <rPh sb="16" eb="18">
      <t>ケイサン</t>
    </rPh>
    <rPh sb="20" eb="22">
      <t>ヒツヨウ</t>
    </rPh>
    <rPh sb="23" eb="25">
      <t>コウモク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</si>
  <si>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</si>
  <si>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</si>
  <si>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</si>
  <si>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</si>
  <si>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t>※鉄道・船舶は従来トンキロ法にて算出。詳細は「様式1-1記載例（燃料法）」を参照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ネンリョウ</t>
    </rPh>
    <rPh sb="34" eb="35">
      <t>ホウ</t>
    </rPh>
    <rPh sb="38" eb="40">
      <t>サンショウ</t>
    </rPh>
    <phoneticPr fontId="4"/>
  </si>
  <si>
    <t>※鉄道・船舶は従来トンキロ法にて算出。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phoneticPr fontId="4"/>
  </si>
  <si>
    <t>※鉄道・船舶は従来トンキロ法にて算出。詳細は「様式1-2記載例（燃費法）」を参照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ネンピ</t>
    </rPh>
    <rPh sb="34" eb="35">
      <t>ホウ</t>
    </rPh>
    <rPh sb="38" eb="40">
      <t>サンショウ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</si>
  <si>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</si>
  <si>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※鉄道・船舶は従来トンキロ法にて算出。詳細は「様式1-3記載例（改良トンキロ法）」を参照</t>
    <rPh sb="1" eb="3">
      <t>テツドウ</t>
    </rPh>
    <rPh sb="4" eb="6">
      <t>センパク</t>
    </rPh>
    <rPh sb="7" eb="9">
      <t>ジュウライ</t>
    </rPh>
    <rPh sb="13" eb="14">
      <t>ホウ</t>
    </rPh>
    <rPh sb="16" eb="18">
      <t>サンシュツ</t>
    </rPh>
    <rPh sb="19" eb="21">
      <t>ショウサイ</t>
    </rPh>
    <rPh sb="23" eb="25">
      <t>ヨウシキ</t>
    </rPh>
    <rPh sb="28" eb="31">
      <t>キサイレイ</t>
    </rPh>
    <rPh sb="32" eb="34">
      <t>カイリョウ</t>
    </rPh>
    <rPh sb="38" eb="39">
      <t>ホウ</t>
    </rPh>
    <rPh sb="42" eb="44">
      <t>サンショウ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</si>
  <si>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</si>
  <si>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</si>
  <si>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</si>
  <si>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</si>
  <si>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</si>
  <si>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</si>
  <si>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</si>
  <si>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</si>
  <si>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　　図表②従来トンキロ法における排出係数（鉄道・船舶のCO2排出量算出に使用）</t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</si>
  <si>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</si>
  <si>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</si>
  <si>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</si>
  <si>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</si>
  <si>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</si>
  <si>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8" eb="30">
      <t>ハイシュツ</t>
    </rPh>
    <rPh sb="30" eb="33">
      <t>リョウサンシュツ</t>
    </rPh>
    <rPh sb="34" eb="36">
      <t>シヨウ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</si>
  <si>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</si>
  <si>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</si>
  <si>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</si>
  <si>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</si>
  <si>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</si>
  <si>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t>v</t>
    <phoneticPr fontId="4"/>
  </si>
  <si>
    <t>,</t>
    <phoneticPr fontId="4"/>
  </si>
  <si>
    <r>
      <t>　　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</si>
</sst>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0" fillId="8" borderId="0" xfId="0" applyFill="1" applyBorder="1" applyAlignment="1">
      <alignment vertical="center" shrinkToFit="1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g"/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8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500062</xdr:colOff>
      <xdr:row>32</xdr:row>
      <xdr:rowOff>0</xdr:rowOff>
    </xdr:from>
    <xdr:to>
      <xdr:col>16</xdr:col>
      <xdr:colOff>366308</xdr:colOff>
      <xdr:row>53</xdr:row>
      <xdr:rowOff>142874</xdr:rowOff>
    </xdr:to>
    <xdr:pic>
      <xdr:nvPicPr>
        <xdr:cNvPr id="11" name="図 10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024562" y="7298531"/>
          <a:ext cx="5140715" cy="37028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215476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8639222" y="3157643"/>
          <a:ext cx="1595920" cy="677333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337291</xdr:colOff>
      <xdr:row>57</xdr:row>
      <xdr:rowOff>71437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8</xdr:col>
      <xdr:colOff>511969</xdr:colOff>
      <xdr:row>32</xdr:row>
      <xdr:rowOff>47624</xdr:rowOff>
    </xdr:from>
    <xdr:to>
      <xdr:col>16</xdr:col>
      <xdr:colOff>378215</xdr:colOff>
      <xdr:row>54</xdr:row>
      <xdr:rowOff>23810</xdr:rowOff>
    </xdr:to>
    <xdr:pic>
      <xdr:nvPicPr>
        <xdr:cNvPr id="6" name="図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000750" y="7346155"/>
          <a:ext cx="5140715" cy="37028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222817</xdr:colOff>
      <xdr:row>31</xdr:row>
      <xdr:rowOff>216012</xdr:rowOff>
    </xdr:from>
    <xdr:to>
      <xdr:col>17</xdr:col>
      <xdr:colOff>172407</xdr:colOff>
      <xdr:row>53</xdr:row>
      <xdr:rowOff>147976</xdr:rowOff>
    </xdr:to>
    <xdr:pic>
      <xdr:nvPicPr>
        <xdr:cNvPr id="12" name="図 1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386853" y="7455012"/>
          <a:ext cx="5093090" cy="3932464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88445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15</xdr:col>
      <xdr:colOff>254317</xdr:colOff>
      <xdr:row>12</xdr:row>
      <xdr:rowOff>37624</xdr:rowOff>
    </xdr:from>
    <xdr:to>
      <xdr:col>18</xdr:col>
      <xdr:colOff>110965</xdr:colOff>
      <xdr:row>15</xdr:row>
      <xdr:rowOff>218186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9100661" y="2692718"/>
          <a:ext cx="1630679" cy="859218"/>
        </a:xfrm>
        <a:prstGeom prst="wedgeRoundRectCallout">
          <a:avLst>
            <a:gd name="adj1" fmla="val -29590"/>
            <a:gd name="adj2" fmla="val 18110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9</xdr:col>
      <xdr:colOff>210911</xdr:colOff>
      <xdr:row>32</xdr:row>
      <xdr:rowOff>1700</xdr:rowOff>
    </xdr:from>
    <xdr:to>
      <xdr:col>17</xdr:col>
      <xdr:colOff>255751</xdr:colOff>
      <xdr:row>53</xdr:row>
      <xdr:rowOff>159882</xdr:rowOff>
    </xdr:to>
    <xdr:pic>
      <xdr:nvPicPr>
        <xdr:cNvPr id="14" name="図 1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3" t="4468" r="4740" b="2652"/>
        <a:stretch/>
      </xdr:blipFill>
      <xdr:spPr>
        <a:xfrm>
          <a:off x="6378349" y="7300231"/>
          <a:ext cx="5140715" cy="3718151"/>
        </a:xfrm>
        <a:prstGeom prst="rect">
          <a:avLst/>
        </a:prstGeom>
      </xdr:spPr>
    </xdr:pic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145595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10</xdr:col>
      <xdr:colOff>176893</xdr:colOff>
      <xdr:row>33</xdr:row>
      <xdr:rowOff>81643</xdr:rowOff>
    </xdr:from>
    <xdr:to>
      <xdr:col>16</xdr:col>
      <xdr:colOff>625928</xdr:colOff>
      <xdr:row>51</xdr:row>
      <xdr:rowOff>136072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7007679" y="7728857"/>
          <a:ext cx="4830535" cy="34426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286451</xdr:colOff>
      <xdr:row>12</xdr:row>
      <xdr:rowOff>33318</xdr:rowOff>
    </xdr:from>
    <xdr:to>
      <xdr:col>16</xdr:col>
      <xdr:colOff>273845</xdr:colOff>
      <xdr:row>15</xdr:row>
      <xdr:rowOff>123465</xdr:rowOff>
    </xdr:to>
    <xdr:sp macro="" textlink="">
      <xdr:nvSpPr>
        <xdr:cNvPr id="23" name="AutoShape 7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>
          <a:spLocks noChangeArrowheads="1"/>
        </xdr:cNvSpPr>
      </xdr:nvSpPr>
      <xdr:spPr bwMode="auto">
        <a:xfrm>
          <a:off x="9037545" y="2664599"/>
          <a:ext cx="2106706" cy="768804"/>
        </a:xfrm>
        <a:prstGeom prst="wedgeRoundRectCallout">
          <a:avLst>
            <a:gd name="adj1" fmla="val 4313"/>
            <a:gd name="adj2" fmla="val 204039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5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下記掲載の図表②を参照</a:t>
          </a: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 editAs="oneCell">
    <xdr:from>
      <xdr:col>10</xdr:col>
      <xdr:colOff>217714</xdr:colOff>
      <xdr:row>33</xdr:row>
      <xdr:rowOff>108857</xdr:rowOff>
    </xdr:from>
    <xdr:to>
      <xdr:col>16</xdr:col>
      <xdr:colOff>676274</xdr:colOff>
      <xdr:row>53</xdr:row>
      <xdr:rowOff>38099</xdr:rowOff>
    </xdr:to>
    <xdr:pic>
      <xdr:nvPicPr>
        <xdr:cNvPr id="17" name="図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6" t="4728" r="4587" b="3272"/>
        <a:stretch/>
      </xdr:blipFill>
      <xdr:spPr>
        <a:xfrm>
          <a:off x="7048500" y="8055428"/>
          <a:ext cx="4826453" cy="36439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214312</xdr:colOff>
      <xdr:row>31</xdr:row>
      <xdr:rowOff>0</xdr:rowOff>
    </xdr:from>
    <xdr:to>
      <xdr:col>9</xdr:col>
      <xdr:colOff>309563</xdr:colOff>
      <xdr:row>52</xdr:row>
      <xdr:rowOff>142875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500187" y="7072313"/>
          <a:ext cx="5083970" cy="37028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216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159684</xdr:colOff>
      <xdr:row>12</xdr:row>
      <xdr:rowOff>190505</xdr:rowOff>
    </xdr:from>
    <xdr:to>
      <xdr:col>17</xdr:col>
      <xdr:colOff>361388</xdr:colOff>
      <xdr:row>15</xdr:row>
      <xdr:rowOff>138391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Arrowheads="1"/>
        </xdr:cNvSpPr>
      </xdr:nvSpPr>
      <xdr:spPr bwMode="auto">
        <a:xfrm>
          <a:off x="9601340" y="2821786"/>
          <a:ext cx="2321017" cy="626543"/>
        </a:xfrm>
        <a:prstGeom prst="wedgeRoundRectCallout">
          <a:avLst>
            <a:gd name="adj1" fmla="val -63855"/>
            <a:gd name="adj2" fmla="val 7575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下記掲載の図表①を参照</a:t>
          </a:r>
          <a:endParaRPr lang="ja-JP" altLang="ja-JP">
            <a:effectLst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11906</xdr:colOff>
      <xdr:row>31</xdr:row>
      <xdr:rowOff>59530</xdr:rowOff>
    </xdr:from>
    <xdr:to>
      <xdr:col>10</xdr:col>
      <xdr:colOff>59533</xdr:colOff>
      <xdr:row>53</xdr:row>
      <xdr:rowOff>35717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4776" r="5208" b="2388"/>
        <a:stretch/>
      </xdr:blipFill>
      <xdr:spPr>
        <a:xfrm>
          <a:off x="1559719" y="7131843"/>
          <a:ext cx="5083970" cy="370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cho.meti.go.jp/category/saving_and_new/saving/ninushi/pdf/guidelinev3.2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view="pageBreakPreview" zoomScale="80" zoomScaleNormal="80" zoomScaleSheetLayoutView="80" workbookViewId="0">
      <selection activeCell="O11" sqref="O10:O11"/>
    </sheetView>
  </sheetViews>
  <sheetFormatPr defaultRowHeight="13.5" x14ac:dyDescent="0.15"/>
  <sheetData>
    <row r="1" spans="1:8" ht="14.25" thickBot="1" x14ac:dyDescent="0.2">
      <c r="A1" t="s">
        <v>87</v>
      </c>
    </row>
    <row r="2" spans="1:8" ht="24" thickBot="1" x14ac:dyDescent="0.2">
      <c r="B2" s="97" t="s">
        <v>114</v>
      </c>
      <c r="C2" s="98"/>
      <c r="D2" s="98"/>
      <c r="E2" s="98"/>
      <c r="F2" s="98"/>
      <c r="G2" s="98"/>
      <c r="H2" s="99"/>
    </row>
    <row r="4" spans="1:8" ht="16.5" x14ac:dyDescent="0.15">
      <c r="B4" t="s">
        <v>75</v>
      </c>
    </row>
    <row r="5" spans="1:8" ht="16.5" x14ac:dyDescent="0.15">
      <c r="B5" t="s">
        <v>115</v>
      </c>
    </row>
    <row r="6" spans="1:8" x14ac:dyDescent="0.15">
      <c r="B6" s="71" t="s">
        <v>112</v>
      </c>
    </row>
    <row r="7" spans="1:8" x14ac:dyDescent="0.15">
      <c r="B7" t="s">
        <v>76</v>
      </c>
    </row>
    <row r="8" spans="1:8" x14ac:dyDescent="0.15">
      <c r="B8" t="s">
        <v>77</v>
      </c>
    </row>
    <row r="10" spans="1:8" x14ac:dyDescent="0.15">
      <c r="B10" s="67" t="s">
        <v>86</v>
      </c>
    </row>
    <row r="11" spans="1:8" x14ac:dyDescent="0.15">
      <c r="B11" s="58" t="s">
        <v>82</v>
      </c>
    </row>
    <row r="13" spans="1:8" x14ac:dyDescent="0.15">
      <c r="C13" t="s">
        <v>113</v>
      </c>
    </row>
  </sheetData>
  <mergeCells count="1">
    <mergeCell ref="B2:H2"/>
  </mergeCells>
  <phoneticPr fontId="4"/>
  <hyperlinks>
    <hyperlink ref="B6" r:id="rId1"/>
  </hyperlinks>
  <pageMargins left="0.7" right="0.7" top="0.75" bottom="0.75" header="0.3" footer="0.3"/>
  <pageSetup paperSize="9" scale="9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topLeftCell="A43" zoomScale="80" zoomScaleNormal="80" zoomScaleSheetLayoutView="85" workbookViewId="0">
      <selection activeCell="O61" sqref="O61"/>
    </sheetView>
  </sheetViews>
  <sheetFormatPr defaultRowHeight="13.5" x14ac:dyDescent="0.15"/>
  <cols>
    <col min="1" max="1" width="1.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78</v>
      </c>
    </row>
    <row r="3" spans="1:17" ht="25.5" x14ac:dyDescent="0.15">
      <c r="B3" s="134" t="s">
        <v>84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37" t="s">
        <v>4</v>
      </c>
      <c r="I7" s="63" t="s">
        <v>20</v>
      </c>
      <c r="J7" s="129" t="s">
        <v>47</v>
      </c>
      <c r="K7" s="137" t="s">
        <v>3</v>
      </c>
      <c r="L7" s="48" t="s">
        <v>39</v>
      </c>
      <c r="M7" s="64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30"/>
      <c r="I8" s="60" t="s">
        <v>23</v>
      </c>
      <c r="J8" s="130"/>
      <c r="K8" s="130"/>
      <c r="L8" s="50" t="s">
        <v>40</v>
      </c>
      <c r="M8" s="65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61" t="s">
        <v>31</v>
      </c>
      <c r="I9" s="61" t="s">
        <v>32</v>
      </c>
      <c r="J9" s="131"/>
      <c r="K9" s="61" t="s">
        <v>48</v>
      </c>
      <c r="L9" s="66" t="s">
        <v>52</v>
      </c>
      <c r="M9" s="66" t="s">
        <v>33</v>
      </c>
      <c r="N9" s="66" t="s">
        <v>25</v>
      </c>
      <c r="O9" s="115"/>
      <c r="P9" s="18" t="s">
        <v>59</v>
      </c>
    </row>
    <row r="10" spans="1:17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1:17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16"/>
      <c r="P15" s="116"/>
      <c r="Q15" s="7"/>
    </row>
    <row r="16" spans="1:17" ht="18" customHeight="1" x14ac:dyDescent="0.15">
      <c r="H16" s="56" t="s">
        <v>97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109" t="s">
        <v>89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27" t="s">
        <v>4</v>
      </c>
      <c r="I18" s="63" t="s">
        <v>20</v>
      </c>
      <c r="J18" s="129" t="s">
        <v>47</v>
      </c>
      <c r="K18" s="127" t="s">
        <v>3</v>
      </c>
      <c r="L18" s="48" t="s">
        <v>39</v>
      </c>
      <c r="M18" s="64" t="s">
        <v>21</v>
      </c>
      <c r="N18" s="132" t="s">
        <v>22</v>
      </c>
      <c r="O18" s="114" t="s">
        <v>51</v>
      </c>
      <c r="P18" s="112" t="s">
        <v>50</v>
      </c>
    </row>
    <row r="19" spans="2:17" ht="18" customHeight="1" x14ac:dyDescent="0.15">
      <c r="B19" s="110"/>
      <c r="C19" s="119"/>
      <c r="D19" s="120"/>
      <c r="E19" s="124"/>
      <c r="F19" s="124"/>
      <c r="G19" s="126"/>
      <c r="H19" s="128"/>
      <c r="I19" s="60" t="s">
        <v>23</v>
      </c>
      <c r="J19" s="130"/>
      <c r="K19" s="128"/>
      <c r="L19" s="50" t="s">
        <v>40</v>
      </c>
      <c r="M19" s="65" t="s">
        <v>24</v>
      </c>
      <c r="N19" s="133"/>
      <c r="O19" s="115"/>
      <c r="P19" s="113"/>
    </row>
    <row r="20" spans="2:17" ht="18" customHeight="1" x14ac:dyDescent="0.15">
      <c r="B20" s="110"/>
      <c r="C20" s="121"/>
      <c r="D20" s="122"/>
      <c r="E20" s="124"/>
      <c r="F20" s="124"/>
      <c r="G20" s="126"/>
      <c r="H20" s="53" t="s">
        <v>31</v>
      </c>
      <c r="I20" s="61" t="s">
        <v>32</v>
      </c>
      <c r="J20" s="131"/>
      <c r="K20" s="53" t="s">
        <v>5</v>
      </c>
      <c r="L20" s="66" t="s">
        <v>52</v>
      </c>
      <c r="M20" s="66" t="s">
        <v>33</v>
      </c>
      <c r="N20" s="66" t="s">
        <v>25</v>
      </c>
      <c r="O20" s="115"/>
      <c r="P20" s="18" t="s">
        <v>59</v>
      </c>
    </row>
    <row r="21" spans="2:17" ht="18" customHeight="1" x14ac:dyDescent="0.15">
      <c r="B21" s="110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110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110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110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110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110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00" t="s">
        <v>41</v>
      </c>
      <c r="C29" s="101"/>
      <c r="D29" s="101"/>
      <c r="E29" s="39">
        <f>P12</f>
        <v>0</v>
      </c>
      <c r="F29" s="102" t="s">
        <v>44</v>
      </c>
      <c r="G29" s="102"/>
      <c r="H29" s="102"/>
      <c r="I29" s="102"/>
      <c r="J29" s="102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03" t="s">
        <v>42</v>
      </c>
      <c r="C30" s="104"/>
      <c r="D30" s="104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93</v>
      </c>
      <c r="C32" s="6"/>
      <c r="D32" s="6"/>
      <c r="E32" s="7"/>
      <c r="F32" s="7"/>
      <c r="G32" s="7"/>
      <c r="H32" s="7"/>
      <c r="I32" s="7"/>
      <c r="J32" s="7" t="s">
        <v>116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117</v>
      </c>
    </row>
  </sheetData>
  <mergeCells count="31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29:D29"/>
    <mergeCell ref="F29:J29"/>
    <mergeCell ref="B30:D30"/>
    <mergeCell ref="C27:D27"/>
    <mergeCell ref="E27:O27"/>
    <mergeCell ref="B18:B27"/>
  </mergeCells>
  <phoneticPr fontId="4"/>
  <pageMargins left="0.7" right="0.7" top="0.75" bottom="0.75" header="0.3" footer="0.3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showGridLines="0" zoomScale="80" zoomScaleNormal="80" zoomScaleSheetLayoutView="85" workbookViewId="0">
      <selection activeCell="G65" sqref="G65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25" bestFit="1" customWidth="1"/>
  </cols>
  <sheetData>
    <row r="1" spans="1:17" x14ac:dyDescent="0.15">
      <c r="A1" t="s">
        <v>78</v>
      </c>
    </row>
    <row r="3" spans="1:17" ht="25.5" x14ac:dyDescent="0.15">
      <c r="B3" s="134" t="s">
        <v>83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1:17" ht="18" customHeight="1" x14ac:dyDescent="0.15">
      <c r="B7" s="109" t="s">
        <v>90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37" t="s">
        <v>4</v>
      </c>
      <c r="I7" s="15" t="s">
        <v>20</v>
      </c>
      <c r="J7" s="129" t="s">
        <v>47</v>
      </c>
      <c r="K7" s="137" t="s">
        <v>3</v>
      </c>
      <c r="L7" s="48" t="s">
        <v>39</v>
      </c>
      <c r="M7" s="49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30"/>
      <c r="I8" s="16" t="s">
        <v>23</v>
      </c>
      <c r="J8" s="130"/>
      <c r="K8" s="130"/>
      <c r="L8" s="50" t="s">
        <v>40</v>
      </c>
      <c r="M8" s="51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17" t="s">
        <v>31</v>
      </c>
      <c r="I9" s="17" t="s">
        <v>32</v>
      </c>
      <c r="J9" s="131"/>
      <c r="K9" s="17" t="s">
        <v>48</v>
      </c>
      <c r="L9" s="52" t="s">
        <v>52</v>
      </c>
      <c r="M9" s="52" t="s">
        <v>33</v>
      </c>
      <c r="N9" s="52" t="s">
        <v>25</v>
      </c>
      <c r="O9" s="115"/>
      <c r="P9" s="18" t="s">
        <v>59</v>
      </c>
    </row>
    <row r="10" spans="1:17" ht="18" customHeight="1" x14ac:dyDescent="0.15">
      <c r="B10" s="135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1:17" ht="18" customHeight="1" thickBot="1" x14ac:dyDescent="0.2">
      <c r="B11" s="135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535.68093333333331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H14" s="56" t="s">
        <v>96</v>
      </c>
      <c r="J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65</v>
      </c>
      <c r="O15" s="116"/>
      <c r="P15" s="116"/>
      <c r="Q15" s="7"/>
    </row>
    <row r="16" spans="1:17" ht="18" customHeight="1" x14ac:dyDescent="0.15">
      <c r="H16" s="56" t="s">
        <v>98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7" ht="18" customHeight="1" x14ac:dyDescent="0.15">
      <c r="B18" s="109" t="s">
        <v>89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27" t="s">
        <v>4</v>
      </c>
      <c r="I18" s="15" t="s">
        <v>20</v>
      </c>
      <c r="J18" s="129" t="s">
        <v>47</v>
      </c>
      <c r="K18" s="127" t="s">
        <v>3</v>
      </c>
      <c r="L18" s="48" t="s">
        <v>39</v>
      </c>
      <c r="M18" s="49" t="s">
        <v>21</v>
      </c>
      <c r="N18" s="132" t="s">
        <v>22</v>
      </c>
      <c r="O18" s="114" t="s">
        <v>51</v>
      </c>
      <c r="P18" s="112" t="s">
        <v>50</v>
      </c>
    </row>
    <row r="19" spans="2:17" ht="18" customHeight="1" x14ac:dyDescent="0.15">
      <c r="B19" s="110"/>
      <c r="C19" s="119"/>
      <c r="D19" s="120"/>
      <c r="E19" s="124"/>
      <c r="F19" s="124"/>
      <c r="G19" s="126"/>
      <c r="H19" s="128"/>
      <c r="I19" s="16" t="s">
        <v>23</v>
      </c>
      <c r="J19" s="130"/>
      <c r="K19" s="128"/>
      <c r="L19" s="50" t="s">
        <v>40</v>
      </c>
      <c r="M19" s="51" t="s">
        <v>24</v>
      </c>
      <c r="N19" s="133"/>
      <c r="O19" s="115"/>
      <c r="P19" s="113"/>
    </row>
    <row r="20" spans="2:17" ht="18" customHeight="1" x14ac:dyDescent="0.15">
      <c r="B20" s="110"/>
      <c r="C20" s="121"/>
      <c r="D20" s="122"/>
      <c r="E20" s="124"/>
      <c r="F20" s="124"/>
      <c r="G20" s="126"/>
      <c r="H20" s="53" t="s">
        <v>31</v>
      </c>
      <c r="I20" s="17" t="s">
        <v>32</v>
      </c>
      <c r="J20" s="131"/>
      <c r="K20" s="53" t="s">
        <v>5</v>
      </c>
      <c r="L20" s="52" t="s">
        <v>52</v>
      </c>
      <c r="M20" s="52" t="s">
        <v>33</v>
      </c>
      <c r="N20" s="52" t="s">
        <v>25</v>
      </c>
      <c r="O20" s="115"/>
      <c r="P20" s="18" t="s">
        <v>59</v>
      </c>
    </row>
    <row r="21" spans="2:17" ht="18" customHeight="1" x14ac:dyDescent="0.15">
      <c r="B21" s="110"/>
      <c r="C21" s="13">
        <v>1</v>
      </c>
      <c r="D21" s="138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7" ht="18" customHeight="1" x14ac:dyDescent="0.15">
      <c r="B22" s="110"/>
      <c r="C22" s="13">
        <v>2</v>
      </c>
      <c r="D22" s="130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9">
        <v>20</v>
      </c>
      <c r="M22" s="140"/>
      <c r="N22" s="140"/>
      <c r="O22" s="141"/>
      <c r="P22" s="9">
        <f>H22*K22*L22/1000/1000</f>
        <v>69</v>
      </c>
      <c r="Q22" s="47" t="s">
        <v>91</v>
      </c>
    </row>
    <row r="23" spans="2:17" ht="18" customHeight="1" x14ac:dyDescent="0.15">
      <c r="B23" s="110"/>
      <c r="C23" s="13">
        <v>3</v>
      </c>
      <c r="D23" s="131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</row>
    <row r="24" spans="2:17" ht="18" customHeight="1" x14ac:dyDescent="0.15">
      <c r="B24" s="110"/>
      <c r="C24" s="13">
        <v>4</v>
      </c>
      <c r="D24" s="138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</row>
    <row r="25" spans="2:17" ht="18" customHeight="1" x14ac:dyDescent="0.15">
      <c r="B25" s="110"/>
      <c r="C25" s="13">
        <v>5</v>
      </c>
      <c r="D25" s="130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9">
        <v>20</v>
      </c>
      <c r="M25" s="140"/>
      <c r="N25" s="140"/>
      <c r="O25" s="141"/>
      <c r="P25" s="9">
        <f>H25*K25*L25/1000/1000</f>
        <v>6.9</v>
      </c>
    </row>
    <row r="26" spans="2:17" ht="18" customHeight="1" thickBot="1" x14ac:dyDescent="0.2">
      <c r="B26" s="110"/>
      <c r="C26" s="13">
        <v>6</v>
      </c>
      <c r="D26" s="131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</row>
    <row r="27" spans="2:17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26">
        <f>SUM(P21:P26)</f>
        <v>93.188479999999998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100" t="s">
        <v>41</v>
      </c>
      <c r="C29" s="101"/>
      <c r="D29" s="101"/>
      <c r="E29" s="39">
        <f>P12</f>
        <v>535.68093333333331</v>
      </c>
      <c r="F29" s="102" t="s">
        <v>44</v>
      </c>
      <c r="G29" s="102"/>
      <c r="H29" s="102"/>
      <c r="I29" s="102"/>
      <c r="J29" s="102"/>
      <c r="K29" s="41">
        <f>P27</f>
        <v>93.188479999999998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103" t="s">
        <v>42</v>
      </c>
      <c r="C30" s="104"/>
      <c r="D30" s="104"/>
      <c r="E30" s="40">
        <f>ROUNDUP(P12-P27,1)</f>
        <v>442.5</v>
      </c>
      <c r="F30" s="32" t="s">
        <v>45</v>
      </c>
      <c r="G30" s="38" t="s">
        <v>43</v>
      </c>
      <c r="H30" s="34">
        <f>ROUNDUP(1-P27/P12,3)</f>
        <v>0.82699999999999996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93</v>
      </c>
      <c r="C32" s="6"/>
      <c r="D32" s="6"/>
      <c r="E32" s="7"/>
      <c r="F32" s="7"/>
      <c r="G32" s="7"/>
      <c r="H32" s="7"/>
      <c r="I32" s="7"/>
      <c r="J32" s="7" t="s">
        <v>116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117</v>
      </c>
    </row>
  </sheetData>
  <mergeCells count="35">
    <mergeCell ref="L22:O22"/>
    <mergeCell ref="D24:D26"/>
    <mergeCell ref="J18:J20"/>
    <mergeCell ref="E18:E20"/>
    <mergeCell ref="P18:P19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</mergeCells>
  <phoneticPr fontId="4"/>
  <pageMargins left="0.7" right="0.7" top="0.75" bottom="0.75" header="0.3" footer="0.3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topLeftCell="A45" zoomScale="80" zoomScaleNormal="80" zoomScaleSheetLayoutView="85" workbookViewId="0">
      <selection activeCell="U17" sqref="U17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9.5" bestFit="1" customWidth="1"/>
  </cols>
  <sheetData>
    <row r="1" spans="1:18" x14ac:dyDescent="0.15">
      <c r="A1" t="s">
        <v>79</v>
      </c>
    </row>
    <row r="3" spans="1:18" ht="25.5" x14ac:dyDescent="0.15">
      <c r="B3" s="134" t="s">
        <v>85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0" t="s">
        <v>4</v>
      </c>
      <c r="I7" s="63" t="s">
        <v>20</v>
      </c>
      <c r="J7" s="147" t="s">
        <v>47</v>
      </c>
      <c r="K7" s="137" t="s">
        <v>3</v>
      </c>
      <c r="L7" s="150" t="s">
        <v>63</v>
      </c>
      <c r="M7" s="48" t="s">
        <v>39</v>
      </c>
      <c r="N7" s="64" t="s">
        <v>21</v>
      </c>
      <c r="O7" s="132" t="s">
        <v>22</v>
      </c>
      <c r="P7" s="114" t="s">
        <v>51</v>
      </c>
      <c r="Q7" s="112" t="s">
        <v>50</v>
      </c>
    </row>
    <row r="8" spans="1:18" ht="18" customHeight="1" x14ac:dyDescent="0.15">
      <c r="B8" s="135"/>
      <c r="C8" s="119"/>
      <c r="D8" s="120"/>
      <c r="E8" s="124"/>
      <c r="F8" s="124"/>
      <c r="G8" s="126"/>
      <c r="H8" s="148"/>
      <c r="I8" s="60" t="s">
        <v>23</v>
      </c>
      <c r="J8" s="148"/>
      <c r="K8" s="130"/>
      <c r="L8" s="148"/>
      <c r="M8" s="50" t="s">
        <v>40</v>
      </c>
      <c r="N8" s="65" t="s">
        <v>24</v>
      </c>
      <c r="O8" s="133"/>
      <c r="P8" s="115"/>
      <c r="Q8" s="113"/>
    </row>
    <row r="9" spans="1:18" ht="18" customHeight="1" x14ac:dyDescent="0.15">
      <c r="B9" s="135"/>
      <c r="C9" s="121"/>
      <c r="D9" s="122"/>
      <c r="E9" s="124"/>
      <c r="F9" s="124"/>
      <c r="G9" s="126"/>
      <c r="H9" s="66" t="s">
        <v>31</v>
      </c>
      <c r="I9" s="61" t="s">
        <v>32</v>
      </c>
      <c r="J9" s="149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15"/>
      <c r="Q9" s="18" t="s">
        <v>70</v>
      </c>
    </row>
    <row r="10" spans="1:18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1:18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1:18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37" t="e">
        <f>SUM(Q10:Q11)</f>
        <v>#DIV/0!</v>
      </c>
    </row>
    <row r="13" spans="1:18" ht="18" customHeight="1" x14ac:dyDescent="0.15">
      <c r="C13" s="6"/>
      <c r="D13" s="6"/>
      <c r="E13" s="7"/>
      <c r="F13" s="7"/>
      <c r="G13" s="7"/>
      <c r="H13" s="56" t="s">
        <v>95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99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16"/>
      <c r="Q16" s="116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109" t="s">
        <v>89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45" t="s">
        <v>4</v>
      </c>
      <c r="I18" s="63" t="s">
        <v>20</v>
      </c>
      <c r="J18" s="147" t="s">
        <v>47</v>
      </c>
      <c r="K18" s="127" t="s">
        <v>3</v>
      </c>
      <c r="L18" s="150" t="s">
        <v>63</v>
      </c>
      <c r="M18" s="48" t="s">
        <v>39</v>
      </c>
      <c r="N18" s="64" t="s">
        <v>21</v>
      </c>
      <c r="O18" s="132" t="s">
        <v>22</v>
      </c>
      <c r="P18" s="114" t="s">
        <v>51</v>
      </c>
      <c r="Q18" s="112" t="s">
        <v>50</v>
      </c>
    </row>
    <row r="19" spans="2:18" ht="18" customHeight="1" x14ac:dyDescent="0.15">
      <c r="B19" s="110"/>
      <c r="C19" s="119"/>
      <c r="D19" s="120"/>
      <c r="E19" s="124"/>
      <c r="F19" s="124"/>
      <c r="G19" s="126"/>
      <c r="H19" s="146"/>
      <c r="I19" s="60" t="s">
        <v>23</v>
      </c>
      <c r="J19" s="148"/>
      <c r="K19" s="128"/>
      <c r="L19" s="148"/>
      <c r="M19" s="50" t="s">
        <v>40</v>
      </c>
      <c r="N19" s="65" t="s">
        <v>24</v>
      </c>
      <c r="O19" s="133"/>
      <c r="P19" s="115"/>
      <c r="Q19" s="113"/>
    </row>
    <row r="20" spans="2:18" ht="18" customHeight="1" x14ac:dyDescent="0.15">
      <c r="B20" s="110"/>
      <c r="C20" s="121"/>
      <c r="D20" s="122"/>
      <c r="E20" s="124"/>
      <c r="F20" s="124"/>
      <c r="G20" s="126"/>
      <c r="H20" s="57" t="s">
        <v>31</v>
      </c>
      <c r="I20" s="61" t="s">
        <v>32</v>
      </c>
      <c r="J20" s="149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15"/>
      <c r="Q20" s="18" t="s">
        <v>68</v>
      </c>
    </row>
    <row r="21" spans="2:18" ht="18" customHeight="1" x14ac:dyDescent="0.15">
      <c r="B21" s="110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110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110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110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110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110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00" t="s">
        <v>41</v>
      </c>
      <c r="C29" s="101"/>
      <c r="D29" s="101"/>
      <c r="E29" s="39" t="e">
        <f>Q12</f>
        <v>#DIV/0!</v>
      </c>
      <c r="F29" s="144" t="s">
        <v>44</v>
      </c>
      <c r="G29" s="144"/>
      <c r="H29" s="144"/>
      <c r="I29" s="144"/>
      <c r="J29" s="144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03" t="s">
        <v>42</v>
      </c>
      <c r="C30" s="104"/>
      <c r="D30" s="104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93</v>
      </c>
      <c r="C32" s="6"/>
      <c r="D32" s="6"/>
      <c r="E32" s="7"/>
      <c r="F32" s="7"/>
      <c r="K32" s="7" t="s">
        <v>119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7.25" customHeight="1" x14ac:dyDescent="0.15">
      <c r="K57" s="142" t="s">
        <v>118</v>
      </c>
      <c r="L57" s="143"/>
      <c r="M57" s="143"/>
      <c r="N57" s="143"/>
      <c r="O57" s="143"/>
      <c r="P57" s="143"/>
    </row>
    <row r="60" spans="2:16" ht="16.5" x14ac:dyDescent="0.15">
      <c r="B60" s="46" t="s">
        <v>117</v>
      </c>
    </row>
  </sheetData>
  <mergeCells count="34"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K57:P57"/>
    <mergeCell ref="B30:D30"/>
    <mergeCell ref="C27:D27"/>
    <mergeCell ref="E27:P27"/>
    <mergeCell ref="B29:D29"/>
    <mergeCell ref="F29:J29"/>
  </mergeCells>
  <phoneticPr fontId="4"/>
  <pageMargins left="0.7" right="0.7" top="0.75" bottom="0.75" header="0.3" footer="0.3"/>
  <pageSetup paperSize="9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zoomScale="80" zoomScaleNormal="80" zoomScaleSheetLayoutView="85" workbookViewId="0">
      <selection activeCell="D32" sqref="D32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25" bestFit="1" customWidth="1"/>
  </cols>
  <sheetData>
    <row r="1" spans="1:18" x14ac:dyDescent="0.15">
      <c r="A1" t="s">
        <v>79</v>
      </c>
    </row>
    <row r="3" spans="1:18" ht="25.5" x14ac:dyDescent="0.15">
      <c r="B3" s="134" t="s">
        <v>85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</row>
    <row r="5" spans="1:18" ht="18" customHeight="1" x14ac:dyDescent="0.15"/>
    <row r="6" spans="1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66</v>
      </c>
      <c r="P6" s="1" t="s">
        <v>67</v>
      </c>
    </row>
    <row r="7" spans="1:18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0" t="s">
        <v>4</v>
      </c>
      <c r="I7" s="63" t="s">
        <v>20</v>
      </c>
      <c r="J7" s="147" t="s">
        <v>47</v>
      </c>
      <c r="K7" s="137" t="s">
        <v>3</v>
      </c>
      <c r="L7" s="150" t="s">
        <v>63</v>
      </c>
      <c r="M7" s="48" t="s">
        <v>39</v>
      </c>
      <c r="N7" s="64" t="s">
        <v>21</v>
      </c>
      <c r="O7" s="132" t="s">
        <v>22</v>
      </c>
      <c r="P7" s="114" t="s">
        <v>51</v>
      </c>
      <c r="Q7" s="112" t="s">
        <v>50</v>
      </c>
    </row>
    <row r="8" spans="1:18" ht="18" customHeight="1" x14ac:dyDescent="0.15">
      <c r="B8" s="135"/>
      <c r="C8" s="119"/>
      <c r="D8" s="120"/>
      <c r="E8" s="124"/>
      <c r="F8" s="124"/>
      <c r="G8" s="126"/>
      <c r="H8" s="148"/>
      <c r="I8" s="60" t="s">
        <v>23</v>
      </c>
      <c r="J8" s="148"/>
      <c r="K8" s="130"/>
      <c r="L8" s="148"/>
      <c r="M8" s="50" t="s">
        <v>40</v>
      </c>
      <c r="N8" s="65" t="s">
        <v>24</v>
      </c>
      <c r="O8" s="133"/>
      <c r="P8" s="115"/>
      <c r="Q8" s="113"/>
    </row>
    <row r="9" spans="1:18" ht="18" customHeight="1" x14ac:dyDescent="0.15">
      <c r="B9" s="135"/>
      <c r="C9" s="121"/>
      <c r="D9" s="122"/>
      <c r="E9" s="124"/>
      <c r="F9" s="124"/>
      <c r="G9" s="126"/>
      <c r="H9" s="66" t="s">
        <v>31</v>
      </c>
      <c r="I9" s="61" t="s">
        <v>32</v>
      </c>
      <c r="J9" s="149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115"/>
      <c r="Q9" s="18" t="s">
        <v>70</v>
      </c>
    </row>
    <row r="10" spans="1:18" ht="18" customHeight="1" x14ac:dyDescent="0.15">
      <c r="B10" s="135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69</v>
      </c>
    </row>
    <row r="11" spans="1:18" ht="18" customHeight="1" thickBot="1" x14ac:dyDescent="0.2">
      <c r="B11" s="135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1:18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37">
        <f>SUM(Q10:Q11)</f>
        <v>634.47289504036905</v>
      </c>
    </row>
    <row r="13" spans="1:18" ht="18" customHeight="1" x14ac:dyDescent="0.15">
      <c r="C13" s="6"/>
      <c r="D13" s="6"/>
      <c r="E13" s="7"/>
      <c r="F13" s="7"/>
      <c r="G13" s="7"/>
      <c r="H13" s="56" t="s">
        <v>95</v>
      </c>
      <c r="I13" s="7"/>
      <c r="J13" s="7"/>
      <c r="K13" s="7"/>
      <c r="L13" s="7"/>
      <c r="M13" s="7"/>
      <c r="N13" s="7"/>
      <c r="O13" s="7"/>
      <c r="P13" s="7"/>
      <c r="Q13" s="8"/>
    </row>
    <row r="14" spans="1:18" ht="18" customHeight="1" x14ac:dyDescent="0.15">
      <c r="C14" s="6"/>
      <c r="D14" s="6"/>
      <c r="E14" s="7"/>
      <c r="F14" s="7"/>
      <c r="H14" s="56" t="s">
        <v>65</v>
      </c>
      <c r="J14" s="7"/>
      <c r="K14" s="7"/>
      <c r="L14" s="7"/>
      <c r="M14" s="7"/>
      <c r="N14" s="7"/>
      <c r="O14" s="7"/>
      <c r="P14" s="7"/>
      <c r="Q14" s="8"/>
      <c r="R14" s="7"/>
    </row>
    <row r="15" spans="1:18" ht="18" customHeight="1" x14ac:dyDescent="0.15">
      <c r="C15" s="6"/>
      <c r="D15" s="6"/>
      <c r="E15" s="7"/>
      <c r="F15" s="7"/>
      <c r="H15" s="56" t="s">
        <v>98</v>
      </c>
      <c r="J15" s="7"/>
      <c r="K15" s="7"/>
      <c r="L15" s="7"/>
      <c r="M15" s="7"/>
      <c r="N15" s="7"/>
      <c r="O15" s="7"/>
      <c r="P15" s="7"/>
      <c r="Q15" s="8"/>
      <c r="R15" s="7"/>
    </row>
    <row r="16" spans="1:18" ht="18" customHeight="1" x14ac:dyDescent="0.15">
      <c r="H16" s="58" t="s">
        <v>71</v>
      </c>
      <c r="P16" s="116"/>
      <c r="Q16" s="116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66</v>
      </c>
      <c r="P17" s="1" t="s">
        <v>67</v>
      </c>
    </row>
    <row r="18" spans="2:18" ht="18" customHeight="1" x14ac:dyDescent="0.15">
      <c r="B18" s="109" t="s">
        <v>89</v>
      </c>
      <c r="C18" s="117" t="s">
        <v>0</v>
      </c>
      <c r="D18" s="118"/>
      <c r="E18" s="123" t="s">
        <v>1</v>
      </c>
      <c r="F18" s="123" t="s">
        <v>2</v>
      </c>
      <c r="G18" s="125" t="s">
        <v>49</v>
      </c>
      <c r="H18" s="145" t="s">
        <v>4</v>
      </c>
      <c r="I18" s="63" t="s">
        <v>20</v>
      </c>
      <c r="J18" s="147" t="s">
        <v>47</v>
      </c>
      <c r="K18" s="151" t="s">
        <v>3</v>
      </c>
      <c r="L18" s="150" t="s">
        <v>63</v>
      </c>
      <c r="M18" s="48" t="s">
        <v>39</v>
      </c>
      <c r="N18" s="64" t="s">
        <v>21</v>
      </c>
      <c r="O18" s="132" t="s">
        <v>22</v>
      </c>
      <c r="P18" s="114" t="s">
        <v>51</v>
      </c>
      <c r="Q18" s="112" t="s">
        <v>50</v>
      </c>
    </row>
    <row r="19" spans="2:18" ht="18" customHeight="1" x14ac:dyDescent="0.15">
      <c r="B19" s="110"/>
      <c r="C19" s="119"/>
      <c r="D19" s="120"/>
      <c r="E19" s="124"/>
      <c r="F19" s="124"/>
      <c r="G19" s="126"/>
      <c r="H19" s="146"/>
      <c r="I19" s="60" t="s">
        <v>23</v>
      </c>
      <c r="J19" s="148"/>
      <c r="K19" s="152"/>
      <c r="L19" s="148"/>
      <c r="M19" s="50" t="s">
        <v>40</v>
      </c>
      <c r="N19" s="65" t="s">
        <v>24</v>
      </c>
      <c r="O19" s="133"/>
      <c r="P19" s="115"/>
      <c r="Q19" s="113"/>
    </row>
    <row r="20" spans="2:18" ht="18" customHeight="1" x14ac:dyDescent="0.15">
      <c r="B20" s="110"/>
      <c r="C20" s="121"/>
      <c r="D20" s="122"/>
      <c r="E20" s="124"/>
      <c r="F20" s="124"/>
      <c r="G20" s="126"/>
      <c r="H20" s="57" t="s">
        <v>31</v>
      </c>
      <c r="I20" s="61" t="s">
        <v>32</v>
      </c>
      <c r="J20" s="149"/>
      <c r="K20" s="96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115"/>
      <c r="Q20" s="18" t="s">
        <v>68</v>
      </c>
    </row>
    <row r="21" spans="2:18" ht="18" customHeight="1" x14ac:dyDescent="0.15">
      <c r="B21" s="110"/>
      <c r="C21" s="13">
        <v>1</v>
      </c>
      <c r="D21" s="138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18" ht="18" customHeight="1" x14ac:dyDescent="0.15">
      <c r="B22" s="110"/>
      <c r="C22" s="13">
        <v>2</v>
      </c>
      <c r="D22" s="130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139">
        <v>20</v>
      </c>
      <c r="M22" s="140"/>
      <c r="N22" s="140"/>
      <c r="O22" s="140"/>
      <c r="P22" s="141"/>
      <c r="Q22" s="9">
        <f>H22*K22*L22/1000/1000</f>
        <v>69</v>
      </c>
      <c r="R22" s="47" t="s">
        <v>91</v>
      </c>
    </row>
    <row r="23" spans="2:18" ht="18" customHeight="1" x14ac:dyDescent="0.15">
      <c r="B23" s="110"/>
      <c r="C23" s="13">
        <v>3</v>
      </c>
      <c r="D23" s="131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</row>
    <row r="24" spans="2:18" ht="18" customHeight="1" x14ac:dyDescent="0.15">
      <c r="B24" s="110"/>
      <c r="C24" s="13">
        <v>4</v>
      </c>
      <c r="D24" s="138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</row>
    <row r="25" spans="2:18" ht="18" customHeight="1" x14ac:dyDescent="0.15">
      <c r="B25" s="110"/>
      <c r="C25" s="13">
        <v>5</v>
      </c>
      <c r="D25" s="130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139">
        <v>20</v>
      </c>
      <c r="M25" s="140"/>
      <c r="N25" s="140"/>
      <c r="O25" s="140"/>
      <c r="P25" s="141"/>
      <c r="Q25" s="9">
        <f>H25*K25*L25/1000/1000</f>
        <v>6.9</v>
      </c>
    </row>
    <row r="26" spans="2:18" ht="18" customHeight="1" thickBot="1" x14ac:dyDescent="0.2">
      <c r="B26" s="110"/>
      <c r="C26" s="13">
        <v>6</v>
      </c>
      <c r="D26" s="131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</row>
    <row r="27" spans="2:18" ht="18" customHeight="1" thickBot="1" x14ac:dyDescent="0.2">
      <c r="B27" s="111"/>
      <c r="C27" s="105" t="s">
        <v>10</v>
      </c>
      <c r="D27" s="106"/>
      <c r="E27" s="107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26">
        <f>SUM(Q21:Q26)</f>
        <v>96.29377162629757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100" t="s">
        <v>41</v>
      </c>
      <c r="C29" s="101"/>
      <c r="D29" s="101"/>
      <c r="E29" s="39">
        <f>Q12</f>
        <v>634.47289504036905</v>
      </c>
      <c r="F29" s="144" t="s">
        <v>44</v>
      </c>
      <c r="G29" s="144"/>
      <c r="H29" s="144"/>
      <c r="I29" s="144"/>
      <c r="J29" s="144"/>
      <c r="K29" s="41">
        <f>Q27</f>
        <v>96.29377162629757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103" t="s">
        <v>42</v>
      </c>
      <c r="C30" s="104"/>
      <c r="D30" s="104"/>
      <c r="E30" s="40">
        <f>ROUNDUP(Q12-Q27,1)</f>
        <v>538.20000000000005</v>
      </c>
      <c r="F30" s="32" t="s">
        <v>45</v>
      </c>
      <c r="G30" s="38" t="s">
        <v>43</v>
      </c>
      <c r="H30" s="34">
        <f>ROUNDUP(1-Q27/Q12,3)</f>
        <v>0.84899999999999998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93</v>
      </c>
      <c r="C32" s="6"/>
      <c r="D32" s="6"/>
      <c r="E32" s="7"/>
      <c r="F32" s="7"/>
      <c r="K32" s="7" t="s">
        <v>119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1.25" customHeight="1" x14ac:dyDescent="0.15">
      <c r="K57" s="142" t="s">
        <v>118</v>
      </c>
      <c r="L57" s="143"/>
      <c r="M57" s="143"/>
      <c r="N57" s="143"/>
      <c r="O57" s="143"/>
      <c r="P57" s="143"/>
    </row>
    <row r="60" spans="2:16" ht="16.5" x14ac:dyDescent="0.15">
      <c r="B60" s="46" t="s">
        <v>117</v>
      </c>
    </row>
  </sheetData>
  <mergeCells count="38"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K57:P57"/>
    <mergeCell ref="B30:D30"/>
    <mergeCell ref="L22:P22"/>
    <mergeCell ref="D24:D26"/>
    <mergeCell ref="L25:P25"/>
    <mergeCell ref="C27:D27"/>
    <mergeCell ref="E27:P27"/>
    <mergeCell ref="B29:D29"/>
    <mergeCell ref="F29:J29"/>
  </mergeCells>
  <phoneticPr fontId="4"/>
  <pageMargins left="0.7" right="0.7" top="0.75" bottom="0.75" header="0.3" footer="0.3"/>
  <pageSetup paperSize="9"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showGridLines="0" view="pageBreakPreview" zoomScale="70" zoomScaleNormal="70" zoomScaleSheetLayoutView="70" workbookViewId="0">
      <selection activeCell="W42" sqref="W42:W43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75" bestFit="1" customWidth="1"/>
    <col min="17" max="17" width="9" customWidth="1"/>
    <col min="18" max="18" width="16.625" customWidth="1"/>
    <col min="20" max="20" width="1.75" customWidth="1"/>
  </cols>
  <sheetData>
    <row r="1" spans="1:17" x14ac:dyDescent="0.15">
      <c r="A1" t="s">
        <v>80</v>
      </c>
    </row>
    <row r="3" spans="1:17" ht="25.5" x14ac:dyDescent="0.15">
      <c r="B3" s="134" t="s">
        <v>85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0" t="s">
        <v>4</v>
      </c>
      <c r="I7" s="63" t="s">
        <v>20</v>
      </c>
      <c r="J7" s="129" t="s">
        <v>47</v>
      </c>
      <c r="K7" s="150" t="s">
        <v>3</v>
      </c>
      <c r="L7" s="48" t="s">
        <v>53</v>
      </c>
      <c r="M7" s="64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8"/>
      <c r="I8" s="60" t="s">
        <v>23</v>
      </c>
      <c r="J8" s="130"/>
      <c r="K8" s="148"/>
      <c r="L8" s="50" t="s">
        <v>54</v>
      </c>
      <c r="M8" s="65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66" t="s">
        <v>31</v>
      </c>
      <c r="I9" s="61" t="s">
        <v>32</v>
      </c>
      <c r="J9" s="131"/>
      <c r="K9" s="66" t="s">
        <v>48</v>
      </c>
      <c r="L9" s="83" t="s">
        <v>107</v>
      </c>
      <c r="M9" s="66" t="s">
        <v>33</v>
      </c>
      <c r="N9" s="66" t="s">
        <v>25</v>
      </c>
      <c r="O9" s="115"/>
      <c r="P9" s="18" t="s">
        <v>62</v>
      </c>
    </row>
    <row r="10" spans="1:17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1:17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56" t="s">
        <v>100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92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101</v>
      </c>
      <c r="O15" s="73"/>
      <c r="P15" s="73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109" t="s">
        <v>89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5" t="s">
        <v>4</v>
      </c>
      <c r="I17" s="63" t="s">
        <v>20</v>
      </c>
      <c r="J17" s="129" t="s">
        <v>47</v>
      </c>
      <c r="K17" s="145" t="s">
        <v>3</v>
      </c>
      <c r="L17" s="48" t="s">
        <v>53</v>
      </c>
      <c r="M17" s="64" t="s">
        <v>21</v>
      </c>
      <c r="N17" s="132" t="s">
        <v>22</v>
      </c>
      <c r="O17" s="114" t="s">
        <v>51</v>
      </c>
      <c r="P17" s="112" t="s">
        <v>50</v>
      </c>
    </row>
    <row r="18" spans="2:19" ht="18" customHeight="1" x14ac:dyDescent="0.15">
      <c r="B18" s="110"/>
      <c r="C18" s="119"/>
      <c r="D18" s="120"/>
      <c r="E18" s="124"/>
      <c r="F18" s="124"/>
      <c r="G18" s="126"/>
      <c r="H18" s="146"/>
      <c r="I18" s="60" t="s">
        <v>23</v>
      </c>
      <c r="J18" s="130"/>
      <c r="K18" s="146"/>
      <c r="L18" s="50" t="s">
        <v>54</v>
      </c>
      <c r="M18" s="65" t="s">
        <v>24</v>
      </c>
      <c r="N18" s="133"/>
      <c r="O18" s="115"/>
      <c r="P18" s="113"/>
    </row>
    <row r="19" spans="2:19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61" t="s">
        <v>32</v>
      </c>
      <c r="J19" s="131"/>
      <c r="K19" s="57" t="s">
        <v>48</v>
      </c>
      <c r="L19" s="83" t="s">
        <v>107</v>
      </c>
      <c r="M19" s="66" t="s">
        <v>33</v>
      </c>
      <c r="N19" s="66" t="s">
        <v>25</v>
      </c>
      <c r="O19" s="115"/>
      <c r="P19" s="18" t="s">
        <v>62</v>
      </c>
    </row>
    <row r="20" spans="2:19" ht="18" customHeight="1" x14ac:dyDescent="0.15">
      <c r="B20" s="110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110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110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  <c r="S22" s="84"/>
    </row>
    <row r="23" spans="2:19" ht="18" customHeight="1" x14ac:dyDescent="0.15">
      <c r="B23" s="110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110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110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100" t="s">
        <v>41</v>
      </c>
      <c r="C28" s="101"/>
      <c r="D28" s="101"/>
      <c r="E28" s="39">
        <f>P12</f>
        <v>0</v>
      </c>
      <c r="F28" s="102" t="s">
        <v>44</v>
      </c>
      <c r="G28" s="102"/>
      <c r="H28" s="102"/>
      <c r="I28" s="102"/>
      <c r="J28" s="102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103" t="s">
        <v>42</v>
      </c>
      <c r="C29" s="104"/>
      <c r="D29" s="104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45.75" customHeight="1" x14ac:dyDescent="0.15">
      <c r="B31" s="158" t="s">
        <v>120</v>
      </c>
      <c r="C31" s="159"/>
      <c r="D31" s="159"/>
      <c r="E31" s="159"/>
      <c r="F31" s="159"/>
      <c r="G31" s="159"/>
      <c r="H31" s="159"/>
      <c r="I31" s="159"/>
      <c r="J31" s="7"/>
      <c r="K31" s="158" t="s">
        <v>123</v>
      </c>
      <c r="L31" s="159"/>
      <c r="M31" s="159"/>
      <c r="N31" s="159"/>
      <c r="O31" s="159"/>
      <c r="P31" s="159"/>
      <c r="Q31" s="159"/>
      <c r="R31" s="159"/>
    </row>
    <row r="32" spans="2:19" ht="18" customHeight="1" x14ac:dyDescent="0.15">
      <c r="C32" s="11"/>
      <c r="D32" s="11"/>
      <c r="E32" s="11"/>
      <c r="F32" s="11"/>
    </row>
    <row r="33" spans="2:11" ht="16.5" x14ac:dyDescent="0.15">
      <c r="B33" t="s">
        <v>111</v>
      </c>
      <c r="E33" t="s">
        <v>122</v>
      </c>
      <c r="K33" s="7" t="s">
        <v>124</v>
      </c>
    </row>
    <row r="46" spans="2:11" ht="16.5" x14ac:dyDescent="0.15">
      <c r="B46" s="46" t="s">
        <v>117</v>
      </c>
    </row>
    <row r="49" spans="4:11" x14ac:dyDescent="0.15">
      <c r="D49" s="76" t="s">
        <v>102</v>
      </c>
      <c r="E49" s="75"/>
      <c r="F49" s="75"/>
    </row>
    <row r="50" spans="4:11" ht="17.25" x14ac:dyDescent="0.15">
      <c r="D50" s="157" t="s">
        <v>105</v>
      </c>
      <c r="E50" s="157"/>
      <c r="F50" s="75"/>
    </row>
    <row r="51" spans="4:11" ht="24.75" customHeight="1" x14ac:dyDescent="0.15">
      <c r="D51" s="153" t="s">
        <v>103</v>
      </c>
      <c r="E51" s="153"/>
      <c r="F51" s="82">
        <v>1000</v>
      </c>
      <c r="G51" s="77" t="s">
        <v>58</v>
      </c>
      <c r="K51" s="42"/>
    </row>
    <row r="52" spans="4:11" ht="21" customHeight="1" x14ac:dyDescent="0.15">
      <c r="D52" s="153" t="s">
        <v>104</v>
      </c>
      <c r="E52" s="153"/>
      <c r="F52" s="82">
        <v>800</v>
      </c>
      <c r="G52" s="45"/>
    </row>
    <row r="53" spans="4:11" ht="21.75" customHeight="1" thickBot="1" x14ac:dyDescent="0.2">
      <c r="D53" s="154" t="s">
        <v>56</v>
      </c>
      <c r="E53" s="154"/>
      <c r="F53" s="78">
        <f>F52/F51</f>
        <v>0.8</v>
      </c>
    </row>
    <row r="54" spans="4:11" ht="18" thickBot="1" x14ac:dyDescent="0.2">
      <c r="D54" s="155" t="s">
        <v>55</v>
      </c>
      <c r="E54" s="156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4:11" ht="17.25" x14ac:dyDescent="0.15">
      <c r="D55" s="85"/>
      <c r="E55" s="85"/>
      <c r="F55" s="74"/>
    </row>
    <row r="56" spans="4:11" ht="20.45" customHeight="1" x14ac:dyDescent="0.15">
      <c r="D56" s="157" t="s">
        <v>106</v>
      </c>
      <c r="E56" s="157"/>
      <c r="F56" s="75"/>
    </row>
    <row r="57" spans="4:11" ht="20.25" customHeight="1" x14ac:dyDescent="0.15">
      <c r="D57" s="153" t="s">
        <v>103</v>
      </c>
      <c r="E57" s="153"/>
      <c r="F57" s="80">
        <v>9000</v>
      </c>
      <c r="G57" s="77" t="s">
        <v>58</v>
      </c>
    </row>
    <row r="58" spans="4:11" s="42" customFormat="1" ht="17.25" customHeight="1" x14ac:dyDescent="0.15">
      <c r="D58" s="153" t="s">
        <v>104</v>
      </c>
      <c r="E58" s="153"/>
      <c r="F58" s="80">
        <v>5400</v>
      </c>
      <c r="G58" s="45"/>
      <c r="H58"/>
      <c r="I58"/>
      <c r="J58"/>
      <c r="K58"/>
    </row>
    <row r="59" spans="4:11" ht="19.5" customHeight="1" thickBot="1" x14ac:dyDescent="0.2">
      <c r="D59" s="154" t="s">
        <v>56</v>
      </c>
      <c r="E59" s="154"/>
      <c r="F59" s="78">
        <f>F58/F57</f>
        <v>0.6</v>
      </c>
    </row>
    <row r="60" spans="4:11" ht="18" thickBot="1" x14ac:dyDescent="0.2">
      <c r="D60" s="155" t="s">
        <v>55</v>
      </c>
      <c r="E60" s="156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1" spans="4:11" ht="18" customHeight="1" x14ac:dyDescent="0.15"/>
    <row r="62" spans="4:11" ht="12.6" customHeight="1" x14ac:dyDescent="0.15"/>
    <row r="63" spans="4:11" ht="12.6" customHeight="1" x14ac:dyDescent="0.15"/>
    <row r="64" spans="4:11" ht="12.6" customHeight="1" x14ac:dyDescent="0.15"/>
    <row r="65" ht="12.6" customHeight="1" x14ac:dyDescent="0.15"/>
    <row r="66" ht="12.6" customHeight="1" x14ac:dyDescent="0.15"/>
    <row r="67" ht="18" customHeight="1" x14ac:dyDescent="0.15"/>
    <row r="68" ht="12.6" customHeight="1" x14ac:dyDescent="0.15"/>
  </sheetData>
  <mergeCells count="42">
    <mergeCell ref="F28:J2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2:D12"/>
    <mergeCell ref="E12:O12"/>
    <mergeCell ref="B17:B26"/>
    <mergeCell ref="D51:E51"/>
    <mergeCell ref="C26:D26"/>
    <mergeCell ref="E26:O26"/>
    <mergeCell ref="H17:H18"/>
    <mergeCell ref="J17:J19"/>
    <mergeCell ref="K17:K18"/>
    <mergeCell ref="N17:N18"/>
    <mergeCell ref="O17:O19"/>
    <mergeCell ref="K31:R31"/>
    <mergeCell ref="B31:I31"/>
    <mergeCell ref="P17:P18"/>
    <mergeCell ref="C17:D19"/>
    <mergeCell ref="E17:E19"/>
    <mergeCell ref="F17:F19"/>
    <mergeCell ref="G17:G19"/>
    <mergeCell ref="D57:E57"/>
    <mergeCell ref="D58:E58"/>
    <mergeCell ref="D59:E59"/>
    <mergeCell ref="D60:E60"/>
    <mergeCell ref="B28:D28"/>
    <mergeCell ref="D52:E52"/>
    <mergeCell ref="D53:E53"/>
    <mergeCell ref="D54:E54"/>
    <mergeCell ref="D50:E50"/>
    <mergeCell ref="D56:E56"/>
    <mergeCell ref="B29:D29"/>
  </mergeCells>
  <phoneticPr fontId="4"/>
  <pageMargins left="0.7" right="0.7" top="0.75" bottom="0.75" header="0.3" footer="0.3"/>
  <pageSetup paperSize="9" scale="4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showGridLines="0" view="pageBreakPreview" zoomScale="70" zoomScaleNormal="80" zoomScaleSheetLayoutView="70" workbookViewId="0">
      <selection activeCell="M59" sqref="M59"/>
    </sheetView>
  </sheetViews>
  <sheetFormatPr defaultRowHeight="13.5" x14ac:dyDescent="0.15"/>
  <cols>
    <col min="1" max="1" width="1.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75" bestFit="1" customWidth="1"/>
    <col min="17" max="17" width="12" customWidth="1"/>
    <col min="18" max="18" width="16.75" customWidth="1"/>
    <col min="20" max="20" width="1.75" customWidth="1"/>
  </cols>
  <sheetData>
    <row r="1" spans="1:17" x14ac:dyDescent="0.15">
      <c r="A1" t="s">
        <v>80</v>
      </c>
    </row>
    <row r="3" spans="1:17" ht="25.5" x14ac:dyDescent="0.15">
      <c r="B3" s="134" t="s">
        <v>85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1:17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50" t="s">
        <v>4</v>
      </c>
      <c r="I7" s="20" t="s">
        <v>20</v>
      </c>
      <c r="J7" s="129" t="s">
        <v>47</v>
      </c>
      <c r="K7" s="150" t="s">
        <v>3</v>
      </c>
      <c r="L7" s="48" t="s">
        <v>53</v>
      </c>
      <c r="M7" s="49" t="s">
        <v>21</v>
      </c>
      <c r="N7" s="132" t="s">
        <v>22</v>
      </c>
      <c r="O7" s="114" t="s">
        <v>51</v>
      </c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8"/>
      <c r="I8" s="21" t="s">
        <v>23</v>
      </c>
      <c r="J8" s="130"/>
      <c r="K8" s="148"/>
      <c r="L8" s="50" t="s">
        <v>54</v>
      </c>
      <c r="M8" s="51" t="s">
        <v>24</v>
      </c>
      <c r="N8" s="133"/>
      <c r="O8" s="115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52" t="s">
        <v>31</v>
      </c>
      <c r="I9" s="22" t="s">
        <v>32</v>
      </c>
      <c r="J9" s="131"/>
      <c r="K9" s="52" t="s">
        <v>48</v>
      </c>
      <c r="L9" s="83" t="s">
        <v>107</v>
      </c>
      <c r="M9" s="52" t="s">
        <v>33</v>
      </c>
      <c r="N9" s="52" t="s">
        <v>25</v>
      </c>
      <c r="O9" s="115"/>
      <c r="P9" s="18" t="s">
        <v>62</v>
      </c>
    </row>
    <row r="10" spans="1:17" ht="18" customHeight="1" x14ac:dyDescent="0.15">
      <c r="B10" s="135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72</v>
      </c>
    </row>
    <row r="11" spans="1:17" ht="18" customHeight="1" thickBot="1" x14ac:dyDescent="0.2">
      <c r="B11" s="135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517.08271999999999</v>
      </c>
    </row>
    <row r="13" spans="1:17" ht="18" customHeight="1" x14ac:dyDescent="0.15">
      <c r="C13" s="6"/>
      <c r="D13" s="6"/>
      <c r="E13" s="7"/>
      <c r="F13" s="7"/>
      <c r="G13" s="7"/>
      <c r="H13" s="56" t="s">
        <v>100</v>
      </c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92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H15" s="56" t="s">
        <v>98</v>
      </c>
      <c r="O15" s="116"/>
      <c r="P15" s="116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15">
      <c r="B17" s="109" t="s">
        <v>89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5" t="s">
        <v>4</v>
      </c>
      <c r="I17" s="20" t="s">
        <v>20</v>
      </c>
      <c r="J17" s="129" t="s">
        <v>47</v>
      </c>
      <c r="K17" s="145" t="s">
        <v>3</v>
      </c>
      <c r="L17" s="48" t="s">
        <v>53</v>
      </c>
      <c r="M17" s="49" t="s">
        <v>21</v>
      </c>
      <c r="N17" s="132" t="s">
        <v>22</v>
      </c>
      <c r="O17" s="114" t="s">
        <v>51</v>
      </c>
      <c r="P17" s="112" t="s">
        <v>50</v>
      </c>
    </row>
    <row r="18" spans="2:18" ht="18" customHeight="1" x14ac:dyDescent="0.15">
      <c r="B18" s="110"/>
      <c r="C18" s="119"/>
      <c r="D18" s="120"/>
      <c r="E18" s="124"/>
      <c r="F18" s="124"/>
      <c r="G18" s="126"/>
      <c r="H18" s="146"/>
      <c r="I18" s="21" t="s">
        <v>23</v>
      </c>
      <c r="J18" s="130"/>
      <c r="K18" s="146"/>
      <c r="L18" s="50" t="s">
        <v>54</v>
      </c>
      <c r="M18" s="51" t="s">
        <v>24</v>
      </c>
      <c r="N18" s="133"/>
      <c r="O18" s="115"/>
      <c r="P18" s="113"/>
    </row>
    <row r="19" spans="2:18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22" t="s">
        <v>32</v>
      </c>
      <c r="J19" s="131"/>
      <c r="K19" s="57" t="s">
        <v>48</v>
      </c>
      <c r="L19" s="83" t="s">
        <v>107</v>
      </c>
      <c r="M19" s="52" t="s">
        <v>33</v>
      </c>
      <c r="N19" s="52" t="s">
        <v>25</v>
      </c>
      <c r="O19" s="115"/>
      <c r="P19" s="18" t="s">
        <v>62</v>
      </c>
    </row>
    <row r="20" spans="2:18" ht="18" customHeight="1" x14ac:dyDescent="0.15">
      <c r="B20" s="110"/>
      <c r="C20" s="13">
        <v>1</v>
      </c>
      <c r="D20" s="138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15">
      <c r="B21" s="110"/>
      <c r="C21" s="13">
        <v>2</v>
      </c>
      <c r="D21" s="130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62">
        <v>20</v>
      </c>
      <c r="M21" s="163"/>
      <c r="N21" s="163"/>
      <c r="O21" s="164"/>
      <c r="P21" s="9">
        <f>H21*K21*L21/1000/1000</f>
        <v>69</v>
      </c>
      <c r="Q21" s="47" t="s">
        <v>91</v>
      </c>
    </row>
    <row r="22" spans="2:18" ht="18" customHeight="1" x14ac:dyDescent="0.15">
      <c r="B22" s="110"/>
      <c r="C22" s="13">
        <v>3</v>
      </c>
      <c r="D22" s="13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</row>
    <row r="23" spans="2:18" ht="18" customHeight="1" x14ac:dyDescent="0.15">
      <c r="B23" s="110"/>
      <c r="C23" s="13">
        <v>4</v>
      </c>
      <c r="D23" s="138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</row>
    <row r="24" spans="2:18" ht="18" customHeight="1" x14ac:dyDescent="0.15">
      <c r="B24" s="110"/>
      <c r="C24" s="13">
        <v>5</v>
      </c>
      <c r="D24" s="130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62">
        <v>20</v>
      </c>
      <c r="M24" s="163"/>
      <c r="N24" s="163"/>
      <c r="O24" s="164"/>
      <c r="P24" s="9">
        <f>H24*K24*L24/1000/1000</f>
        <v>6.9</v>
      </c>
    </row>
    <row r="25" spans="2:18" ht="18" customHeight="1" thickBot="1" x14ac:dyDescent="0.2">
      <c r="B25" s="110"/>
      <c r="C25" s="13">
        <v>6</v>
      </c>
      <c r="D25" s="13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</row>
    <row r="26" spans="2:18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89.750429999999994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15">
      <c r="B28" s="100" t="s">
        <v>41</v>
      </c>
      <c r="C28" s="101"/>
      <c r="D28" s="101"/>
      <c r="E28" s="39">
        <f>P12</f>
        <v>517.08271999999999</v>
      </c>
      <c r="F28" s="102" t="s">
        <v>44</v>
      </c>
      <c r="G28" s="102"/>
      <c r="H28" s="102"/>
      <c r="I28" s="102"/>
      <c r="J28" s="102"/>
      <c r="K28" s="41">
        <f>P26</f>
        <v>89.750429999999994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">
      <c r="B29" s="103" t="s">
        <v>42</v>
      </c>
      <c r="C29" s="104"/>
      <c r="D29" s="104"/>
      <c r="E29" s="40">
        <f>ROUNDUP(P12-P26,1)</f>
        <v>427.40000000000003</v>
      </c>
      <c r="F29" s="32" t="s">
        <v>45</v>
      </c>
      <c r="G29" s="38" t="s">
        <v>43</v>
      </c>
      <c r="H29" s="34">
        <f>ROUNDUP(1-P26/P12,3)</f>
        <v>0.82699999999999996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15">
      <c r="B31" s="158" t="s">
        <v>120</v>
      </c>
      <c r="C31" s="159"/>
      <c r="D31" s="159"/>
      <c r="E31" s="159"/>
      <c r="F31" s="159"/>
      <c r="G31" s="159"/>
      <c r="H31" s="159"/>
      <c r="I31" s="159"/>
      <c r="J31" s="7"/>
      <c r="K31" s="158" t="s">
        <v>121</v>
      </c>
      <c r="L31" s="159"/>
      <c r="M31" s="159"/>
      <c r="N31" s="159"/>
      <c r="O31" s="159"/>
      <c r="P31" s="159"/>
      <c r="Q31" s="159"/>
      <c r="R31" s="159"/>
    </row>
    <row r="32" spans="2:18" ht="18" customHeight="1" x14ac:dyDescent="0.15">
      <c r="C32" s="11"/>
      <c r="D32" s="11"/>
      <c r="E32" s="11"/>
      <c r="F32" s="11"/>
    </row>
    <row r="33" spans="2:11" x14ac:dyDescent="0.15">
      <c r="B33" t="s">
        <v>111</v>
      </c>
      <c r="K33" s="7" t="s">
        <v>110</v>
      </c>
    </row>
    <row r="46" spans="2:11" x14ac:dyDescent="0.15">
      <c r="B46" s="46" t="s">
        <v>109</v>
      </c>
    </row>
    <row r="49" spans="2:18" x14ac:dyDescent="0.15">
      <c r="D49" s="76" t="s">
        <v>102</v>
      </c>
      <c r="E49" s="75"/>
      <c r="F49" s="75"/>
    </row>
    <row r="50" spans="2:18" ht="17.25" x14ac:dyDescent="0.15">
      <c r="D50" s="157" t="s">
        <v>105</v>
      </c>
      <c r="E50" s="157"/>
      <c r="F50" s="75"/>
    </row>
    <row r="51" spans="2:18" ht="17.25" x14ac:dyDescent="0.15">
      <c r="D51" s="153" t="s">
        <v>103</v>
      </c>
      <c r="E51" s="153"/>
      <c r="F51" s="82">
        <v>1000</v>
      </c>
      <c r="G51" s="77" t="s">
        <v>58</v>
      </c>
      <c r="K51" s="42"/>
    </row>
    <row r="52" spans="2:18" ht="17.25" x14ac:dyDescent="0.15">
      <c r="D52" s="153" t="s">
        <v>104</v>
      </c>
      <c r="E52" s="153"/>
      <c r="F52" s="82">
        <v>800</v>
      </c>
      <c r="G52" s="45"/>
    </row>
    <row r="53" spans="2:18" ht="18" thickBot="1" x14ac:dyDescent="0.2">
      <c r="D53" s="154" t="s">
        <v>56</v>
      </c>
      <c r="E53" s="154"/>
      <c r="F53" s="78">
        <f>F52/F51</f>
        <v>0.8</v>
      </c>
    </row>
    <row r="54" spans="2:18" ht="18" thickBot="1" x14ac:dyDescent="0.2">
      <c r="D54" s="155" t="s">
        <v>55</v>
      </c>
      <c r="E54" s="156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7.25" x14ac:dyDescent="0.15">
      <c r="D55" s="85"/>
      <c r="E55" s="85"/>
      <c r="F55" s="74"/>
    </row>
    <row r="56" spans="2:18" ht="12.75" customHeight="1" x14ac:dyDescent="0.15">
      <c r="D56" s="157" t="s">
        <v>106</v>
      </c>
      <c r="E56" s="157"/>
      <c r="F56" s="75"/>
    </row>
    <row r="57" spans="2:18" s="42" customFormat="1" ht="12.75" customHeight="1" x14ac:dyDescent="0.15">
      <c r="B57"/>
      <c r="C57"/>
      <c r="D57" s="153" t="s">
        <v>103</v>
      </c>
      <c r="E57" s="153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7.25" x14ac:dyDescent="0.15">
      <c r="B58" s="42"/>
      <c r="C58" s="42"/>
      <c r="D58" s="153" t="s">
        <v>104</v>
      </c>
      <c r="E58" s="153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8" thickBot="1" x14ac:dyDescent="0.2">
      <c r="D59" s="154" t="s">
        <v>56</v>
      </c>
      <c r="E59" s="154"/>
      <c r="F59" s="78">
        <f>F58/F57</f>
        <v>0.6</v>
      </c>
    </row>
    <row r="60" spans="2:18" ht="18" thickBot="1" x14ac:dyDescent="0.2">
      <c r="D60" s="155" t="s">
        <v>55</v>
      </c>
      <c r="E60" s="156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x14ac:dyDescent="0.15">
      <c r="C62" s="160"/>
      <c r="D62" s="160"/>
      <c r="E62" s="93"/>
      <c r="F62" s="90"/>
      <c r="G62" s="90"/>
      <c r="H62" s="90"/>
      <c r="I62" s="90"/>
    </row>
    <row r="63" spans="2:18" x14ac:dyDescent="0.15">
      <c r="C63" s="94"/>
      <c r="D63" s="95"/>
      <c r="E63" s="95"/>
      <c r="F63" s="90"/>
      <c r="G63" s="90"/>
      <c r="H63" s="90"/>
      <c r="I63" s="90"/>
    </row>
    <row r="64" spans="2:18" x14ac:dyDescent="0.15">
      <c r="C64" s="160"/>
      <c r="D64" s="160"/>
      <c r="E64" s="86"/>
      <c r="F64" s="87"/>
      <c r="G64" s="90"/>
      <c r="H64" s="90"/>
      <c r="I64" s="90"/>
    </row>
    <row r="65" spans="3:9" x14ac:dyDescent="0.15">
      <c r="C65" s="160"/>
      <c r="D65" s="160"/>
      <c r="E65" s="86"/>
      <c r="F65" s="88"/>
      <c r="G65" s="90"/>
      <c r="H65" s="90"/>
      <c r="I65" s="90"/>
    </row>
    <row r="66" spans="3:9" x14ac:dyDescent="0.15">
      <c r="C66" s="160"/>
      <c r="D66" s="160"/>
      <c r="E66" s="89"/>
      <c r="F66" s="90"/>
      <c r="G66" s="90"/>
      <c r="H66" s="90"/>
      <c r="I66" s="90"/>
    </row>
    <row r="67" spans="3:9" ht="17.25" x14ac:dyDescent="0.15">
      <c r="C67" s="161"/>
      <c r="D67" s="161"/>
      <c r="E67" s="91"/>
      <c r="F67" s="92"/>
      <c r="G67" s="92"/>
      <c r="H67" s="92"/>
      <c r="I67" s="92"/>
    </row>
    <row r="68" spans="3:9" ht="7.15" customHeight="1" x14ac:dyDescent="0.15"/>
  </sheetData>
  <mergeCells count="52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D20:D22"/>
    <mergeCell ref="L21:O21"/>
    <mergeCell ref="D23:D25"/>
    <mergeCell ref="L24:O24"/>
    <mergeCell ref="C26:D26"/>
    <mergeCell ref="E26:O26"/>
    <mergeCell ref="C66:D66"/>
    <mergeCell ref="C67:D67"/>
    <mergeCell ref="B28:D28"/>
    <mergeCell ref="B29:D29"/>
    <mergeCell ref="F28:J28"/>
    <mergeCell ref="C65:D65"/>
    <mergeCell ref="C64:D64"/>
    <mergeCell ref="C62:D62"/>
    <mergeCell ref="B31:I31"/>
    <mergeCell ref="D54:E54"/>
    <mergeCell ref="D56:E56"/>
    <mergeCell ref="D57:E57"/>
    <mergeCell ref="D58:E58"/>
    <mergeCell ref="D59:E59"/>
    <mergeCell ref="D60:E60"/>
    <mergeCell ref="K31:R31"/>
    <mergeCell ref="D50:E50"/>
    <mergeCell ref="D51:E51"/>
    <mergeCell ref="D52:E52"/>
    <mergeCell ref="D53:E53"/>
  </mergeCells>
  <phoneticPr fontId="4"/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S9" sqref="S9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81</v>
      </c>
    </row>
    <row r="3" spans="1:17" ht="25.5" x14ac:dyDescent="0.15">
      <c r="B3" s="134" t="s">
        <v>85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45" t="s">
        <v>4</v>
      </c>
      <c r="I7" s="63" t="s">
        <v>20</v>
      </c>
      <c r="J7" s="129" t="s">
        <v>47</v>
      </c>
      <c r="K7" s="145" t="s">
        <v>3</v>
      </c>
      <c r="L7" s="168" t="s">
        <v>108</v>
      </c>
      <c r="M7" s="169"/>
      <c r="N7" s="169"/>
      <c r="O7" s="170"/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6"/>
      <c r="I8" s="60" t="s">
        <v>23</v>
      </c>
      <c r="J8" s="130"/>
      <c r="K8" s="146"/>
      <c r="L8" s="171"/>
      <c r="M8" s="172"/>
      <c r="N8" s="172"/>
      <c r="O8" s="173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57" t="s">
        <v>31</v>
      </c>
      <c r="I9" s="61" t="s">
        <v>32</v>
      </c>
      <c r="J9" s="131"/>
      <c r="K9" s="57" t="s">
        <v>48</v>
      </c>
      <c r="L9" s="174"/>
      <c r="M9" s="175"/>
      <c r="N9" s="175"/>
      <c r="O9" s="176"/>
      <c r="P9" s="18" t="s">
        <v>61</v>
      </c>
    </row>
    <row r="10" spans="1:17" ht="18" customHeight="1" x14ac:dyDescent="0.15">
      <c r="B10" s="135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165"/>
      <c r="M10" s="166"/>
      <c r="N10" s="166"/>
      <c r="O10" s="167"/>
      <c r="P10" s="9">
        <f>H10*K10*L10/1000000</f>
        <v>0</v>
      </c>
      <c r="Q10" s="47"/>
    </row>
    <row r="11" spans="1:17" ht="18" customHeight="1" thickBot="1" x14ac:dyDescent="0.2">
      <c r="B11" s="135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165"/>
      <c r="M11" s="166"/>
      <c r="N11" s="166"/>
      <c r="O11" s="167"/>
      <c r="P11" s="9">
        <f>H11*K11*L11/1000000</f>
        <v>0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0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6"/>
      <c r="P15" s="116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9" t="s">
        <v>89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5" t="s">
        <v>4</v>
      </c>
      <c r="I17" s="63" t="s">
        <v>20</v>
      </c>
      <c r="J17" s="129" t="s">
        <v>47</v>
      </c>
      <c r="K17" s="145" t="s">
        <v>3</v>
      </c>
      <c r="L17" s="168" t="s">
        <v>108</v>
      </c>
      <c r="M17" s="169"/>
      <c r="N17" s="169"/>
      <c r="O17" s="170"/>
      <c r="P17" s="112" t="s">
        <v>50</v>
      </c>
    </row>
    <row r="18" spans="2:17" ht="18" customHeight="1" x14ac:dyDescent="0.15">
      <c r="B18" s="110"/>
      <c r="C18" s="119"/>
      <c r="D18" s="120"/>
      <c r="E18" s="124"/>
      <c r="F18" s="124"/>
      <c r="G18" s="126"/>
      <c r="H18" s="146"/>
      <c r="I18" s="60" t="s">
        <v>23</v>
      </c>
      <c r="J18" s="130"/>
      <c r="K18" s="146"/>
      <c r="L18" s="171"/>
      <c r="M18" s="172"/>
      <c r="N18" s="172"/>
      <c r="O18" s="173"/>
      <c r="P18" s="113"/>
    </row>
    <row r="19" spans="2:17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61" t="s">
        <v>32</v>
      </c>
      <c r="J19" s="131"/>
      <c r="K19" s="57" t="s">
        <v>5</v>
      </c>
      <c r="L19" s="174"/>
      <c r="M19" s="175"/>
      <c r="N19" s="175"/>
      <c r="O19" s="176"/>
      <c r="P19" s="18" t="s">
        <v>61</v>
      </c>
    </row>
    <row r="20" spans="2:17" ht="18" customHeight="1" x14ac:dyDescent="0.15">
      <c r="B20" s="110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165"/>
      <c r="M20" s="166"/>
      <c r="N20" s="166"/>
      <c r="O20" s="167"/>
      <c r="P20" s="9">
        <f>H20*K20*L20/1000000</f>
        <v>0</v>
      </c>
    </row>
    <row r="21" spans="2:17" ht="18" customHeight="1" x14ac:dyDescent="0.15">
      <c r="B21" s="110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165"/>
      <c r="M21" s="166"/>
      <c r="N21" s="166"/>
      <c r="O21" s="167"/>
      <c r="P21" s="9">
        <f>H21*K21*L21/1000000</f>
        <v>0</v>
      </c>
      <c r="Q21" s="47"/>
    </row>
    <row r="22" spans="2:17" ht="18" customHeight="1" x14ac:dyDescent="0.15">
      <c r="B22" s="110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165"/>
      <c r="M22" s="166"/>
      <c r="N22" s="166"/>
      <c r="O22" s="167"/>
      <c r="P22" s="9">
        <f t="shared" ref="P22:P25" si="0">H22*K22*L22/1000000</f>
        <v>0</v>
      </c>
    </row>
    <row r="23" spans="2:17" ht="18" customHeight="1" x14ac:dyDescent="0.15">
      <c r="B23" s="110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165"/>
      <c r="M23" s="166"/>
      <c r="N23" s="166"/>
      <c r="O23" s="167"/>
      <c r="P23" s="9">
        <f t="shared" si="0"/>
        <v>0</v>
      </c>
    </row>
    <row r="24" spans="2:17" ht="18" customHeight="1" x14ac:dyDescent="0.15">
      <c r="B24" s="110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165"/>
      <c r="M24" s="166"/>
      <c r="N24" s="166"/>
      <c r="O24" s="167"/>
      <c r="P24" s="9">
        <f t="shared" si="0"/>
        <v>0</v>
      </c>
    </row>
    <row r="25" spans="2:17" ht="18" customHeight="1" thickBot="1" x14ac:dyDescent="0.2">
      <c r="B25" s="110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165"/>
      <c r="M25" s="166"/>
      <c r="N25" s="166"/>
      <c r="O25" s="167"/>
      <c r="P25" s="9">
        <f t="shared" si="0"/>
        <v>0</v>
      </c>
    </row>
    <row r="26" spans="2:17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00" t="s">
        <v>41</v>
      </c>
      <c r="C28" s="101"/>
      <c r="D28" s="101"/>
      <c r="E28" s="39">
        <f>P12</f>
        <v>0</v>
      </c>
      <c r="F28" s="102" t="s">
        <v>44</v>
      </c>
      <c r="G28" s="102"/>
      <c r="H28" s="102"/>
      <c r="I28" s="102"/>
      <c r="J28" s="102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03" t="s">
        <v>42</v>
      </c>
      <c r="C29" s="104"/>
      <c r="D29" s="104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94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  <mergeCell ref="G17:G19"/>
    <mergeCell ref="H17:H18"/>
    <mergeCell ref="J17:J19"/>
    <mergeCell ref="K17:K18"/>
    <mergeCell ref="L17:O19"/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="80" zoomScaleNormal="80" workbookViewId="0">
      <selection activeCell="F23" sqref="F23"/>
    </sheetView>
  </sheetViews>
  <sheetFormatPr defaultRowHeight="13.5" x14ac:dyDescent="0.15"/>
  <cols>
    <col min="1" max="1" width="1.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1" spans="1:17" x14ac:dyDescent="0.15">
      <c r="A1" t="s">
        <v>81</v>
      </c>
    </row>
    <row r="3" spans="1:17" ht="25.5" x14ac:dyDescent="0.15">
      <c r="B3" s="134" t="s">
        <v>85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5" spans="1:17" ht="18" customHeight="1" x14ac:dyDescent="0.15"/>
    <row r="6" spans="1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1:17" ht="18" customHeight="1" x14ac:dyDescent="0.15">
      <c r="B7" s="109" t="s">
        <v>88</v>
      </c>
      <c r="C7" s="117" t="s">
        <v>0</v>
      </c>
      <c r="D7" s="118"/>
      <c r="E7" s="123" t="s">
        <v>1</v>
      </c>
      <c r="F7" s="123" t="s">
        <v>2</v>
      </c>
      <c r="G7" s="125" t="s">
        <v>49</v>
      </c>
      <c r="H7" s="145" t="s">
        <v>4</v>
      </c>
      <c r="I7" s="20" t="s">
        <v>20</v>
      </c>
      <c r="J7" s="129" t="s">
        <v>47</v>
      </c>
      <c r="K7" s="145" t="s">
        <v>3</v>
      </c>
      <c r="L7" s="168" t="s">
        <v>108</v>
      </c>
      <c r="M7" s="169"/>
      <c r="N7" s="169"/>
      <c r="O7" s="170"/>
      <c r="P7" s="112" t="s">
        <v>50</v>
      </c>
    </row>
    <row r="8" spans="1:17" ht="18" customHeight="1" x14ac:dyDescent="0.15">
      <c r="B8" s="135"/>
      <c r="C8" s="119"/>
      <c r="D8" s="120"/>
      <c r="E8" s="124"/>
      <c r="F8" s="124"/>
      <c r="G8" s="126"/>
      <c r="H8" s="146"/>
      <c r="I8" s="21" t="s">
        <v>23</v>
      </c>
      <c r="J8" s="130"/>
      <c r="K8" s="146"/>
      <c r="L8" s="171"/>
      <c r="M8" s="172"/>
      <c r="N8" s="172"/>
      <c r="O8" s="173"/>
      <c r="P8" s="113"/>
    </row>
    <row r="9" spans="1:17" ht="18" customHeight="1" x14ac:dyDescent="0.15">
      <c r="B9" s="135"/>
      <c r="C9" s="121"/>
      <c r="D9" s="122"/>
      <c r="E9" s="124"/>
      <c r="F9" s="124"/>
      <c r="G9" s="126"/>
      <c r="H9" s="57" t="s">
        <v>31</v>
      </c>
      <c r="I9" s="22" t="s">
        <v>32</v>
      </c>
      <c r="J9" s="131"/>
      <c r="K9" s="57" t="s">
        <v>48</v>
      </c>
      <c r="L9" s="174"/>
      <c r="M9" s="175"/>
      <c r="N9" s="175"/>
      <c r="O9" s="176"/>
      <c r="P9" s="18" t="s">
        <v>61</v>
      </c>
    </row>
    <row r="10" spans="1:17" ht="18" customHeight="1" x14ac:dyDescent="0.15">
      <c r="B10" s="135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165">
        <v>216</v>
      </c>
      <c r="M10" s="166"/>
      <c r="N10" s="166"/>
      <c r="O10" s="167"/>
      <c r="P10" s="9">
        <f>H10*K10*L10/1000000</f>
        <v>756</v>
      </c>
      <c r="Q10" s="47" t="s">
        <v>73</v>
      </c>
    </row>
    <row r="11" spans="1:17" ht="18" customHeight="1" thickBot="1" x14ac:dyDescent="0.2">
      <c r="B11" s="135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165">
        <v>216</v>
      </c>
      <c r="M11" s="166"/>
      <c r="N11" s="166"/>
      <c r="O11" s="167"/>
      <c r="P11" s="9">
        <f>H11*K11*L11/1000000</f>
        <v>75.599999999999994</v>
      </c>
    </row>
    <row r="12" spans="1:17" ht="18" customHeight="1" thickBot="1" x14ac:dyDescent="0.2">
      <c r="B12" s="136"/>
      <c r="C12" s="105" t="s">
        <v>10</v>
      </c>
      <c r="D12" s="106"/>
      <c r="E12" s="107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37">
        <f>SUM(P10:P11)</f>
        <v>831.6</v>
      </c>
    </row>
    <row r="13" spans="1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7" ht="18" customHeight="1" x14ac:dyDescent="0.15">
      <c r="C14" s="6"/>
      <c r="D14" s="6"/>
      <c r="E14" s="7"/>
      <c r="F14" s="7"/>
      <c r="G14" s="7"/>
      <c r="H14" s="58" t="s">
        <v>74</v>
      </c>
      <c r="I14" s="7"/>
      <c r="J14" s="7"/>
      <c r="K14" s="7"/>
      <c r="L14" s="7"/>
      <c r="M14" s="7"/>
      <c r="N14" s="7"/>
      <c r="O14" s="7"/>
      <c r="P14" s="8"/>
      <c r="Q14" s="7"/>
    </row>
    <row r="15" spans="1:17" ht="18" customHeight="1" x14ac:dyDescent="0.15">
      <c r="O15" s="116"/>
      <c r="P15" s="116"/>
      <c r="Q15" s="7"/>
    </row>
    <row r="16" spans="1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09" t="s">
        <v>89</v>
      </c>
      <c r="C17" s="117" t="s">
        <v>0</v>
      </c>
      <c r="D17" s="118"/>
      <c r="E17" s="123" t="s">
        <v>1</v>
      </c>
      <c r="F17" s="123" t="s">
        <v>2</v>
      </c>
      <c r="G17" s="125" t="s">
        <v>49</v>
      </c>
      <c r="H17" s="145" t="s">
        <v>4</v>
      </c>
      <c r="I17" s="20" t="s">
        <v>20</v>
      </c>
      <c r="J17" s="129" t="s">
        <v>47</v>
      </c>
      <c r="K17" s="145" t="s">
        <v>3</v>
      </c>
      <c r="L17" s="168" t="s">
        <v>108</v>
      </c>
      <c r="M17" s="169"/>
      <c r="N17" s="169"/>
      <c r="O17" s="170"/>
      <c r="P17" s="112" t="s">
        <v>50</v>
      </c>
    </row>
    <row r="18" spans="2:17" ht="18" customHeight="1" x14ac:dyDescent="0.15">
      <c r="B18" s="110"/>
      <c r="C18" s="119"/>
      <c r="D18" s="120"/>
      <c r="E18" s="124"/>
      <c r="F18" s="124"/>
      <c r="G18" s="126"/>
      <c r="H18" s="146"/>
      <c r="I18" s="21" t="s">
        <v>23</v>
      </c>
      <c r="J18" s="130"/>
      <c r="K18" s="146"/>
      <c r="L18" s="171"/>
      <c r="M18" s="172"/>
      <c r="N18" s="172"/>
      <c r="O18" s="173"/>
      <c r="P18" s="113"/>
    </row>
    <row r="19" spans="2:17" ht="18" customHeight="1" x14ac:dyDescent="0.15">
      <c r="B19" s="110"/>
      <c r="C19" s="121"/>
      <c r="D19" s="122"/>
      <c r="E19" s="124"/>
      <c r="F19" s="124"/>
      <c r="G19" s="126"/>
      <c r="H19" s="57" t="s">
        <v>31</v>
      </c>
      <c r="I19" s="22" t="s">
        <v>32</v>
      </c>
      <c r="J19" s="131"/>
      <c r="K19" s="57" t="s">
        <v>5</v>
      </c>
      <c r="L19" s="174"/>
      <c r="M19" s="175"/>
      <c r="N19" s="175"/>
      <c r="O19" s="176"/>
      <c r="P19" s="18" t="s">
        <v>61</v>
      </c>
    </row>
    <row r="20" spans="2:17" ht="18" customHeight="1" x14ac:dyDescent="0.15">
      <c r="B20" s="110"/>
      <c r="C20" s="13">
        <v>1</v>
      </c>
      <c r="D20" s="138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165">
        <v>216</v>
      </c>
      <c r="M20" s="166"/>
      <c r="N20" s="166"/>
      <c r="O20" s="167"/>
      <c r="P20" s="9">
        <f>H20*K20*L20/1000000</f>
        <v>21.6</v>
      </c>
    </row>
    <row r="21" spans="2:17" ht="18" customHeight="1" x14ac:dyDescent="0.15">
      <c r="B21" s="110"/>
      <c r="C21" s="13">
        <v>2</v>
      </c>
      <c r="D21" s="130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165">
        <v>20</v>
      </c>
      <c r="M21" s="166"/>
      <c r="N21" s="166"/>
      <c r="O21" s="167"/>
      <c r="P21" s="9">
        <f>H21*K21*L21/1000000</f>
        <v>69</v>
      </c>
      <c r="Q21" s="47" t="s">
        <v>73</v>
      </c>
    </row>
    <row r="22" spans="2:17" ht="18" customHeight="1" x14ac:dyDescent="0.15">
      <c r="B22" s="110"/>
      <c r="C22" s="13">
        <v>3</v>
      </c>
      <c r="D22" s="131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165">
        <v>216</v>
      </c>
      <c r="M22" s="166"/>
      <c r="N22" s="166"/>
      <c r="O22" s="167"/>
      <c r="P22" s="9">
        <f t="shared" ref="P22:P25" si="0">H22*K22*L22/1000000</f>
        <v>2.7</v>
      </c>
    </row>
    <row r="23" spans="2:17" ht="18" customHeight="1" x14ac:dyDescent="0.15">
      <c r="B23" s="110"/>
      <c r="C23" s="13">
        <v>4</v>
      </c>
      <c r="D23" s="138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165">
        <v>216</v>
      </c>
      <c r="M23" s="166"/>
      <c r="N23" s="166"/>
      <c r="O23" s="167"/>
      <c r="P23" s="9">
        <f t="shared" si="0"/>
        <v>0.27</v>
      </c>
    </row>
    <row r="24" spans="2:17" ht="18" customHeight="1" x14ac:dyDescent="0.15">
      <c r="B24" s="110"/>
      <c r="C24" s="13">
        <v>5</v>
      </c>
      <c r="D24" s="130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165">
        <v>20</v>
      </c>
      <c r="M24" s="166"/>
      <c r="N24" s="166"/>
      <c r="O24" s="167"/>
      <c r="P24" s="9">
        <f t="shared" si="0"/>
        <v>6.9</v>
      </c>
    </row>
    <row r="25" spans="2:17" ht="18" customHeight="1" thickBot="1" x14ac:dyDescent="0.2">
      <c r="B25" s="110"/>
      <c r="C25" s="13">
        <v>6</v>
      </c>
      <c r="D25" s="131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165">
        <v>216</v>
      </c>
      <c r="M25" s="166"/>
      <c r="N25" s="166"/>
      <c r="O25" s="167"/>
      <c r="P25" s="9">
        <f t="shared" si="0"/>
        <v>2.16</v>
      </c>
    </row>
    <row r="26" spans="2:17" ht="18" customHeight="1" thickBot="1" x14ac:dyDescent="0.2">
      <c r="B26" s="111"/>
      <c r="C26" s="105" t="s">
        <v>10</v>
      </c>
      <c r="D26" s="106"/>
      <c r="E26" s="107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26">
        <f>SUM(P20:P25)</f>
        <v>102.63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100" t="s">
        <v>41</v>
      </c>
      <c r="C28" s="101"/>
      <c r="D28" s="101"/>
      <c r="E28" s="39">
        <f>P12</f>
        <v>831.6</v>
      </c>
      <c r="F28" s="102" t="s">
        <v>44</v>
      </c>
      <c r="G28" s="102"/>
      <c r="H28" s="102"/>
      <c r="I28" s="102"/>
      <c r="J28" s="102"/>
      <c r="K28" s="41">
        <f>P26</f>
        <v>102.63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103" t="s">
        <v>42</v>
      </c>
      <c r="C29" s="104"/>
      <c r="D29" s="104"/>
      <c r="E29" s="40">
        <f>ROUNDUP(P12-P26,1)</f>
        <v>729</v>
      </c>
      <c r="F29" s="32" t="s">
        <v>45</v>
      </c>
      <c r="G29" s="38" t="s">
        <v>43</v>
      </c>
      <c r="H29" s="34">
        <f>ROUNDUP(1-P26/P12,3)</f>
        <v>0.877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94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</mergeCells>
  <phoneticPr fontId="4"/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CO2排出量の算出について</vt:lpstr>
      <vt:lpstr>様式1-1（燃料法）</vt:lpstr>
      <vt:lpstr>様式1-1記載例（燃料法）</vt:lpstr>
      <vt:lpstr>様式1-2（燃費法）</vt:lpstr>
      <vt:lpstr>様式1-2記載例（燃費法）</vt:lpstr>
      <vt:lpstr>様式1-3（改良トンキロ法）</vt:lpstr>
      <vt:lpstr>様式1-3記載例（改良トンキロ法）</vt:lpstr>
      <vt:lpstr>様式1-4（従来トンキロ法）</vt:lpstr>
      <vt:lpstr>様式1-4記載例（従来トンキロ法）</vt:lpstr>
      <vt:lpstr>CO2排出量の算出について!Print_Area</vt:lpstr>
      <vt:lpstr>'様式1-1（燃料法）'!Print_Area</vt:lpstr>
      <vt:lpstr>'様式1-1記載例（燃料法）'!Print_Area</vt:lpstr>
      <vt:lpstr>'様式1-2（燃費法）'!Print_Area</vt:lpstr>
      <vt:lpstr>'様式1-2記載例（燃費法）'!Print_Area</vt:lpstr>
      <vt:lpstr>'様式1-3（改良トンキロ法）'!Print_Area</vt:lpstr>
      <vt:lpstr>'様式1-3記載例（改良トンキロ法）'!Print_Area</vt:lpstr>
      <vt:lpstr>'様式1-4（従来トンキロ法）'!Print_Area</vt:lpstr>
      <vt:lpstr>'様式1-4記載例（従来トンキロ法）'!Print_Area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2020-06-29T10:47:41Z</dcterms:created>
  <dcterms:modified xsi:type="dcterms:W3CDTF">2023-06-16T02:29:56Z</dcterms:modified>
</cp:coreProperties>
</file>