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作業中フォルダ\②調査統計係\調査統計係\R7（2025）\❽道路統計年報作成作業\03_表38、126、概況、附表1～5\"/>
    </mc:Choice>
  </mc:AlternateContent>
  <xr:revisionPtr revIDLastSave="0" documentId="13_ncr:1_{368F8CDA-82E2-49FE-86F1-6095507468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6-1･2･3" sheetId="7" r:id="rId1"/>
    <sheet name="126-4･5･6" sheetId="10" r:id="rId2"/>
    <sheet name="126-7" sheetId="11" r:id="rId3"/>
  </sheets>
  <definedNames>
    <definedName name="_xlnm.Print_Area" localSheetId="0">'126-1･2･3'!$A$1:$F$40</definedName>
    <definedName name="_xlnm.Print_Area" localSheetId="1">'126-4･5･6'!$A$1:$F$31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H19" i="11"/>
  <c r="G19" i="11"/>
  <c r="F19" i="11"/>
  <c r="E19" i="11"/>
  <c r="D19" i="11"/>
  <c r="C19" i="11"/>
  <c r="B19" i="11"/>
  <c r="F18" i="11"/>
  <c r="B26" i="11" s="1"/>
  <c r="F17" i="11"/>
  <c r="B25" i="11" s="1"/>
  <c r="F16" i="11"/>
  <c r="B24" i="11" s="1"/>
  <c r="B27" i="11" s="1"/>
  <c r="G11" i="11"/>
  <c r="F11" i="11"/>
  <c r="E11" i="11"/>
  <c r="D11" i="11"/>
  <c r="C11" i="11"/>
  <c r="B11" i="11"/>
  <c r="H10" i="11"/>
  <c r="H9" i="11"/>
  <c r="H11" i="11" s="1"/>
  <c r="F9" i="11"/>
  <c r="B9" i="11"/>
  <c r="H8" i="11"/>
  <c r="F22" i="10"/>
  <c r="F20" i="10"/>
  <c r="F19" i="10"/>
  <c r="F24" i="7"/>
  <c r="E23" i="7"/>
  <c r="F23" i="7" s="1"/>
  <c r="D23" i="7"/>
  <c r="C23" i="7"/>
  <c r="B23" i="7"/>
  <c r="E22" i="7"/>
  <c r="D22" i="7"/>
  <c r="C22" i="7"/>
  <c r="B22" i="7"/>
  <c r="F22" i="7" s="1"/>
  <c r="E21" i="7"/>
  <c r="D21" i="7"/>
  <c r="C21" i="7"/>
  <c r="B21" i="7"/>
  <c r="F21" i="7" s="1"/>
  <c r="E20" i="7"/>
  <c r="E25" i="7" s="1"/>
  <c r="D20" i="7"/>
  <c r="D25" i="7" s="1"/>
  <c r="C20" i="7"/>
  <c r="C25" i="7" s="1"/>
  <c r="B20" i="7"/>
  <c r="B25" i="7" s="1"/>
  <c r="F25" i="7" l="1"/>
  <c r="F20" i="7"/>
</calcChain>
</file>

<file path=xl/sharedStrings.xml><?xml version="1.0" encoding="utf-8"?>
<sst xmlns="http://schemas.openxmlformats.org/spreadsheetml/2006/main" count="134" uniqueCount="75">
  <si>
    <t>（単位：千円）</t>
    <rPh sb="1" eb="3">
      <t>タンイ</t>
    </rPh>
    <rPh sb="4" eb="6">
      <t>センエン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</si>
  <si>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</si>
  <si>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</si>
  <si>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大 阪 府</t>
    <rPh sb="0" eb="5">
      <t>オオサカフ</t>
    </rPh>
    <phoneticPr fontId="2"/>
  </si>
  <si>
    <t>兵 庫 県</t>
    <rPh sb="0" eb="5">
      <t>ヒョウゴケン</t>
    </rPh>
    <phoneticPr fontId="2"/>
  </si>
  <si>
    <t>京 都 府</t>
    <rPh sb="0" eb="5">
      <t>キョウトフ</t>
    </rPh>
    <phoneticPr fontId="2"/>
  </si>
  <si>
    <t>北 海 道 支 社</t>
    <rPh sb="0" eb="1">
      <t>キタ</t>
    </rPh>
    <rPh sb="2" eb="3">
      <t>ウミ</t>
    </rPh>
    <rPh sb="4" eb="5">
      <t>ミチ</t>
    </rPh>
    <rPh sb="6" eb="7">
      <t>ササ</t>
    </rPh>
    <rPh sb="8" eb="9">
      <t>シャ</t>
    </rPh>
    <phoneticPr fontId="2"/>
  </si>
  <si>
    <t>（注）単位未満を四捨五入しているため、端数において計・合計と合致しないものがある。</t>
    <rPh sb="1" eb="2">
      <t>チュウ</t>
    </rPh>
    <rPh sb="3" eb="7">
      <t>タンイミマン</t>
    </rPh>
    <rPh sb="8" eb="12">
      <t>シシャゴニュウ</t>
    </rPh>
    <rPh sb="19" eb="21">
      <t>ハスウ</t>
    </rPh>
    <rPh sb="25" eb="26">
      <t>ケイ</t>
    </rPh>
    <rPh sb="27" eb="29">
      <t>ゴウケイ</t>
    </rPh>
    <rPh sb="30" eb="32">
      <t>ガッチ</t>
    </rPh>
    <phoneticPr fontId="2"/>
  </si>
  <si>
    <t>東 京 都</t>
    <rPh sb="0" eb="5">
      <t>トウキョウト</t>
    </rPh>
    <phoneticPr fontId="2"/>
  </si>
  <si>
    <t>神奈川県</t>
    <rPh sb="0" eb="4">
      <t>カナガワケン</t>
    </rPh>
    <phoneticPr fontId="2"/>
  </si>
  <si>
    <t>埼 玉 県</t>
    <rPh sb="0" eb="5">
      <t>サイタマケン</t>
    </rPh>
    <phoneticPr fontId="2"/>
  </si>
  <si>
    <t>千 葉 県</t>
    <rPh sb="0" eb="3">
      <t>チバ</t>
    </rPh>
    <rPh sb="4" eb="5">
      <t>ケン</t>
    </rPh>
    <phoneticPr fontId="2"/>
  </si>
  <si>
    <t>会 社 等 名</t>
    <rPh sb="0" eb="1">
      <t>カイ</t>
    </rPh>
    <rPh sb="2" eb="3">
      <t>シャ</t>
    </rPh>
    <rPh sb="4" eb="5">
      <t>トウ</t>
    </rPh>
    <rPh sb="6" eb="7">
      <t>メイ</t>
    </rPh>
    <phoneticPr fontId="2"/>
  </si>
  <si>
    <t>東日本高速道路㈱</t>
    <rPh sb="0" eb="3">
      <t>ヒガシニホン</t>
    </rPh>
    <rPh sb="3" eb="5">
      <t>コウソク</t>
    </rPh>
    <rPh sb="5" eb="7">
      <t>ドウロ</t>
    </rPh>
    <phoneticPr fontId="2"/>
  </si>
  <si>
    <t>中日本高速道路㈱</t>
    <rPh sb="0" eb="3">
      <t>ナカニホン</t>
    </rPh>
    <rPh sb="3" eb="5">
      <t>コウソク</t>
    </rPh>
    <rPh sb="5" eb="7">
      <t>ドウロ</t>
    </rPh>
    <phoneticPr fontId="2"/>
  </si>
  <si>
    <t>八 王 子 支 社</t>
    <rPh sb="0" eb="1">
      <t>ハチ</t>
    </rPh>
    <rPh sb="2" eb="3">
      <t>オウ</t>
    </rPh>
    <rPh sb="4" eb="5">
      <t>コ</t>
    </rPh>
    <rPh sb="6" eb="7">
      <t>ササ</t>
    </rPh>
    <rPh sb="8" eb="9">
      <t>シャ</t>
    </rPh>
    <phoneticPr fontId="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</si>
  <si>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"/>
  </si>
  <si>
    <t>新設・改築費</t>
    <rPh sb="0" eb="2">
      <t>シンセツ</t>
    </rPh>
    <rPh sb="3" eb="6">
      <t>カイチクヒ</t>
    </rPh>
    <phoneticPr fontId="2"/>
  </si>
  <si>
    <t>修繕費</t>
    <rPh sb="0" eb="3">
      <t>シュウゼンヒ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</si>
  <si>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</si>
  <si>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首都高速道路㈱</t>
    <rPh sb="0" eb="2">
      <t>シュト</t>
    </rPh>
    <rPh sb="2" eb="4">
      <t>コウソク</t>
    </rPh>
    <rPh sb="4" eb="6">
      <t>ドウロ</t>
    </rPh>
    <phoneticPr fontId="2"/>
  </si>
  <si>
    <t>阪神高速道路㈱</t>
    <rPh sb="0" eb="2">
      <t>ハンシン</t>
    </rPh>
    <rPh sb="2" eb="4">
      <t>コウソク</t>
    </rPh>
    <rPh sb="4" eb="6">
      <t>ドウロ</t>
    </rPh>
    <phoneticPr fontId="2"/>
  </si>
  <si>
    <t>本州四国連絡
高速道路㈱</t>
    <rPh sb="7" eb="9">
      <t>コウソク</t>
    </rPh>
    <rPh sb="9" eb="11">
      <t>ドウロ</t>
    </rPh>
    <phoneticPr fontId="2"/>
  </si>
  <si>
    <t>表１２６－４</t>
    <phoneticPr fontId="2"/>
  </si>
  <si>
    <t>表１２６－６</t>
    <phoneticPr fontId="2"/>
  </si>
  <si>
    <t>名 古 屋 支 社</t>
    <rPh sb="0" eb="1">
      <t>ナ</t>
    </rPh>
    <rPh sb="2" eb="3">
      <t>フル</t>
    </rPh>
    <rPh sb="4" eb="5">
      <t>ヤ</t>
    </rPh>
    <rPh sb="6" eb="7">
      <t>シ</t>
    </rPh>
    <rPh sb="8" eb="9">
      <t>シャ</t>
    </rPh>
    <phoneticPr fontId="2"/>
  </si>
  <si>
    <t>東  北  支  社</t>
    <rPh sb="0" eb="1">
      <t>ヒガシ</t>
    </rPh>
    <rPh sb="3" eb="4">
      <t>キタ</t>
    </rPh>
    <rPh sb="6" eb="7">
      <t>ササ</t>
    </rPh>
    <rPh sb="9" eb="10">
      <t>シャ</t>
    </rPh>
    <phoneticPr fontId="2"/>
  </si>
  <si>
    <t>関  東  支  社</t>
    <rPh sb="0" eb="1">
      <t>セキ</t>
    </rPh>
    <rPh sb="3" eb="4">
      <t>ヒガシ</t>
    </rPh>
    <rPh sb="6" eb="7">
      <t>ササ</t>
    </rPh>
    <rPh sb="9" eb="10">
      <t>シャ</t>
    </rPh>
    <phoneticPr fontId="2"/>
  </si>
  <si>
    <t>新  潟  支  社</t>
    <rPh sb="0" eb="1">
      <t>シン</t>
    </rPh>
    <rPh sb="3" eb="4">
      <t>カタ</t>
    </rPh>
    <rPh sb="6" eb="7">
      <t>シ</t>
    </rPh>
    <rPh sb="9" eb="10">
      <t>シャ</t>
    </rPh>
    <phoneticPr fontId="2"/>
  </si>
  <si>
    <t>本　  　　　社</t>
    <rPh sb="0" eb="1">
      <t>ホン</t>
    </rPh>
    <rPh sb="7" eb="8">
      <t>シャ</t>
    </rPh>
    <phoneticPr fontId="2"/>
  </si>
  <si>
    <t>東  京  支  社</t>
    <rPh sb="0" eb="1">
      <t>ヒガシ</t>
    </rPh>
    <rPh sb="3" eb="4">
      <t>キョウ</t>
    </rPh>
    <rPh sb="6" eb="7">
      <t>ササ</t>
    </rPh>
    <rPh sb="9" eb="10">
      <t>シャ</t>
    </rPh>
    <phoneticPr fontId="2"/>
  </si>
  <si>
    <t>金  沢  支  社</t>
    <rPh sb="0" eb="1">
      <t>キン</t>
    </rPh>
    <rPh sb="3" eb="4">
      <t>サワ</t>
    </rPh>
    <rPh sb="6" eb="7">
      <t>ササ</t>
    </rPh>
    <rPh sb="9" eb="10">
      <t>シャ</t>
    </rPh>
    <phoneticPr fontId="2"/>
  </si>
  <si>
    <t>関  西  支  社</t>
    <rPh sb="0" eb="1">
      <t>セキ</t>
    </rPh>
    <rPh sb="3" eb="4">
      <t>ニシ</t>
    </rPh>
    <rPh sb="6" eb="7">
      <t>ササ</t>
    </rPh>
    <rPh sb="9" eb="10">
      <t>シャ</t>
    </rPh>
    <phoneticPr fontId="2"/>
  </si>
  <si>
    <t>中  国  支  社</t>
    <rPh sb="0" eb="1">
      <t>ナカ</t>
    </rPh>
    <rPh sb="3" eb="4">
      <t>コク</t>
    </rPh>
    <rPh sb="6" eb="7">
      <t>ササ</t>
    </rPh>
    <rPh sb="9" eb="10">
      <t>シャ</t>
    </rPh>
    <phoneticPr fontId="2"/>
  </si>
  <si>
    <t>四  国  支  社</t>
    <rPh sb="0" eb="1">
      <t>ヨン</t>
    </rPh>
    <rPh sb="3" eb="4">
      <t>コク</t>
    </rPh>
    <rPh sb="6" eb="7">
      <t>ササ</t>
    </rPh>
    <rPh sb="9" eb="10">
      <t>シャ</t>
    </rPh>
    <phoneticPr fontId="2"/>
  </si>
  <si>
    <t>九  州  支  社</t>
    <rPh sb="0" eb="1">
      <t>キュウ</t>
    </rPh>
    <rPh sb="3" eb="4">
      <t>シュウ</t>
    </rPh>
    <rPh sb="6" eb="7">
      <t>ササ</t>
    </rPh>
    <rPh sb="9" eb="10">
      <t>シャ</t>
    </rPh>
    <phoneticPr fontId="2"/>
  </si>
  <si>
    <t>本　　   　 社</t>
    <rPh sb="0" eb="1">
      <t>ホン</t>
    </rPh>
    <rPh sb="8" eb="9">
      <t>シャ</t>
    </rPh>
    <phoneticPr fontId="2"/>
  </si>
  <si>
    <t xml:space="preserve">        計</t>
    <rPh sb="8" eb="9">
      <t>ケイ</t>
    </rPh>
    <phoneticPr fontId="2"/>
  </si>
  <si>
    <t>表１２６－３</t>
    <phoneticPr fontId="2"/>
  </si>
  <si>
    <t>表１２６－１</t>
    <phoneticPr fontId="2"/>
  </si>
  <si>
    <t>表１２６－２</t>
    <phoneticPr fontId="2"/>
  </si>
  <si>
    <t>表１２６－５</t>
    <phoneticPr fontId="2"/>
  </si>
  <si>
    <t>更新費</t>
    <rPh sb="0" eb="2">
      <t>コウシン</t>
    </rPh>
    <rPh sb="2" eb="3">
      <t>ヒ</t>
    </rPh>
    <phoneticPr fontId="2"/>
  </si>
  <si>
    <t>令和５年度　東日本高速道路㈱事業費（実績額）</t>
    <rPh sb="6" eb="9">
      <t>ヒガシニホン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</si>
  <si>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令和５年度　首都高速道路㈱事業費（実績額）</t>
    <rPh sb="6" eb="8">
      <t>シュト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</si>
  <si>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令和５年度　阪神高速道路㈱事業費（実績額）</t>
    <rPh sb="6" eb="8">
      <t>ハンシン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</si>
  <si>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令和５年度　本州四国連絡高速道路㈱事業費（実績額）</t>
    <rPh sb="6" eb="8">
      <t>ホンシュウ</t>
    </rPh>
    <rPh sb="8" eb="10">
      <t>シコク</t>
    </rPh>
    <rPh sb="10" eb="12">
      <t>レンラク</t>
    </rPh>
    <rPh sb="12" eb="14">
      <t>コウソク</t>
    </rPh>
    <rPh sb="14" eb="16">
      <t>ドウロ</t>
    </rPh>
    <rPh sb="17" eb="20">
      <t>ジギョウヒ</t>
    </rPh>
    <rPh sb="21" eb="24">
      <t>ジッセキガク</t>
    </rPh>
    <phoneticPr fontId="2"/>
  </si>
  <si>
    <t>令和５年度　中日本高速道路㈱事業費（実績額）</t>
    <rPh sb="6" eb="9">
      <t>ナカニホン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</si>
  <si>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令和５年度　西日本高速道路㈱事業費（実績額）</t>
    <rPh sb="6" eb="7">
      <t>ニシ</t>
    </rPh>
    <rPh sb="7" eb="9">
      <t>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</si>
  <si>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令和5年度　指定都市高速道路公社の有料道路事業（決算額）</t>
    <rPh sb="0" eb="2">
      <t>レイワ</t>
    </rPh>
    <rPh sb="3" eb="5">
      <t>ネンド</t>
    </rPh>
    <rPh sb="4" eb="5">
      <t>ガンネン</t>
    </rPh>
    <rPh sb="6" eb="10">
      <t>シテイトシ</t>
    </rPh>
    <rPh sb="10" eb="14">
      <t>コウソクドウロ</t>
    </rPh>
    <rPh sb="14" eb="16">
      <t>コウシャ</t>
    </rPh>
    <rPh sb="17" eb="21">
      <t>ユウリョウドウロ</t>
    </rPh>
    <rPh sb="21" eb="23">
      <t>ジギョウ</t>
    </rPh>
    <rPh sb="24" eb="26">
      <t>ケッサン</t>
    </rPh>
    <rPh sb="26" eb="27">
      <t>ガク</t>
    </rPh>
    <phoneticPr fontId="2"/>
  </si>
  <si>
    <t>表１２６－７</t>
    <phoneticPr fontId="2"/>
  </si>
  <si>
    <t>公　社　名</t>
    <rPh sb="0" eb="1">
      <t>コウ</t>
    </rPh>
    <rPh sb="2" eb="3">
      <t>シャ</t>
    </rPh>
    <rPh sb="4" eb="5">
      <t>メイ</t>
    </rPh>
    <phoneticPr fontId="2"/>
  </si>
  <si>
    <t>支　　　　　　　　　　　　　　　　　　　出</t>
    <rPh sb="0" eb="21">
      <t>シシュツ</t>
    </rPh>
    <phoneticPr fontId="2"/>
  </si>
  <si>
    <t>高速道路</t>
  </si>
  <si>
    <t>関連街路</t>
    <rPh sb="0" eb="2">
      <t>カンレン</t>
    </rPh>
    <rPh sb="2" eb="3">
      <t>ガイ</t>
    </rPh>
    <rPh sb="3" eb="4">
      <t>ロ</t>
    </rPh>
    <phoneticPr fontId="2"/>
  </si>
  <si>
    <t>調査費</t>
    <rPh sb="0" eb="3">
      <t>チョウサヒ</t>
    </rPh>
    <phoneticPr fontId="2"/>
  </si>
  <si>
    <t>一般管理費</t>
    <rPh sb="0" eb="5">
      <t>イッパンカンリヒ</t>
    </rPh>
    <phoneticPr fontId="2"/>
  </si>
  <si>
    <t>建設利息</t>
    <rPh sb="0" eb="4">
      <t>ケンセツリソク</t>
    </rPh>
    <phoneticPr fontId="2"/>
  </si>
  <si>
    <t>利子補給</t>
    <rPh sb="0" eb="4">
      <t>リシホキュウ</t>
    </rPh>
    <phoneticPr fontId="2"/>
  </si>
  <si>
    <t>建設費</t>
    <rPh sb="0" eb="3">
      <t>ケンセツヒ</t>
    </rPh>
    <phoneticPr fontId="2"/>
  </si>
  <si>
    <t>分担金</t>
    <rPh sb="0" eb="3">
      <t>ブンタンキン</t>
    </rPh>
    <phoneticPr fontId="2"/>
  </si>
  <si>
    <t>対象額</t>
    <rPh sb="0" eb="2">
      <t>タイショウ</t>
    </rPh>
    <rPh sb="2" eb="3">
      <t>ガク</t>
    </rPh>
    <phoneticPr fontId="2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</si>
  <si>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2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</si>
  <si>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2"/>
  </si>
  <si>
    <t>広島高速道路公社</t>
    <rPh sb="0" eb="2">
      <t>ヒロシマ</t>
    </rPh>
    <rPh sb="2" eb="6">
      <t>コウソクドウロ</t>
    </rPh>
    <rPh sb="6" eb="8">
      <t>コウシャ</t>
    </rPh>
    <phoneticPr fontId="2"/>
  </si>
  <si>
    <t>収　　　　　　　　　　　　　　　　　　　入</t>
    <rPh sb="0" eb="1">
      <t>オサム</t>
    </rPh>
    <rPh sb="20" eb="21">
      <t>イリ</t>
    </rPh>
    <phoneticPr fontId="2"/>
  </si>
  <si>
    <t>県市の出資金</t>
    <rPh sb="0" eb="1">
      <t>ケン</t>
    </rPh>
    <rPh sb="1" eb="2">
      <t>シ</t>
    </rPh>
    <rPh sb="3" eb="6">
      <t>シュッシキン</t>
    </rPh>
    <phoneticPr fontId="2"/>
  </si>
  <si>
    <t>貸付金</t>
    <rPh sb="0" eb="3">
      <t>カシツケキン</t>
    </rPh>
    <phoneticPr fontId="2"/>
  </si>
  <si>
    <t>特別転貸金</t>
    <rPh sb="0" eb="2">
      <t>トクベツ</t>
    </rPh>
    <rPh sb="2" eb="4">
      <t>テンタイ</t>
    </rPh>
    <rPh sb="4" eb="5">
      <t>キン</t>
    </rPh>
    <phoneticPr fontId="2"/>
  </si>
  <si>
    <t>民間資金</t>
    <rPh sb="0" eb="4">
      <t>ミンカンシキン</t>
    </rPh>
    <phoneticPr fontId="2"/>
  </si>
  <si>
    <t>関連街路</t>
    <rPh sb="0" eb="2">
      <t>カンレン</t>
    </rPh>
    <rPh sb="2" eb="4">
      <t>ガイロ</t>
    </rPh>
    <phoneticPr fontId="2"/>
  </si>
  <si>
    <t>利子補給金</t>
    <rPh sb="0" eb="2">
      <t>リシ</t>
    </rPh>
    <rPh sb="2" eb="5">
      <t>ホキュウキン</t>
    </rPh>
    <phoneticPr fontId="2"/>
  </si>
  <si>
    <t>交付金</t>
    <rPh sb="0" eb="3">
      <t>コウフキン</t>
    </rPh>
    <phoneticPr fontId="2"/>
  </si>
  <si>
    <t>収　　入</t>
    <rPh sb="0" eb="1">
      <t>オサム</t>
    </rPh>
    <rPh sb="3" eb="4">
      <t>イリ</t>
    </rPh>
    <phoneticPr fontId="2"/>
  </si>
  <si>
    <t>維持改良費</t>
    <rPh sb="0" eb="2">
      <t>イジ</t>
    </rPh>
    <rPh sb="2" eb="5">
      <t>カイリョウヒ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</si>
</sst>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38" fontId="4" fillId="0" borderId="0" xfId="1" applyFont="1" applyAlignment="1">
      <alignment horizontal="centerContinuous"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 indent="1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right" vertical="center"/>
    </xf>
    <xf numFmtId="9" fontId="4" fillId="0" borderId="0" xfId="2" applyFont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9" fontId="4" fillId="0" borderId="0" xfId="2" applyFont="1" applyFill="1" applyAlignment="1">
      <alignment vertical="center"/>
    </xf>
    <xf numFmtId="38" fontId="4" fillId="0" borderId="7" xfId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3" fillId="0" borderId="0" xfId="1" applyFont="1" applyAlignment="1">
      <alignment horizontal="center" vertical="center"/>
    </xf>
    <xf numFmtId="38" fontId="6" fillId="0" borderId="5" xfId="1" applyFont="1" applyBorder="1" applyAlignment="1">
      <alignment vertical="center" shrinkToFit="1"/>
    </xf>
    <xf numFmtId="38" fontId="4" fillId="0" borderId="8" xfId="1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38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9" xfId="1" applyFont="1" applyBorder="1" applyAlignment="1">
      <alignment horizontal="distributed" vertical="center"/>
    </xf>
    <xf numFmtId="38" fontId="3" fillId="0" borderId="0" xfId="1" applyFont="1" applyAlignment="1">
      <alignment horizontal="center" vertical="center" shrinkToFit="1"/>
    </xf>
    <xf numFmtId="38" fontId="3" fillId="0" borderId="0" xfId="1" applyFont="1" applyAlignment="1">
      <alignment horizontal="centerContinuous" vertical="center"/>
    </xf>
    <xf numFmtId="38" fontId="8" fillId="0" borderId="0" xfId="1" applyFont="1" applyAlignment="1">
      <alignment horizontal="center" vertical="center"/>
    </xf>
    <xf numFmtId="38" fontId="9" fillId="0" borderId="0" xfId="1" applyFont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4" xfId="1" applyFont="1" applyBorder="1" applyAlignment="1">
      <alignment horizontal="centerContinuous" vertical="center"/>
    </xf>
    <xf numFmtId="38" fontId="4" fillId="0" borderId="14" xfId="1" applyFont="1" applyBorder="1" applyAlignment="1">
      <alignment horizontal="centerContinuous" vertical="center" wrapText="1"/>
    </xf>
    <xf numFmtId="38" fontId="4" fillId="0" borderId="15" xfId="1" applyFont="1" applyBorder="1" applyAlignment="1">
      <alignment horizontal="centerContinuous" vertical="center"/>
    </xf>
    <xf numFmtId="0" fontId="1" fillId="0" borderId="16" xfId="0" applyFont="1" applyBorder="1" applyAlignment="1">
      <alignment vertical="center"/>
    </xf>
    <xf numFmtId="38" fontId="4" fillId="0" borderId="17" xfId="1" applyFont="1" applyBorder="1" applyAlignment="1">
      <alignment horizontal="distributed" vertical="center"/>
    </xf>
    <xf numFmtId="38" fontId="4" fillId="0" borderId="17" xfId="1" applyFont="1" applyBorder="1" applyAlignment="1">
      <alignment horizontal="distributed" vertical="center"/>
    </xf>
    <xf numFmtId="38" fontId="4" fillId="0" borderId="17" xfId="1" applyFont="1" applyBorder="1" applyAlignment="1">
      <alignment horizontal="distributed" vertical="center" wrapText="1"/>
    </xf>
    <xf numFmtId="38" fontId="4" fillId="0" borderId="18" xfId="1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20" xfId="1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16" xfId="1" applyFont="1" applyBorder="1" applyAlignment="1">
      <alignment horizontal="distributed" vertical="center" wrapText="1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6" xfId="1" applyFont="1" applyBorder="1" applyAlignment="1">
      <alignment horizontal="distributed" vertical="center"/>
    </xf>
    <xf numFmtId="38" fontId="4" fillId="0" borderId="18" xfId="1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 wrapText="1"/>
    </xf>
    <xf numFmtId="38" fontId="4" fillId="0" borderId="26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G1" sqref="G1"/>
    </sheetView>
  </sheetViews>
  <sheetFormatPr defaultColWidth="9" defaultRowHeight="13" x14ac:dyDescent="0.2"/>
  <cols>
    <col min="1" max="1" width="18.6328125" style="2" customWidth="1"/>
    <col min="2" max="3" width="16.26953125" style="2" customWidth="1"/>
    <col min="4" max="4" width="14.26953125" style="2" customWidth="1"/>
    <col min="5" max="6" width="16.26953125" style="2" customWidth="1"/>
    <col min="7" max="9" width="9" style="2"/>
    <col min="10" max="11" width="12.08984375" style="2" bestFit="1" customWidth="1"/>
    <col min="12" max="13" width="11" style="2" bestFit="1" customWidth="1"/>
    <col min="14" max="16384" width="9" style="2"/>
  </cols>
  <sheetData>
    <row r="1" spans="1:10" ht="21" customHeight="1" x14ac:dyDescent="0.2">
      <c r="A1" s="34" t="s">
        <v>43</v>
      </c>
      <c r="B1" s="34"/>
      <c r="C1" s="34"/>
      <c r="D1" s="34"/>
      <c r="E1" s="34"/>
      <c r="F1" s="34"/>
    </row>
    <row r="2" spans="1:10" ht="21" customHeight="1" thickBot="1" x14ac:dyDescent="0.25">
      <c r="A2" s="3" t="s">
        <v>39</v>
      </c>
      <c r="F2" s="4" t="s">
        <v>0</v>
      </c>
    </row>
    <row r="3" spans="1:10" ht="14.25" customHeight="1" x14ac:dyDescent="0.2">
      <c r="A3" s="38" t="s">
        <v>12</v>
      </c>
      <c r="B3" s="31" t="s">
        <v>17</v>
      </c>
      <c r="C3" s="31" t="s">
        <v>18</v>
      </c>
      <c r="D3" s="31" t="s">
        <v>42</v>
      </c>
      <c r="E3" s="31" t="s">
        <v>19</v>
      </c>
      <c r="F3" s="36" t="s">
        <v>2</v>
      </c>
    </row>
    <row r="4" spans="1:10" ht="14.25" customHeight="1" x14ac:dyDescent="0.2">
      <c r="A4" s="39"/>
      <c r="B4" s="32"/>
      <c r="C4" s="32"/>
      <c r="D4" s="32"/>
      <c r="E4" s="33"/>
      <c r="F4" s="37"/>
    </row>
    <row r="5" spans="1:10" ht="21.75" customHeight="1" x14ac:dyDescent="0.2">
      <c r="A5" s="5" t="s">
        <v>13</v>
      </c>
      <c r="B5" s="10"/>
      <c r="C5" s="10"/>
      <c r="D5" s="10"/>
      <c r="E5" s="10"/>
      <c r="F5" s="10"/>
    </row>
    <row r="6" spans="1:10" ht="21.75" customHeight="1" x14ac:dyDescent="0.2">
      <c r="A6" s="11" t="s">
        <v>6</v>
      </c>
      <c r="B6" s="10">
        <v>2135252</v>
      </c>
      <c r="C6" s="10">
        <v>31063573</v>
      </c>
      <c r="D6" s="10">
        <v>10536330</v>
      </c>
      <c r="E6" s="10">
        <v>0</v>
      </c>
      <c r="F6" s="10">
        <v>43735155</v>
      </c>
    </row>
    <row r="7" spans="1:10" ht="21.75" customHeight="1" x14ac:dyDescent="0.2">
      <c r="A7" s="11" t="s">
        <v>26</v>
      </c>
      <c r="B7" s="10">
        <v>5139918</v>
      </c>
      <c r="C7" s="10">
        <v>60206704</v>
      </c>
      <c r="D7" s="10">
        <v>24061769</v>
      </c>
      <c r="E7" s="10">
        <v>967195</v>
      </c>
      <c r="F7" s="10">
        <v>90375586</v>
      </c>
    </row>
    <row r="8" spans="1:10" ht="21.75" customHeight="1" x14ac:dyDescent="0.2">
      <c r="A8" s="11" t="s">
        <v>27</v>
      </c>
      <c r="B8" s="10">
        <v>154897830</v>
      </c>
      <c r="C8" s="10">
        <v>71386931</v>
      </c>
      <c r="D8" s="10">
        <v>19919228</v>
      </c>
      <c r="E8" s="10">
        <v>916779</v>
      </c>
      <c r="F8" s="10">
        <v>247120768</v>
      </c>
    </row>
    <row r="9" spans="1:10" ht="21.75" customHeight="1" x14ac:dyDescent="0.2">
      <c r="A9" s="11" t="s">
        <v>28</v>
      </c>
      <c r="B9" s="10">
        <v>160565</v>
      </c>
      <c r="C9" s="10">
        <v>23648841</v>
      </c>
      <c r="D9" s="10">
        <v>13322386</v>
      </c>
      <c r="E9" s="10">
        <v>9540</v>
      </c>
      <c r="F9" s="10">
        <v>37141332</v>
      </c>
    </row>
    <row r="10" spans="1:10" ht="21.75" customHeight="1" x14ac:dyDescent="0.2">
      <c r="A10" s="11" t="s">
        <v>29</v>
      </c>
      <c r="B10" s="8">
        <v>0</v>
      </c>
      <c r="C10" s="8">
        <v>0</v>
      </c>
      <c r="D10" s="10">
        <v>0</v>
      </c>
      <c r="E10" s="10">
        <v>0</v>
      </c>
      <c r="F10" s="10">
        <v>0</v>
      </c>
    </row>
    <row r="11" spans="1:10" ht="21.75" customHeight="1" thickBot="1" x14ac:dyDescent="0.25">
      <c r="A11" s="7" t="s">
        <v>1</v>
      </c>
      <c r="B11" s="12">
        <v>162333565</v>
      </c>
      <c r="C11" s="13">
        <v>186306049</v>
      </c>
      <c r="D11" s="13">
        <v>67839713</v>
      </c>
      <c r="E11" s="13">
        <v>1893514</v>
      </c>
      <c r="F11" s="13">
        <v>418372841</v>
      </c>
    </row>
    <row r="12" spans="1:10" ht="16.5" customHeight="1" x14ac:dyDescent="0.2">
      <c r="A12" s="35" t="s">
        <v>7</v>
      </c>
      <c r="B12" s="35"/>
      <c r="C12" s="35"/>
      <c r="D12" s="35"/>
      <c r="E12" s="35"/>
      <c r="F12" s="35"/>
    </row>
    <row r="13" spans="1:10" ht="16.5" customHeight="1" x14ac:dyDescent="0.2">
      <c r="A13" s="24"/>
      <c r="B13" s="25"/>
      <c r="C13" s="25"/>
      <c r="D13" s="25"/>
      <c r="E13" s="25"/>
      <c r="F13" s="25"/>
      <c r="G13" s="25"/>
      <c r="H13" s="24"/>
      <c r="I13" s="24"/>
      <c r="J13" s="24"/>
    </row>
    <row r="14" spans="1:10" ht="20.25" customHeight="1" x14ac:dyDescent="0.2">
      <c r="A14" s="26"/>
      <c r="B14" s="24"/>
      <c r="C14" s="24"/>
      <c r="D14" s="24"/>
      <c r="E14" s="24"/>
      <c r="F14" s="27"/>
      <c r="G14" s="28"/>
      <c r="H14" s="28"/>
      <c r="I14" s="28"/>
      <c r="J14" s="28"/>
    </row>
    <row r="15" spans="1:10" ht="21" customHeight="1" x14ac:dyDescent="0.2">
      <c r="A15" s="34" t="s">
        <v>47</v>
      </c>
      <c r="B15" s="34"/>
      <c r="C15" s="34"/>
      <c r="D15" s="34"/>
      <c r="E15" s="34"/>
      <c r="F15" s="34"/>
    </row>
    <row r="16" spans="1:10" ht="21" customHeight="1" thickBot="1" x14ac:dyDescent="0.25">
      <c r="A16" s="3" t="s">
        <v>40</v>
      </c>
      <c r="F16" s="4" t="s">
        <v>0</v>
      </c>
    </row>
    <row r="17" spans="1:10" ht="14.25" customHeight="1" x14ac:dyDescent="0.2">
      <c r="A17" s="38" t="s">
        <v>12</v>
      </c>
      <c r="B17" s="31" t="s">
        <v>17</v>
      </c>
      <c r="C17" s="31" t="s">
        <v>18</v>
      </c>
      <c r="D17" s="31" t="s">
        <v>42</v>
      </c>
      <c r="E17" s="31" t="s">
        <v>19</v>
      </c>
      <c r="F17" s="36" t="s">
        <v>2</v>
      </c>
    </row>
    <row r="18" spans="1:10" ht="14.25" customHeight="1" x14ac:dyDescent="0.2">
      <c r="A18" s="40"/>
      <c r="B18" s="33"/>
      <c r="C18" s="33"/>
      <c r="D18" s="32"/>
      <c r="E18" s="33"/>
      <c r="F18" s="41"/>
    </row>
    <row r="19" spans="1:10" ht="21.75" customHeight="1" x14ac:dyDescent="0.2">
      <c r="A19" s="5" t="s">
        <v>14</v>
      </c>
      <c r="B19" s="14"/>
      <c r="C19" s="10"/>
      <c r="D19" s="10"/>
      <c r="E19" s="10"/>
      <c r="F19" s="10"/>
    </row>
    <row r="20" spans="1:10" ht="21.75" customHeight="1" x14ac:dyDescent="0.2">
      <c r="A20" s="11" t="s">
        <v>25</v>
      </c>
      <c r="B20" s="14">
        <f>ROUND(26557356290*1.1/1000,0)</f>
        <v>29213092</v>
      </c>
      <c r="C20" s="10">
        <f>ROUND(51406721427/1000,0)</f>
        <v>51406721</v>
      </c>
      <c r="D20" s="10">
        <f>ROUND(68637740103/1000,0)</f>
        <v>68637740</v>
      </c>
      <c r="E20" s="10">
        <f>ROUND(302072735/1000,0)</f>
        <v>302073</v>
      </c>
      <c r="F20" s="10">
        <f>SUM(B20:E20)</f>
        <v>149559626</v>
      </c>
    </row>
    <row r="21" spans="1:10" ht="21.75" customHeight="1" x14ac:dyDescent="0.2">
      <c r="A21" s="11" t="s">
        <v>30</v>
      </c>
      <c r="B21" s="10">
        <f>ROUND(91250698082*1.1/1000,0)</f>
        <v>100375768</v>
      </c>
      <c r="C21" s="10">
        <f>ROUND(27076726417/1000,0)</f>
        <v>27076726</v>
      </c>
      <c r="D21" s="10">
        <f>ROUND(77433357060/1000,0)</f>
        <v>77433357</v>
      </c>
      <c r="E21" s="10">
        <f>ROUND(4438221895/1000,0)</f>
        <v>4438222</v>
      </c>
      <c r="F21" s="10">
        <f t="shared" ref="F21:F25" si="0">SUM(B21:E21)</f>
        <v>209324073</v>
      </c>
    </row>
    <row r="22" spans="1:10" ht="21.75" customHeight="1" x14ac:dyDescent="0.2">
      <c r="A22" s="11" t="s">
        <v>15</v>
      </c>
      <c r="B22" s="10">
        <f>ROUND(1534948756*1.1/1000,0)</f>
        <v>1688444</v>
      </c>
      <c r="C22" s="10">
        <f>ROUND(25061334694/1000,0)</f>
        <v>25061335</v>
      </c>
      <c r="D22" s="10">
        <f>ROUND(14183925520/1000,0)</f>
        <v>14183926</v>
      </c>
      <c r="E22" s="10">
        <f>ROUND(4454464/1000,0)</f>
        <v>4454</v>
      </c>
      <c r="F22" s="10">
        <f t="shared" si="0"/>
        <v>40938159</v>
      </c>
    </row>
    <row r="23" spans="1:10" ht="21.75" customHeight="1" x14ac:dyDescent="0.2">
      <c r="A23" s="11" t="s">
        <v>31</v>
      </c>
      <c r="B23" s="10">
        <f>ROUND(274919944*1.1/1000,0)</f>
        <v>302412</v>
      </c>
      <c r="C23" s="10">
        <f>ROUND(14470446394/1000,0)</f>
        <v>14470446</v>
      </c>
      <c r="D23" s="10">
        <f>ROUND(38641896839/1000,0)</f>
        <v>38641897</v>
      </c>
      <c r="E23" s="10">
        <f>ROUND(715164942/1000,0)</f>
        <v>715165</v>
      </c>
      <c r="F23" s="10">
        <f t="shared" si="0"/>
        <v>54129920</v>
      </c>
    </row>
    <row r="24" spans="1:10" ht="21.75" customHeight="1" x14ac:dyDescent="0.2">
      <c r="A24" s="11" t="s">
        <v>29</v>
      </c>
      <c r="B24" s="8">
        <v>0</v>
      </c>
      <c r="C24" s="8">
        <v>0</v>
      </c>
      <c r="D24" s="10">
        <v>0</v>
      </c>
      <c r="E24" s="10">
        <v>0</v>
      </c>
      <c r="F24" s="10">
        <f t="shared" si="0"/>
        <v>0</v>
      </c>
    </row>
    <row r="25" spans="1:10" ht="21.75" customHeight="1" thickBot="1" x14ac:dyDescent="0.25">
      <c r="A25" s="7" t="s">
        <v>1</v>
      </c>
      <c r="B25" s="8">
        <f>SUM(B20:B24)</f>
        <v>131579716</v>
      </c>
      <c r="C25" s="8">
        <f t="shared" ref="C25:E25" si="1">SUM(C20:C24)</f>
        <v>118015228</v>
      </c>
      <c r="D25" s="8">
        <f t="shared" si="1"/>
        <v>198896920</v>
      </c>
      <c r="E25" s="8">
        <f t="shared" si="1"/>
        <v>5459914</v>
      </c>
      <c r="F25" s="10">
        <f t="shared" si="0"/>
        <v>453951778</v>
      </c>
    </row>
    <row r="26" spans="1:10" ht="16.5" customHeight="1" x14ac:dyDescent="0.2">
      <c r="A26" s="35" t="s">
        <v>7</v>
      </c>
      <c r="B26" s="35"/>
      <c r="C26" s="35"/>
      <c r="D26" s="35"/>
      <c r="E26" s="35"/>
      <c r="F26" s="35"/>
    </row>
    <row r="27" spans="1:10" ht="16.5" customHeight="1" x14ac:dyDescent="0.2">
      <c r="A27" s="24"/>
      <c r="B27" s="25"/>
      <c r="C27" s="25"/>
      <c r="D27" s="25"/>
      <c r="E27" s="25"/>
      <c r="F27" s="25"/>
      <c r="G27" s="25"/>
      <c r="H27" s="24"/>
      <c r="I27" s="24"/>
      <c r="J27" s="24"/>
    </row>
    <row r="28" spans="1:10" ht="20.25" customHeight="1" x14ac:dyDescent="0.2">
      <c r="A28" s="26"/>
      <c r="B28" s="24"/>
      <c r="C28" s="24"/>
      <c r="D28" s="24"/>
      <c r="E28" s="24"/>
      <c r="F28" s="27"/>
      <c r="G28" s="28"/>
      <c r="H28" s="28"/>
      <c r="I28" s="28"/>
      <c r="J28" s="28"/>
    </row>
    <row r="29" spans="1:10" ht="21" customHeight="1" x14ac:dyDescent="0.2">
      <c r="A29" s="34" t="s">
        <v>48</v>
      </c>
      <c r="B29" s="34"/>
      <c r="C29" s="34"/>
      <c r="D29" s="34"/>
      <c r="E29" s="34"/>
      <c r="F29" s="34"/>
    </row>
    <row r="30" spans="1:10" ht="21" customHeight="1" thickBot="1" x14ac:dyDescent="0.25">
      <c r="A30" s="3" t="s">
        <v>38</v>
      </c>
      <c r="F30" s="4" t="s">
        <v>0</v>
      </c>
    </row>
    <row r="31" spans="1:10" ht="14.25" customHeight="1" x14ac:dyDescent="0.2">
      <c r="A31" s="38" t="s">
        <v>12</v>
      </c>
      <c r="B31" s="31" t="s">
        <v>17</v>
      </c>
      <c r="C31" s="31" t="s">
        <v>18</v>
      </c>
      <c r="D31" s="31" t="s">
        <v>42</v>
      </c>
      <c r="E31" s="31" t="s">
        <v>19</v>
      </c>
      <c r="F31" s="36" t="s">
        <v>2</v>
      </c>
    </row>
    <row r="32" spans="1:10" ht="14.25" customHeight="1" x14ac:dyDescent="0.2">
      <c r="A32" s="39"/>
      <c r="B32" s="32"/>
      <c r="C32" s="32"/>
      <c r="D32" s="32"/>
      <c r="E32" s="33"/>
      <c r="F32" s="37"/>
    </row>
    <row r="33" spans="1:10" ht="21.75" customHeight="1" x14ac:dyDescent="0.2">
      <c r="A33" s="5" t="s">
        <v>16</v>
      </c>
      <c r="B33" s="10"/>
      <c r="C33" s="10"/>
      <c r="D33" s="10"/>
      <c r="E33" s="10"/>
      <c r="F33" s="10"/>
    </row>
    <row r="34" spans="1:10" ht="21.75" customHeight="1" x14ac:dyDescent="0.2">
      <c r="A34" s="11" t="s">
        <v>32</v>
      </c>
      <c r="B34" s="10">
        <v>205291452</v>
      </c>
      <c r="C34" s="10">
        <v>52386978</v>
      </c>
      <c r="D34" s="10">
        <v>70842454</v>
      </c>
      <c r="E34" s="10">
        <v>310514</v>
      </c>
      <c r="F34" s="10">
        <v>328831398</v>
      </c>
    </row>
    <row r="35" spans="1:10" ht="21.75" customHeight="1" x14ac:dyDescent="0.2">
      <c r="A35" s="11" t="s">
        <v>33</v>
      </c>
      <c r="B35" s="10">
        <v>5802049</v>
      </c>
      <c r="C35" s="10">
        <v>45214915</v>
      </c>
      <c r="D35" s="10">
        <v>40158874</v>
      </c>
      <c r="E35" s="10">
        <v>481096</v>
      </c>
      <c r="F35" s="10">
        <v>91656934</v>
      </c>
    </row>
    <row r="36" spans="1:10" ht="21.75" customHeight="1" x14ac:dyDescent="0.2">
      <c r="A36" s="11" t="s">
        <v>34</v>
      </c>
      <c r="B36" s="10">
        <v>6478307</v>
      </c>
      <c r="C36" s="10">
        <v>39234751</v>
      </c>
      <c r="D36" s="10">
        <v>192179</v>
      </c>
      <c r="E36" s="10">
        <v>31706</v>
      </c>
      <c r="F36" s="10">
        <v>45936944</v>
      </c>
    </row>
    <row r="37" spans="1:10" ht="21.75" customHeight="1" x14ac:dyDescent="0.2">
      <c r="A37" s="11" t="s">
        <v>35</v>
      </c>
      <c r="B37" s="10">
        <v>31025728</v>
      </c>
      <c r="C37" s="10">
        <v>39844550</v>
      </c>
      <c r="D37" s="10">
        <v>21105053</v>
      </c>
      <c r="E37" s="10">
        <v>2472869</v>
      </c>
      <c r="F37" s="10">
        <v>94448200</v>
      </c>
    </row>
    <row r="38" spans="1:10" ht="21.75" customHeight="1" x14ac:dyDescent="0.2">
      <c r="A38" s="11" t="s">
        <v>36</v>
      </c>
      <c r="B38" s="8">
        <v>185373</v>
      </c>
      <c r="C38" s="10">
        <v>927187</v>
      </c>
      <c r="D38" s="10">
        <v>1576</v>
      </c>
      <c r="E38" s="10">
        <v>0</v>
      </c>
      <c r="F38" s="10">
        <v>1114135</v>
      </c>
    </row>
    <row r="39" spans="1:10" ht="21.75" customHeight="1" thickBot="1" x14ac:dyDescent="0.25">
      <c r="A39" s="15" t="s">
        <v>37</v>
      </c>
      <c r="B39" s="12">
        <v>248782910</v>
      </c>
      <c r="C39" s="13">
        <v>177608381</v>
      </c>
      <c r="D39" s="13">
        <v>132300136</v>
      </c>
      <c r="E39" s="13">
        <v>3296185</v>
      </c>
      <c r="F39" s="13">
        <v>561987612</v>
      </c>
    </row>
    <row r="40" spans="1:10" ht="16.5" customHeight="1" x14ac:dyDescent="0.2">
      <c r="A40" s="35" t="s">
        <v>7</v>
      </c>
      <c r="B40" s="35"/>
      <c r="C40" s="35"/>
      <c r="D40" s="35"/>
      <c r="E40" s="35"/>
      <c r="F40" s="35"/>
    </row>
    <row r="41" spans="1:10" ht="16.5" customHeight="1" x14ac:dyDescent="0.2">
      <c r="A41" s="24"/>
      <c r="B41" s="25"/>
      <c r="C41" s="25"/>
      <c r="D41" s="25"/>
      <c r="E41" s="25"/>
      <c r="F41" s="25"/>
      <c r="G41" s="8"/>
    </row>
    <row r="42" spans="1:10" ht="20.25" customHeight="1" x14ac:dyDescent="0.2">
      <c r="A42" s="26"/>
      <c r="B42" s="24"/>
      <c r="C42" s="24"/>
      <c r="D42" s="24"/>
      <c r="E42" s="24"/>
      <c r="F42" s="27"/>
      <c r="G42" s="23"/>
      <c r="H42" s="23"/>
      <c r="I42" s="23"/>
      <c r="J42" s="23"/>
    </row>
  </sheetData>
  <mergeCells count="24">
    <mergeCell ref="A40:F40"/>
    <mergeCell ref="F31:F32"/>
    <mergeCell ref="E17:E18"/>
    <mergeCell ref="A17:A18"/>
    <mergeCell ref="F17:F18"/>
    <mergeCell ref="E31:E32"/>
    <mergeCell ref="A31:A32"/>
    <mergeCell ref="B31:B32"/>
    <mergeCell ref="C31:C32"/>
    <mergeCell ref="D17:D18"/>
    <mergeCell ref="D31:D32"/>
    <mergeCell ref="B3:B4"/>
    <mergeCell ref="C17:C18"/>
    <mergeCell ref="A1:F1"/>
    <mergeCell ref="A15:F15"/>
    <mergeCell ref="A29:F29"/>
    <mergeCell ref="A12:F12"/>
    <mergeCell ref="A26:F26"/>
    <mergeCell ref="C3:C4"/>
    <mergeCell ref="F3:F4"/>
    <mergeCell ref="E3:E4"/>
    <mergeCell ref="A3:A4"/>
    <mergeCell ref="B17:B18"/>
    <mergeCell ref="D3:D4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zoomScaleNormal="100" workbookViewId="0">
      <selection activeCell="G1" sqref="G1"/>
    </sheetView>
  </sheetViews>
  <sheetFormatPr defaultColWidth="9" defaultRowHeight="13" x14ac:dyDescent="0.2"/>
  <cols>
    <col min="1" max="1" width="18.6328125" style="2" customWidth="1"/>
    <col min="2" max="2" width="14.08984375" style="2" customWidth="1"/>
    <col min="3" max="3" width="13.6328125" style="2" customWidth="1"/>
    <col min="4" max="4" width="14.08984375" style="2" customWidth="1"/>
    <col min="5" max="5" width="13.08984375" style="2" customWidth="1"/>
    <col min="6" max="8" width="13.6328125" style="2" customWidth="1"/>
    <col min="9" max="9" width="14.08984375" style="2" customWidth="1"/>
    <col min="10" max="10" width="14.6328125" style="2" customWidth="1"/>
    <col min="11" max="11" width="14.08984375" style="2" customWidth="1"/>
    <col min="12" max="12" width="14.6328125" style="2" customWidth="1"/>
    <col min="13" max="13" width="16.36328125" style="2" bestFit="1" customWidth="1"/>
    <col min="14" max="16384" width="9" style="2"/>
  </cols>
  <sheetData>
    <row r="1" spans="1:10" ht="21" customHeight="1" x14ac:dyDescent="0.2">
      <c r="A1" s="34" t="s">
        <v>44</v>
      </c>
      <c r="B1" s="34"/>
      <c r="C1" s="34"/>
      <c r="D1" s="34"/>
      <c r="E1" s="34"/>
      <c r="F1" s="34"/>
      <c r="G1" s="1"/>
    </row>
    <row r="2" spans="1:10" ht="21" customHeight="1" thickBot="1" x14ac:dyDescent="0.25">
      <c r="A2" s="3" t="s">
        <v>23</v>
      </c>
      <c r="F2" s="4" t="s">
        <v>0</v>
      </c>
    </row>
    <row r="3" spans="1:10" ht="14.25" customHeight="1" x14ac:dyDescent="0.2">
      <c r="A3" s="38" t="s">
        <v>12</v>
      </c>
      <c r="B3" s="31" t="s">
        <v>17</v>
      </c>
      <c r="C3" s="31" t="s">
        <v>18</v>
      </c>
      <c r="D3" s="31" t="s">
        <v>42</v>
      </c>
      <c r="E3" s="31" t="s">
        <v>19</v>
      </c>
      <c r="F3" s="36" t="s">
        <v>2</v>
      </c>
    </row>
    <row r="4" spans="1:10" ht="14.25" customHeight="1" x14ac:dyDescent="0.2">
      <c r="A4" s="39"/>
      <c r="B4" s="32"/>
      <c r="C4" s="32"/>
      <c r="D4" s="32"/>
      <c r="E4" s="33"/>
      <c r="F4" s="37"/>
    </row>
    <row r="5" spans="1:10" ht="21.75" customHeight="1" x14ac:dyDescent="0.2">
      <c r="A5" s="5" t="s">
        <v>20</v>
      </c>
      <c r="B5" s="14"/>
      <c r="C5" s="14"/>
      <c r="D5" s="10"/>
      <c r="E5" s="14"/>
      <c r="F5" s="14"/>
    </row>
    <row r="6" spans="1:10" ht="21.75" customHeight="1" x14ac:dyDescent="0.2">
      <c r="A6" s="6" t="s">
        <v>8</v>
      </c>
      <c r="B6" s="17">
        <v>1199016</v>
      </c>
      <c r="C6" s="17">
        <v>15796829</v>
      </c>
      <c r="D6" s="10">
        <v>61040671</v>
      </c>
      <c r="E6" s="17">
        <v>0</v>
      </c>
      <c r="F6" s="17">
        <v>78036515</v>
      </c>
    </row>
    <row r="7" spans="1:10" ht="21.75" customHeight="1" x14ac:dyDescent="0.2">
      <c r="A7" s="6" t="s">
        <v>9</v>
      </c>
      <c r="B7" s="17">
        <v>0</v>
      </c>
      <c r="C7" s="17">
        <v>6822603</v>
      </c>
      <c r="D7" s="10">
        <v>12399845</v>
      </c>
      <c r="E7" s="17">
        <v>0</v>
      </c>
      <c r="F7" s="17">
        <v>19222447</v>
      </c>
    </row>
    <row r="8" spans="1:10" ht="21.75" customHeight="1" x14ac:dyDescent="0.2">
      <c r="A8" s="6" t="s">
        <v>10</v>
      </c>
      <c r="B8" s="17">
        <v>1260313</v>
      </c>
      <c r="C8" s="17">
        <v>2284633</v>
      </c>
      <c r="D8" s="10">
        <v>0</v>
      </c>
      <c r="E8" s="17">
        <v>0</v>
      </c>
      <c r="F8" s="17">
        <v>3544946</v>
      </c>
    </row>
    <row r="9" spans="1:10" ht="21.75" customHeight="1" x14ac:dyDescent="0.2">
      <c r="A9" s="6" t="s">
        <v>11</v>
      </c>
      <c r="B9" s="17">
        <v>0</v>
      </c>
      <c r="C9" s="17">
        <v>696344</v>
      </c>
      <c r="D9" s="10">
        <v>397180</v>
      </c>
      <c r="E9" s="17">
        <v>0</v>
      </c>
      <c r="F9" s="17">
        <v>1093524</v>
      </c>
    </row>
    <row r="10" spans="1:10" ht="21.75" customHeight="1" thickBot="1" x14ac:dyDescent="0.25">
      <c r="A10" s="7" t="s">
        <v>1</v>
      </c>
      <c r="B10" s="18">
        <v>2459329</v>
      </c>
      <c r="C10" s="19">
        <v>25600408</v>
      </c>
      <c r="D10" s="19">
        <v>73837696</v>
      </c>
      <c r="E10" s="19">
        <v>0</v>
      </c>
      <c r="F10" s="19">
        <v>101897433</v>
      </c>
    </row>
    <row r="11" spans="1:10" ht="16.5" customHeight="1" x14ac:dyDescent="0.2">
      <c r="A11" s="35" t="s">
        <v>7</v>
      </c>
      <c r="B11" s="35"/>
      <c r="C11" s="35"/>
      <c r="D11" s="35"/>
      <c r="E11" s="35"/>
      <c r="F11" s="35"/>
      <c r="G11" s="8"/>
    </row>
    <row r="12" spans="1:10" ht="16.5" customHeight="1" x14ac:dyDescent="0.2">
      <c r="A12" s="24"/>
      <c r="B12" s="25"/>
      <c r="C12" s="25"/>
      <c r="D12" s="25"/>
      <c r="E12" s="25"/>
      <c r="F12" s="25"/>
      <c r="G12" s="25"/>
      <c r="H12" s="24"/>
      <c r="I12" s="24"/>
      <c r="J12" s="24"/>
    </row>
    <row r="13" spans="1:10" ht="20.25" customHeight="1" x14ac:dyDescent="0.2">
      <c r="A13" s="26"/>
      <c r="B13" s="24"/>
      <c r="C13" s="24"/>
      <c r="D13" s="24"/>
      <c r="E13" s="24"/>
      <c r="F13" s="27"/>
      <c r="G13" s="28"/>
      <c r="H13" s="28"/>
      <c r="I13" s="28"/>
      <c r="J13" s="28"/>
    </row>
    <row r="14" spans="1:10" ht="21" customHeight="1" x14ac:dyDescent="0.2">
      <c r="A14" s="34" t="s">
        <v>45</v>
      </c>
      <c r="B14" s="34"/>
      <c r="C14" s="34"/>
      <c r="D14" s="34"/>
      <c r="E14" s="34"/>
      <c r="F14" s="34"/>
      <c r="G14" s="1"/>
    </row>
    <row r="15" spans="1:10" ht="21" customHeight="1" thickBot="1" x14ac:dyDescent="0.25">
      <c r="A15" s="3" t="s">
        <v>41</v>
      </c>
      <c r="F15" s="4" t="s">
        <v>0</v>
      </c>
    </row>
    <row r="16" spans="1:10" ht="14.25" customHeight="1" x14ac:dyDescent="0.2">
      <c r="A16" s="38" t="s">
        <v>12</v>
      </c>
      <c r="B16" s="31" t="s">
        <v>17</v>
      </c>
      <c r="C16" s="31" t="s">
        <v>18</v>
      </c>
      <c r="D16" s="31" t="s">
        <v>42</v>
      </c>
      <c r="E16" s="31" t="s">
        <v>19</v>
      </c>
      <c r="F16" s="36" t="s">
        <v>2</v>
      </c>
    </row>
    <row r="17" spans="1:10" ht="14.25" customHeight="1" x14ac:dyDescent="0.2">
      <c r="A17" s="39"/>
      <c r="B17" s="32"/>
      <c r="C17" s="32"/>
      <c r="D17" s="32"/>
      <c r="E17" s="33"/>
      <c r="F17" s="37"/>
    </row>
    <row r="18" spans="1:10" ht="21.75" customHeight="1" x14ac:dyDescent="0.2">
      <c r="A18" s="5" t="s">
        <v>21</v>
      </c>
      <c r="B18" s="14"/>
      <c r="C18" s="14"/>
      <c r="D18" s="14"/>
      <c r="E18" s="14"/>
      <c r="F18" s="14"/>
    </row>
    <row r="19" spans="1:10" ht="21.75" customHeight="1" x14ac:dyDescent="0.2">
      <c r="A19" s="6" t="s">
        <v>3</v>
      </c>
      <c r="B19" s="14">
        <v>8017090.0329999998</v>
      </c>
      <c r="C19" s="14">
        <v>24496419.042082801</v>
      </c>
      <c r="D19" s="10">
        <v>27203510.993984245</v>
      </c>
      <c r="E19" s="14">
        <v>1838.56</v>
      </c>
      <c r="F19" s="14">
        <f>SUM(B19:E19)</f>
        <v>59718858.629067048</v>
      </c>
    </row>
    <row r="20" spans="1:10" ht="21.75" customHeight="1" x14ac:dyDescent="0.2">
      <c r="A20" s="6" t="s">
        <v>4</v>
      </c>
      <c r="B20" s="14">
        <v>4080167.6060000001</v>
      </c>
      <c r="C20" s="14">
        <v>3242077.1989171733</v>
      </c>
      <c r="D20" s="10">
        <v>3383573.5940157576</v>
      </c>
      <c r="E20" s="14">
        <v>0</v>
      </c>
      <c r="F20" s="14">
        <f>SUM(B20:E20)</f>
        <v>10705818.39893293</v>
      </c>
    </row>
    <row r="21" spans="1:10" ht="21.75" customHeight="1" x14ac:dyDescent="0.2">
      <c r="A21" s="6" t="s">
        <v>5</v>
      </c>
      <c r="B21" s="14"/>
      <c r="C21" s="14"/>
      <c r="D21" s="10"/>
      <c r="E21" s="14"/>
      <c r="F21" s="14"/>
    </row>
    <row r="22" spans="1:10" ht="21.75" customHeight="1" thickBot="1" x14ac:dyDescent="0.25">
      <c r="A22" s="7" t="s">
        <v>1</v>
      </c>
      <c r="B22" s="20">
        <v>12097257.639</v>
      </c>
      <c r="C22" s="21">
        <v>27738496.241</v>
      </c>
      <c r="D22" s="19">
        <v>30587084.588</v>
      </c>
      <c r="E22" s="22">
        <v>1838.56</v>
      </c>
      <c r="F22" s="21">
        <f>SUM(B22:E22)</f>
        <v>70424677.027999997</v>
      </c>
    </row>
    <row r="23" spans="1:10" ht="16.5" customHeight="1" x14ac:dyDescent="0.2">
      <c r="A23" s="35" t="s">
        <v>7</v>
      </c>
      <c r="B23" s="35"/>
      <c r="C23" s="35"/>
      <c r="D23" s="35"/>
      <c r="E23" s="35"/>
      <c r="F23" s="35"/>
      <c r="G23" s="8"/>
    </row>
    <row r="24" spans="1:10" ht="16.5" customHeight="1" x14ac:dyDescent="0.2">
      <c r="A24" s="24"/>
      <c r="B24" s="25"/>
      <c r="C24" s="25"/>
      <c r="D24" s="25"/>
      <c r="E24" s="25"/>
      <c r="F24" s="25"/>
      <c r="G24" s="25"/>
      <c r="H24" s="24"/>
      <c r="I24" s="24"/>
      <c r="J24" s="24"/>
    </row>
    <row r="25" spans="1:10" ht="20.25" customHeight="1" x14ac:dyDescent="0.2">
      <c r="A25" s="26"/>
      <c r="B25" s="24"/>
      <c r="C25" s="24"/>
      <c r="D25" s="24"/>
      <c r="E25" s="24"/>
      <c r="F25" s="27"/>
      <c r="G25" s="28"/>
      <c r="H25" s="28"/>
      <c r="I25" s="28"/>
      <c r="J25" s="28"/>
    </row>
    <row r="26" spans="1:10" ht="21" customHeight="1" x14ac:dyDescent="0.2">
      <c r="A26" s="42" t="s">
        <v>46</v>
      </c>
      <c r="B26" s="42"/>
      <c r="C26" s="42"/>
      <c r="D26" s="42"/>
      <c r="E26" s="42"/>
      <c r="F26" s="42"/>
      <c r="G26" s="1"/>
    </row>
    <row r="27" spans="1:10" ht="21" customHeight="1" thickBot="1" x14ac:dyDescent="0.25">
      <c r="A27" s="3" t="s">
        <v>24</v>
      </c>
      <c r="F27" s="4" t="s">
        <v>0</v>
      </c>
    </row>
    <row r="28" spans="1:10" ht="14.25" customHeight="1" x14ac:dyDescent="0.2">
      <c r="A28" s="38" t="s">
        <v>12</v>
      </c>
      <c r="B28" s="31" t="s">
        <v>17</v>
      </c>
      <c r="C28" s="31" t="s">
        <v>18</v>
      </c>
      <c r="D28" s="31" t="s">
        <v>42</v>
      </c>
      <c r="E28" s="31" t="s">
        <v>19</v>
      </c>
      <c r="F28" s="36" t="s">
        <v>2</v>
      </c>
    </row>
    <row r="29" spans="1:10" ht="14.25" customHeight="1" x14ac:dyDescent="0.2">
      <c r="A29" s="39"/>
      <c r="B29" s="32"/>
      <c r="C29" s="32"/>
      <c r="D29" s="32"/>
      <c r="E29" s="33"/>
      <c r="F29" s="37"/>
    </row>
    <row r="30" spans="1:10" ht="27.75" customHeight="1" thickBot="1" x14ac:dyDescent="0.25">
      <c r="A30" s="9" t="s">
        <v>22</v>
      </c>
      <c r="B30" s="16">
        <v>996493</v>
      </c>
      <c r="C30" s="16">
        <v>13077711</v>
      </c>
      <c r="D30" s="10">
        <v>1210255</v>
      </c>
      <c r="E30" s="16">
        <v>208087</v>
      </c>
      <c r="F30" s="16">
        <v>15492546</v>
      </c>
    </row>
    <row r="31" spans="1:10" ht="16.5" customHeight="1" x14ac:dyDescent="0.2">
      <c r="A31" s="35" t="s">
        <v>7</v>
      </c>
      <c r="B31" s="35"/>
      <c r="C31" s="35"/>
      <c r="D31" s="35"/>
      <c r="E31" s="35"/>
      <c r="F31" s="35"/>
    </row>
    <row r="32" spans="1:10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2">
      <c r="A33" s="26"/>
      <c r="B33" s="24"/>
      <c r="C33" s="24"/>
      <c r="D33" s="24"/>
      <c r="E33" s="24"/>
      <c r="F33" s="27"/>
      <c r="G33" s="28"/>
      <c r="H33" s="28"/>
      <c r="I33" s="28"/>
      <c r="J33" s="28"/>
    </row>
  </sheetData>
  <mergeCells count="24">
    <mergeCell ref="A1:F1"/>
    <mergeCell ref="A14:F14"/>
    <mergeCell ref="A26:F26"/>
    <mergeCell ref="A11:F11"/>
    <mergeCell ref="A23:F23"/>
    <mergeCell ref="D3:D4"/>
    <mergeCell ref="D16:D17"/>
    <mergeCell ref="E3:E4"/>
    <mergeCell ref="A31:F31"/>
    <mergeCell ref="C3:C4"/>
    <mergeCell ref="E16:E17"/>
    <mergeCell ref="F16:F17"/>
    <mergeCell ref="A28:A29"/>
    <mergeCell ref="A3:A4"/>
    <mergeCell ref="F28:F29"/>
    <mergeCell ref="C16:C17"/>
    <mergeCell ref="B28:B29"/>
    <mergeCell ref="F3:F4"/>
    <mergeCell ref="D28:D29"/>
    <mergeCell ref="A16:A17"/>
    <mergeCell ref="B3:B4"/>
    <mergeCell ref="C28:C29"/>
    <mergeCell ref="B16:B17"/>
    <mergeCell ref="E28:E29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76EC-314C-44E2-BB93-B1AB3249661A}">
  <dimension ref="A2:H27"/>
  <sheetViews>
    <sheetView view="pageBreakPreview" zoomScaleNormal="130" zoomScaleSheetLayoutView="100" workbookViewId="0">
      <selection activeCell="I1" sqref="I1"/>
    </sheetView>
  </sheetViews>
  <sheetFormatPr defaultColWidth="9" defaultRowHeight="13" x14ac:dyDescent="0.2"/>
  <cols>
    <col min="1" max="1" width="19.6328125" style="2" customWidth="1"/>
    <col min="2" max="2" width="13.6328125" style="2" customWidth="1"/>
    <col min="3" max="3" width="14.08984375" style="2" customWidth="1"/>
    <col min="4" max="8" width="13.6328125" style="2" customWidth="1"/>
    <col min="9" max="256" width="9" style="2"/>
    <col min="257" max="257" width="19.6328125" style="2" customWidth="1"/>
    <col min="258" max="258" width="13.6328125" style="2" customWidth="1"/>
    <col min="259" max="259" width="14.08984375" style="2" customWidth="1"/>
    <col min="260" max="264" width="13.6328125" style="2" customWidth="1"/>
    <col min="265" max="512" width="9" style="2"/>
    <col min="513" max="513" width="19.6328125" style="2" customWidth="1"/>
    <col min="514" max="514" width="13.6328125" style="2" customWidth="1"/>
    <col min="515" max="515" width="14.08984375" style="2" customWidth="1"/>
    <col min="516" max="520" width="13.6328125" style="2" customWidth="1"/>
    <col min="521" max="768" width="9" style="2"/>
    <col min="769" max="769" width="19.6328125" style="2" customWidth="1"/>
    <col min="770" max="770" width="13.6328125" style="2" customWidth="1"/>
    <col min="771" max="771" width="14.08984375" style="2" customWidth="1"/>
    <col min="772" max="776" width="13.6328125" style="2" customWidth="1"/>
    <col min="777" max="1024" width="9" style="2"/>
    <col min="1025" max="1025" width="19.6328125" style="2" customWidth="1"/>
    <col min="1026" max="1026" width="13.6328125" style="2" customWidth="1"/>
    <col min="1027" max="1027" width="14.08984375" style="2" customWidth="1"/>
    <col min="1028" max="1032" width="13.6328125" style="2" customWidth="1"/>
    <col min="1033" max="1280" width="9" style="2"/>
    <col min="1281" max="1281" width="19.6328125" style="2" customWidth="1"/>
    <col min="1282" max="1282" width="13.6328125" style="2" customWidth="1"/>
    <col min="1283" max="1283" width="14.08984375" style="2" customWidth="1"/>
    <col min="1284" max="1288" width="13.6328125" style="2" customWidth="1"/>
    <col min="1289" max="1536" width="9" style="2"/>
    <col min="1537" max="1537" width="19.6328125" style="2" customWidth="1"/>
    <col min="1538" max="1538" width="13.6328125" style="2" customWidth="1"/>
    <col min="1539" max="1539" width="14.08984375" style="2" customWidth="1"/>
    <col min="1540" max="1544" width="13.6328125" style="2" customWidth="1"/>
    <col min="1545" max="1792" width="9" style="2"/>
    <col min="1793" max="1793" width="19.6328125" style="2" customWidth="1"/>
    <col min="1794" max="1794" width="13.6328125" style="2" customWidth="1"/>
    <col min="1795" max="1795" width="14.08984375" style="2" customWidth="1"/>
    <col min="1796" max="1800" width="13.6328125" style="2" customWidth="1"/>
    <col min="1801" max="2048" width="9" style="2"/>
    <col min="2049" max="2049" width="19.6328125" style="2" customWidth="1"/>
    <col min="2050" max="2050" width="13.6328125" style="2" customWidth="1"/>
    <col min="2051" max="2051" width="14.08984375" style="2" customWidth="1"/>
    <col min="2052" max="2056" width="13.6328125" style="2" customWidth="1"/>
    <col min="2057" max="2304" width="9" style="2"/>
    <col min="2305" max="2305" width="19.6328125" style="2" customWidth="1"/>
    <col min="2306" max="2306" width="13.6328125" style="2" customWidth="1"/>
    <col min="2307" max="2307" width="14.08984375" style="2" customWidth="1"/>
    <col min="2308" max="2312" width="13.6328125" style="2" customWidth="1"/>
    <col min="2313" max="2560" width="9" style="2"/>
    <col min="2561" max="2561" width="19.6328125" style="2" customWidth="1"/>
    <col min="2562" max="2562" width="13.6328125" style="2" customWidth="1"/>
    <col min="2563" max="2563" width="14.08984375" style="2" customWidth="1"/>
    <col min="2564" max="2568" width="13.6328125" style="2" customWidth="1"/>
    <col min="2569" max="2816" width="9" style="2"/>
    <col min="2817" max="2817" width="19.6328125" style="2" customWidth="1"/>
    <col min="2818" max="2818" width="13.6328125" style="2" customWidth="1"/>
    <col min="2819" max="2819" width="14.08984375" style="2" customWidth="1"/>
    <col min="2820" max="2824" width="13.6328125" style="2" customWidth="1"/>
    <col min="2825" max="3072" width="9" style="2"/>
    <col min="3073" max="3073" width="19.6328125" style="2" customWidth="1"/>
    <col min="3074" max="3074" width="13.6328125" style="2" customWidth="1"/>
    <col min="3075" max="3075" width="14.08984375" style="2" customWidth="1"/>
    <col min="3076" max="3080" width="13.6328125" style="2" customWidth="1"/>
    <col min="3081" max="3328" width="9" style="2"/>
    <col min="3329" max="3329" width="19.6328125" style="2" customWidth="1"/>
    <col min="3330" max="3330" width="13.6328125" style="2" customWidth="1"/>
    <col min="3331" max="3331" width="14.08984375" style="2" customWidth="1"/>
    <col min="3332" max="3336" width="13.6328125" style="2" customWidth="1"/>
    <col min="3337" max="3584" width="9" style="2"/>
    <col min="3585" max="3585" width="19.6328125" style="2" customWidth="1"/>
    <col min="3586" max="3586" width="13.6328125" style="2" customWidth="1"/>
    <col min="3587" max="3587" width="14.08984375" style="2" customWidth="1"/>
    <col min="3588" max="3592" width="13.6328125" style="2" customWidth="1"/>
    <col min="3593" max="3840" width="9" style="2"/>
    <col min="3841" max="3841" width="19.6328125" style="2" customWidth="1"/>
    <col min="3842" max="3842" width="13.6328125" style="2" customWidth="1"/>
    <col min="3843" max="3843" width="14.08984375" style="2" customWidth="1"/>
    <col min="3844" max="3848" width="13.6328125" style="2" customWidth="1"/>
    <col min="3849" max="4096" width="9" style="2"/>
    <col min="4097" max="4097" width="19.6328125" style="2" customWidth="1"/>
    <col min="4098" max="4098" width="13.6328125" style="2" customWidth="1"/>
    <col min="4099" max="4099" width="14.08984375" style="2" customWidth="1"/>
    <col min="4100" max="4104" width="13.6328125" style="2" customWidth="1"/>
    <col min="4105" max="4352" width="9" style="2"/>
    <col min="4353" max="4353" width="19.6328125" style="2" customWidth="1"/>
    <col min="4354" max="4354" width="13.6328125" style="2" customWidth="1"/>
    <col min="4355" max="4355" width="14.08984375" style="2" customWidth="1"/>
    <col min="4356" max="4360" width="13.6328125" style="2" customWidth="1"/>
    <col min="4361" max="4608" width="9" style="2"/>
    <col min="4609" max="4609" width="19.6328125" style="2" customWidth="1"/>
    <col min="4610" max="4610" width="13.6328125" style="2" customWidth="1"/>
    <col min="4611" max="4611" width="14.08984375" style="2" customWidth="1"/>
    <col min="4612" max="4616" width="13.6328125" style="2" customWidth="1"/>
    <col min="4617" max="4864" width="9" style="2"/>
    <col min="4865" max="4865" width="19.6328125" style="2" customWidth="1"/>
    <col min="4866" max="4866" width="13.6328125" style="2" customWidth="1"/>
    <col min="4867" max="4867" width="14.08984375" style="2" customWidth="1"/>
    <col min="4868" max="4872" width="13.6328125" style="2" customWidth="1"/>
    <col min="4873" max="5120" width="9" style="2"/>
    <col min="5121" max="5121" width="19.6328125" style="2" customWidth="1"/>
    <col min="5122" max="5122" width="13.6328125" style="2" customWidth="1"/>
    <col min="5123" max="5123" width="14.08984375" style="2" customWidth="1"/>
    <col min="5124" max="5128" width="13.6328125" style="2" customWidth="1"/>
    <col min="5129" max="5376" width="9" style="2"/>
    <col min="5377" max="5377" width="19.6328125" style="2" customWidth="1"/>
    <col min="5378" max="5378" width="13.6328125" style="2" customWidth="1"/>
    <col min="5379" max="5379" width="14.08984375" style="2" customWidth="1"/>
    <col min="5380" max="5384" width="13.6328125" style="2" customWidth="1"/>
    <col min="5385" max="5632" width="9" style="2"/>
    <col min="5633" max="5633" width="19.6328125" style="2" customWidth="1"/>
    <col min="5634" max="5634" width="13.6328125" style="2" customWidth="1"/>
    <col min="5635" max="5635" width="14.08984375" style="2" customWidth="1"/>
    <col min="5636" max="5640" width="13.6328125" style="2" customWidth="1"/>
    <col min="5641" max="5888" width="9" style="2"/>
    <col min="5889" max="5889" width="19.6328125" style="2" customWidth="1"/>
    <col min="5890" max="5890" width="13.6328125" style="2" customWidth="1"/>
    <col min="5891" max="5891" width="14.08984375" style="2" customWidth="1"/>
    <col min="5892" max="5896" width="13.6328125" style="2" customWidth="1"/>
    <col min="5897" max="6144" width="9" style="2"/>
    <col min="6145" max="6145" width="19.6328125" style="2" customWidth="1"/>
    <col min="6146" max="6146" width="13.6328125" style="2" customWidth="1"/>
    <col min="6147" max="6147" width="14.08984375" style="2" customWidth="1"/>
    <col min="6148" max="6152" width="13.6328125" style="2" customWidth="1"/>
    <col min="6153" max="6400" width="9" style="2"/>
    <col min="6401" max="6401" width="19.6328125" style="2" customWidth="1"/>
    <col min="6402" max="6402" width="13.6328125" style="2" customWidth="1"/>
    <col min="6403" max="6403" width="14.08984375" style="2" customWidth="1"/>
    <col min="6404" max="6408" width="13.6328125" style="2" customWidth="1"/>
    <col min="6409" max="6656" width="9" style="2"/>
    <col min="6657" max="6657" width="19.6328125" style="2" customWidth="1"/>
    <col min="6658" max="6658" width="13.6328125" style="2" customWidth="1"/>
    <col min="6659" max="6659" width="14.08984375" style="2" customWidth="1"/>
    <col min="6660" max="6664" width="13.6328125" style="2" customWidth="1"/>
    <col min="6665" max="6912" width="9" style="2"/>
    <col min="6913" max="6913" width="19.6328125" style="2" customWidth="1"/>
    <col min="6914" max="6914" width="13.6328125" style="2" customWidth="1"/>
    <col min="6915" max="6915" width="14.08984375" style="2" customWidth="1"/>
    <col min="6916" max="6920" width="13.6328125" style="2" customWidth="1"/>
    <col min="6921" max="7168" width="9" style="2"/>
    <col min="7169" max="7169" width="19.6328125" style="2" customWidth="1"/>
    <col min="7170" max="7170" width="13.6328125" style="2" customWidth="1"/>
    <col min="7171" max="7171" width="14.08984375" style="2" customWidth="1"/>
    <col min="7172" max="7176" width="13.6328125" style="2" customWidth="1"/>
    <col min="7177" max="7424" width="9" style="2"/>
    <col min="7425" max="7425" width="19.6328125" style="2" customWidth="1"/>
    <col min="7426" max="7426" width="13.6328125" style="2" customWidth="1"/>
    <col min="7427" max="7427" width="14.08984375" style="2" customWidth="1"/>
    <col min="7428" max="7432" width="13.6328125" style="2" customWidth="1"/>
    <col min="7433" max="7680" width="9" style="2"/>
    <col min="7681" max="7681" width="19.6328125" style="2" customWidth="1"/>
    <col min="7682" max="7682" width="13.6328125" style="2" customWidth="1"/>
    <col min="7683" max="7683" width="14.08984375" style="2" customWidth="1"/>
    <col min="7684" max="7688" width="13.6328125" style="2" customWidth="1"/>
    <col min="7689" max="7936" width="9" style="2"/>
    <col min="7937" max="7937" width="19.6328125" style="2" customWidth="1"/>
    <col min="7938" max="7938" width="13.6328125" style="2" customWidth="1"/>
    <col min="7939" max="7939" width="14.08984375" style="2" customWidth="1"/>
    <col min="7940" max="7944" width="13.6328125" style="2" customWidth="1"/>
    <col min="7945" max="8192" width="9" style="2"/>
    <col min="8193" max="8193" width="19.6328125" style="2" customWidth="1"/>
    <col min="8194" max="8194" width="13.6328125" style="2" customWidth="1"/>
    <col min="8195" max="8195" width="14.08984375" style="2" customWidth="1"/>
    <col min="8196" max="8200" width="13.6328125" style="2" customWidth="1"/>
    <col min="8201" max="8448" width="9" style="2"/>
    <col min="8449" max="8449" width="19.6328125" style="2" customWidth="1"/>
    <col min="8450" max="8450" width="13.6328125" style="2" customWidth="1"/>
    <col min="8451" max="8451" width="14.08984375" style="2" customWidth="1"/>
    <col min="8452" max="8456" width="13.6328125" style="2" customWidth="1"/>
    <col min="8457" max="8704" width="9" style="2"/>
    <col min="8705" max="8705" width="19.6328125" style="2" customWidth="1"/>
    <col min="8706" max="8706" width="13.6328125" style="2" customWidth="1"/>
    <col min="8707" max="8707" width="14.08984375" style="2" customWidth="1"/>
    <col min="8708" max="8712" width="13.6328125" style="2" customWidth="1"/>
    <col min="8713" max="8960" width="9" style="2"/>
    <col min="8961" max="8961" width="19.6328125" style="2" customWidth="1"/>
    <col min="8962" max="8962" width="13.6328125" style="2" customWidth="1"/>
    <col min="8963" max="8963" width="14.08984375" style="2" customWidth="1"/>
    <col min="8964" max="8968" width="13.6328125" style="2" customWidth="1"/>
    <col min="8969" max="9216" width="9" style="2"/>
    <col min="9217" max="9217" width="19.6328125" style="2" customWidth="1"/>
    <col min="9218" max="9218" width="13.6328125" style="2" customWidth="1"/>
    <col min="9219" max="9219" width="14.08984375" style="2" customWidth="1"/>
    <col min="9220" max="9224" width="13.6328125" style="2" customWidth="1"/>
    <col min="9225" max="9472" width="9" style="2"/>
    <col min="9473" max="9473" width="19.6328125" style="2" customWidth="1"/>
    <col min="9474" max="9474" width="13.6328125" style="2" customWidth="1"/>
    <col min="9475" max="9475" width="14.08984375" style="2" customWidth="1"/>
    <col min="9476" max="9480" width="13.6328125" style="2" customWidth="1"/>
    <col min="9481" max="9728" width="9" style="2"/>
    <col min="9729" max="9729" width="19.6328125" style="2" customWidth="1"/>
    <col min="9730" max="9730" width="13.6328125" style="2" customWidth="1"/>
    <col min="9731" max="9731" width="14.08984375" style="2" customWidth="1"/>
    <col min="9732" max="9736" width="13.6328125" style="2" customWidth="1"/>
    <col min="9737" max="9984" width="9" style="2"/>
    <col min="9985" max="9985" width="19.6328125" style="2" customWidth="1"/>
    <col min="9986" max="9986" width="13.6328125" style="2" customWidth="1"/>
    <col min="9987" max="9987" width="14.08984375" style="2" customWidth="1"/>
    <col min="9988" max="9992" width="13.6328125" style="2" customWidth="1"/>
    <col min="9993" max="10240" width="9" style="2"/>
    <col min="10241" max="10241" width="19.6328125" style="2" customWidth="1"/>
    <col min="10242" max="10242" width="13.6328125" style="2" customWidth="1"/>
    <col min="10243" max="10243" width="14.08984375" style="2" customWidth="1"/>
    <col min="10244" max="10248" width="13.6328125" style="2" customWidth="1"/>
    <col min="10249" max="10496" width="9" style="2"/>
    <col min="10497" max="10497" width="19.6328125" style="2" customWidth="1"/>
    <col min="10498" max="10498" width="13.6328125" style="2" customWidth="1"/>
    <col min="10499" max="10499" width="14.08984375" style="2" customWidth="1"/>
    <col min="10500" max="10504" width="13.6328125" style="2" customWidth="1"/>
    <col min="10505" max="10752" width="9" style="2"/>
    <col min="10753" max="10753" width="19.6328125" style="2" customWidth="1"/>
    <col min="10754" max="10754" width="13.6328125" style="2" customWidth="1"/>
    <col min="10755" max="10755" width="14.08984375" style="2" customWidth="1"/>
    <col min="10756" max="10760" width="13.6328125" style="2" customWidth="1"/>
    <col min="10761" max="11008" width="9" style="2"/>
    <col min="11009" max="11009" width="19.6328125" style="2" customWidth="1"/>
    <col min="11010" max="11010" width="13.6328125" style="2" customWidth="1"/>
    <col min="11011" max="11011" width="14.08984375" style="2" customWidth="1"/>
    <col min="11012" max="11016" width="13.6328125" style="2" customWidth="1"/>
    <col min="11017" max="11264" width="9" style="2"/>
    <col min="11265" max="11265" width="19.6328125" style="2" customWidth="1"/>
    <col min="11266" max="11266" width="13.6328125" style="2" customWidth="1"/>
    <col min="11267" max="11267" width="14.08984375" style="2" customWidth="1"/>
    <col min="11268" max="11272" width="13.6328125" style="2" customWidth="1"/>
    <col min="11273" max="11520" width="9" style="2"/>
    <col min="11521" max="11521" width="19.6328125" style="2" customWidth="1"/>
    <col min="11522" max="11522" width="13.6328125" style="2" customWidth="1"/>
    <col min="11523" max="11523" width="14.08984375" style="2" customWidth="1"/>
    <col min="11524" max="11528" width="13.6328125" style="2" customWidth="1"/>
    <col min="11529" max="11776" width="9" style="2"/>
    <col min="11777" max="11777" width="19.6328125" style="2" customWidth="1"/>
    <col min="11778" max="11778" width="13.6328125" style="2" customWidth="1"/>
    <col min="11779" max="11779" width="14.08984375" style="2" customWidth="1"/>
    <col min="11780" max="11784" width="13.6328125" style="2" customWidth="1"/>
    <col min="11785" max="12032" width="9" style="2"/>
    <col min="12033" max="12033" width="19.6328125" style="2" customWidth="1"/>
    <col min="12034" max="12034" width="13.6328125" style="2" customWidth="1"/>
    <col min="12035" max="12035" width="14.08984375" style="2" customWidth="1"/>
    <col min="12036" max="12040" width="13.6328125" style="2" customWidth="1"/>
    <col min="12041" max="12288" width="9" style="2"/>
    <col min="12289" max="12289" width="19.6328125" style="2" customWidth="1"/>
    <col min="12290" max="12290" width="13.6328125" style="2" customWidth="1"/>
    <col min="12291" max="12291" width="14.08984375" style="2" customWidth="1"/>
    <col min="12292" max="12296" width="13.6328125" style="2" customWidth="1"/>
    <col min="12297" max="12544" width="9" style="2"/>
    <col min="12545" max="12545" width="19.6328125" style="2" customWidth="1"/>
    <col min="12546" max="12546" width="13.6328125" style="2" customWidth="1"/>
    <col min="12547" max="12547" width="14.08984375" style="2" customWidth="1"/>
    <col min="12548" max="12552" width="13.6328125" style="2" customWidth="1"/>
    <col min="12553" max="12800" width="9" style="2"/>
    <col min="12801" max="12801" width="19.6328125" style="2" customWidth="1"/>
    <col min="12802" max="12802" width="13.6328125" style="2" customWidth="1"/>
    <col min="12803" max="12803" width="14.08984375" style="2" customWidth="1"/>
    <col min="12804" max="12808" width="13.6328125" style="2" customWidth="1"/>
    <col min="12809" max="13056" width="9" style="2"/>
    <col min="13057" max="13057" width="19.6328125" style="2" customWidth="1"/>
    <col min="13058" max="13058" width="13.6328125" style="2" customWidth="1"/>
    <col min="13059" max="13059" width="14.08984375" style="2" customWidth="1"/>
    <col min="13060" max="13064" width="13.6328125" style="2" customWidth="1"/>
    <col min="13065" max="13312" width="9" style="2"/>
    <col min="13313" max="13313" width="19.6328125" style="2" customWidth="1"/>
    <col min="13314" max="13314" width="13.6328125" style="2" customWidth="1"/>
    <col min="13315" max="13315" width="14.08984375" style="2" customWidth="1"/>
    <col min="13316" max="13320" width="13.6328125" style="2" customWidth="1"/>
    <col min="13321" max="13568" width="9" style="2"/>
    <col min="13569" max="13569" width="19.6328125" style="2" customWidth="1"/>
    <col min="13570" max="13570" width="13.6328125" style="2" customWidth="1"/>
    <col min="13571" max="13571" width="14.08984375" style="2" customWidth="1"/>
    <col min="13572" max="13576" width="13.6328125" style="2" customWidth="1"/>
    <col min="13577" max="13824" width="9" style="2"/>
    <col min="13825" max="13825" width="19.6328125" style="2" customWidth="1"/>
    <col min="13826" max="13826" width="13.6328125" style="2" customWidth="1"/>
    <col min="13827" max="13827" width="14.08984375" style="2" customWidth="1"/>
    <col min="13828" max="13832" width="13.6328125" style="2" customWidth="1"/>
    <col min="13833" max="14080" width="9" style="2"/>
    <col min="14081" max="14081" width="19.6328125" style="2" customWidth="1"/>
    <col min="14082" max="14082" width="13.6328125" style="2" customWidth="1"/>
    <col min="14083" max="14083" width="14.08984375" style="2" customWidth="1"/>
    <col min="14084" max="14088" width="13.6328125" style="2" customWidth="1"/>
    <col min="14089" max="14336" width="9" style="2"/>
    <col min="14337" max="14337" width="19.6328125" style="2" customWidth="1"/>
    <col min="14338" max="14338" width="13.6328125" style="2" customWidth="1"/>
    <col min="14339" max="14339" width="14.08984375" style="2" customWidth="1"/>
    <col min="14340" max="14344" width="13.6328125" style="2" customWidth="1"/>
    <col min="14345" max="14592" width="9" style="2"/>
    <col min="14593" max="14593" width="19.6328125" style="2" customWidth="1"/>
    <col min="14594" max="14594" width="13.6328125" style="2" customWidth="1"/>
    <col min="14595" max="14595" width="14.08984375" style="2" customWidth="1"/>
    <col min="14596" max="14600" width="13.6328125" style="2" customWidth="1"/>
    <col min="14601" max="14848" width="9" style="2"/>
    <col min="14849" max="14849" width="19.6328125" style="2" customWidth="1"/>
    <col min="14850" max="14850" width="13.6328125" style="2" customWidth="1"/>
    <col min="14851" max="14851" width="14.08984375" style="2" customWidth="1"/>
    <col min="14852" max="14856" width="13.6328125" style="2" customWidth="1"/>
    <col min="14857" max="15104" width="9" style="2"/>
    <col min="15105" max="15105" width="19.6328125" style="2" customWidth="1"/>
    <col min="15106" max="15106" width="13.6328125" style="2" customWidth="1"/>
    <col min="15107" max="15107" width="14.08984375" style="2" customWidth="1"/>
    <col min="15108" max="15112" width="13.6328125" style="2" customWidth="1"/>
    <col min="15113" max="15360" width="9" style="2"/>
    <col min="15361" max="15361" width="19.6328125" style="2" customWidth="1"/>
    <col min="15362" max="15362" width="13.6328125" style="2" customWidth="1"/>
    <col min="15363" max="15363" width="14.08984375" style="2" customWidth="1"/>
    <col min="15364" max="15368" width="13.6328125" style="2" customWidth="1"/>
    <col min="15369" max="15616" width="9" style="2"/>
    <col min="15617" max="15617" width="19.6328125" style="2" customWidth="1"/>
    <col min="15618" max="15618" width="13.6328125" style="2" customWidth="1"/>
    <col min="15619" max="15619" width="14.08984375" style="2" customWidth="1"/>
    <col min="15620" max="15624" width="13.6328125" style="2" customWidth="1"/>
    <col min="15625" max="15872" width="9" style="2"/>
    <col min="15873" max="15873" width="19.6328125" style="2" customWidth="1"/>
    <col min="15874" max="15874" width="13.6328125" style="2" customWidth="1"/>
    <col min="15875" max="15875" width="14.08984375" style="2" customWidth="1"/>
    <col min="15876" max="15880" width="13.6328125" style="2" customWidth="1"/>
    <col min="15881" max="16128" width="9" style="2"/>
    <col min="16129" max="16129" width="19.6328125" style="2" customWidth="1"/>
    <col min="16130" max="16130" width="13.6328125" style="2" customWidth="1"/>
    <col min="16131" max="16131" width="14.08984375" style="2" customWidth="1"/>
    <col min="16132" max="16136" width="13.6328125" style="2" customWidth="1"/>
    <col min="16137" max="16384" width="9" style="2"/>
  </cols>
  <sheetData>
    <row r="2" spans="1:8" ht="27" customHeight="1" x14ac:dyDescent="0.2">
      <c r="A2" s="43" t="s">
        <v>49</v>
      </c>
      <c r="B2" s="43"/>
      <c r="C2" s="43"/>
      <c r="D2" s="43"/>
      <c r="E2" s="43"/>
      <c r="F2" s="43"/>
      <c r="G2" s="43"/>
      <c r="H2" s="43"/>
    </row>
    <row r="3" spans="1:8" ht="15" customHeight="1" x14ac:dyDescent="0.2">
      <c r="A3" s="44"/>
      <c r="B3" s="44"/>
      <c r="C3" s="44"/>
      <c r="D3" s="44"/>
      <c r="E3" s="44"/>
      <c r="F3" s="44"/>
      <c r="G3" s="44"/>
      <c r="H3" s="44"/>
    </row>
    <row r="4" spans="1:8" ht="21" customHeight="1" thickBot="1" x14ac:dyDescent="0.25">
      <c r="A4" s="45" t="s">
        <v>50</v>
      </c>
      <c r="H4" s="4" t="s">
        <v>0</v>
      </c>
    </row>
    <row r="5" spans="1:8" x14ac:dyDescent="0.2">
      <c r="A5" s="46" t="s">
        <v>51</v>
      </c>
      <c r="B5" s="47" t="s">
        <v>52</v>
      </c>
      <c r="C5" s="48"/>
      <c r="D5" s="48"/>
      <c r="E5" s="49"/>
      <c r="F5" s="48"/>
      <c r="G5" s="48"/>
      <c r="H5" s="50"/>
    </row>
    <row r="6" spans="1:8" x14ac:dyDescent="0.2">
      <c r="A6" s="51"/>
      <c r="B6" s="52" t="s">
        <v>53</v>
      </c>
      <c r="C6" s="52" t="s">
        <v>54</v>
      </c>
      <c r="D6" s="53" t="s">
        <v>55</v>
      </c>
      <c r="E6" s="54" t="s">
        <v>56</v>
      </c>
      <c r="F6" s="53" t="s">
        <v>57</v>
      </c>
      <c r="G6" s="52" t="s">
        <v>58</v>
      </c>
      <c r="H6" s="55" t="s">
        <v>2</v>
      </c>
    </row>
    <row r="7" spans="1:8" x14ac:dyDescent="0.2">
      <c r="A7" s="56"/>
      <c r="B7" s="29" t="s">
        <v>59</v>
      </c>
      <c r="C7" s="29" t="s">
        <v>60</v>
      </c>
      <c r="D7" s="33"/>
      <c r="E7" s="57"/>
      <c r="F7" s="33"/>
      <c r="G7" s="30" t="s">
        <v>61</v>
      </c>
      <c r="H7" s="58"/>
    </row>
    <row r="8" spans="1:8" ht="27" customHeight="1" x14ac:dyDescent="0.2">
      <c r="A8" s="59" t="s">
        <v>62</v>
      </c>
      <c r="B8" s="14">
        <v>10416490</v>
      </c>
      <c r="C8" s="14">
        <v>0</v>
      </c>
      <c r="D8" s="14">
        <v>0</v>
      </c>
      <c r="E8" s="14">
        <v>641242</v>
      </c>
      <c r="F8" s="14">
        <v>42268</v>
      </c>
      <c r="G8" s="14">
        <v>0</v>
      </c>
      <c r="H8" s="60">
        <f>SUM(B8:G8)</f>
        <v>11100000</v>
      </c>
    </row>
    <row r="9" spans="1:8" ht="27" customHeight="1" x14ac:dyDescent="0.2">
      <c r="A9" s="61" t="s">
        <v>63</v>
      </c>
      <c r="B9" s="14">
        <f>1288000+3062446</f>
        <v>4350446</v>
      </c>
      <c r="C9" s="14">
        <v>0</v>
      </c>
      <c r="D9" s="14">
        <v>0</v>
      </c>
      <c r="E9" s="14">
        <v>507932</v>
      </c>
      <c r="F9" s="14">
        <f>5621+1</f>
        <v>5622</v>
      </c>
      <c r="G9" s="14">
        <v>0</v>
      </c>
      <c r="H9" s="62">
        <f>SUM(B9:G9)</f>
        <v>4864000</v>
      </c>
    </row>
    <row r="10" spans="1:8" ht="27" customHeight="1" x14ac:dyDescent="0.2">
      <c r="A10" s="59" t="s">
        <v>64</v>
      </c>
      <c r="B10" s="14">
        <v>7405214</v>
      </c>
      <c r="C10" s="14">
        <v>0</v>
      </c>
      <c r="D10" s="14">
        <v>0</v>
      </c>
      <c r="E10" s="14">
        <v>477333</v>
      </c>
      <c r="F10" s="14">
        <v>307453</v>
      </c>
      <c r="G10" s="14">
        <v>0</v>
      </c>
      <c r="H10" s="62">
        <f>SUM(B10:G10)</f>
        <v>8190000</v>
      </c>
    </row>
    <row r="11" spans="1:8" ht="27" customHeight="1" thickBot="1" x14ac:dyDescent="0.25">
      <c r="A11" s="63" t="s">
        <v>1</v>
      </c>
      <c r="B11" s="64">
        <f t="shared" ref="B11:H11" si="0">SUM(B8:B10)</f>
        <v>22172150</v>
      </c>
      <c r="C11" s="64">
        <f t="shared" si="0"/>
        <v>0</v>
      </c>
      <c r="D11" s="64">
        <f t="shared" si="0"/>
        <v>0</v>
      </c>
      <c r="E11" s="64">
        <f t="shared" si="0"/>
        <v>1626507</v>
      </c>
      <c r="F11" s="64">
        <f t="shared" si="0"/>
        <v>355343</v>
      </c>
      <c r="G11" s="64">
        <f t="shared" si="0"/>
        <v>0</v>
      </c>
      <c r="H11" s="65">
        <f t="shared" si="0"/>
        <v>24154000</v>
      </c>
    </row>
    <row r="12" spans="1:8" ht="21" customHeight="1" thickBot="1" x14ac:dyDescent="0.25">
      <c r="H12" s="66"/>
    </row>
    <row r="13" spans="1:8" x14ac:dyDescent="0.2">
      <c r="A13" s="46" t="s">
        <v>51</v>
      </c>
      <c r="B13" s="67" t="s">
        <v>65</v>
      </c>
      <c r="C13" s="68"/>
      <c r="D13" s="68"/>
      <c r="E13" s="68"/>
      <c r="F13" s="68"/>
      <c r="G13" s="68"/>
      <c r="H13" s="69"/>
    </row>
    <row r="14" spans="1:8" x14ac:dyDescent="0.2">
      <c r="A14" s="51"/>
      <c r="B14" s="53" t="s">
        <v>66</v>
      </c>
      <c r="C14" s="53" t="s">
        <v>67</v>
      </c>
      <c r="D14" s="70" t="s">
        <v>68</v>
      </c>
      <c r="E14" s="53" t="s">
        <v>69</v>
      </c>
      <c r="F14" s="53" t="s">
        <v>1</v>
      </c>
      <c r="G14" s="52" t="s">
        <v>70</v>
      </c>
      <c r="H14" s="71" t="s">
        <v>71</v>
      </c>
    </row>
    <row r="15" spans="1:8" x14ac:dyDescent="0.2">
      <c r="A15" s="56"/>
      <c r="B15" s="72"/>
      <c r="C15" s="72"/>
      <c r="D15" s="73"/>
      <c r="E15" s="72"/>
      <c r="F15" s="72"/>
      <c r="G15" s="30" t="s">
        <v>72</v>
      </c>
      <c r="H15" s="74"/>
    </row>
    <row r="16" spans="1:8" ht="27" customHeight="1" x14ac:dyDescent="0.2">
      <c r="A16" s="59" t="s">
        <v>62</v>
      </c>
      <c r="B16" s="75">
        <v>1665000</v>
      </c>
      <c r="C16" s="14">
        <v>2775000</v>
      </c>
      <c r="D16" s="14">
        <v>3885000</v>
      </c>
      <c r="E16" s="14">
        <v>2775000</v>
      </c>
      <c r="F16" s="14">
        <f>SUM(B16:E16)</f>
        <v>11100000</v>
      </c>
      <c r="G16" s="14">
        <v>0</v>
      </c>
      <c r="H16" s="62">
        <v>0</v>
      </c>
    </row>
    <row r="17" spans="1:8" ht="27" customHeight="1" x14ac:dyDescent="0.2">
      <c r="A17" s="61" t="s">
        <v>63</v>
      </c>
      <c r="B17" s="14">
        <v>536400</v>
      </c>
      <c r="C17" s="14">
        <v>1216000</v>
      </c>
      <c r="D17" s="14">
        <v>1702400</v>
      </c>
      <c r="E17" s="14">
        <v>1409200</v>
      </c>
      <c r="F17" s="14">
        <f>SUM(B17:E17)</f>
        <v>4864000</v>
      </c>
      <c r="G17" s="14">
        <v>0</v>
      </c>
      <c r="H17" s="62">
        <v>0</v>
      </c>
    </row>
    <row r="18" spans="1:8" ht="27" customHeight="1" x14ac:dyDescent="0.2">
      <c r="A18" s="59" t="s">
        <v>64</v>
      </c>
      <c r="B18" s="76">
        <v>2047500</v>
      </c>
      <c r="C18" s="14">
        <v>2866500</v>
      </c>
      <c r="D18" s="14">
        <v>2047500</v>
      </c>
      <c r="E18" s="14">
        <v>1228500</v>
      </c>
      <c r="F18" s="14">
        <f>SUM(B18:E18)</f>
        <v>8190000</v>
      </c>
      <c r="G18" s="14">
        <v>0</v>
      </c>
      <c r="H18" s="62">
        <v>0</v>
      </c>
    </row>
    <row r="19" spans="1:8" ht="27" customHeight="1" thickBot="1" x14ac:dyDescent="0.25">
      <c r="A19" s="63" t="s">
        <v>1</v>
      </c>
      <c r="B19" s="77">
        <f>SUM(B16:B18)</f>
        <v>4248900</v>
      </c>
      <c r="C19" s="64">
        <f t="shared" ref="C19:H19" si="1">SUM(C16:C18)</f>
        <v>6857500</v>
      </c>
      <c r="D19" s="64">
        <f t="shared" si="1"/>
        <v>7634900</v>
      </c>
      <c r="E19" s="64">
        <f t="shared" si="1"/>
        <v>5412700</v>
      </c>
      <c r="F19" s="64">
        <f t="shared" si="1"/>
        <v>24154000</v>
      </c>
      <c r="G19" s="64">
        <f t="shared" si="1"/>
        <v>0</v>
      </c>
      <c r="H19" s="65">
        <f t="shared" si="1"/>
        <v>0</v>
      </c>
    </row>
    <row r="20" spans="1:8" ht="21" customHeight="1" thickBot="1" x14ac:dyDescent="0.25"/>
    <row r="21" spans="1:8" x14ac:dyDescent="0.2">
      <c r="A21" s="46" t="s">
        <v>51</v>
      </c>
      <c r="B21" s="78" t="s">
        <v>73</v>
      </c>
      <c r="C21" s="79" t="s">
        <v>74</v>
      </c>
    </row>
    <row r="22" spans="1:8" x14ac:dyDescent="0.2">
      <c r="A22" s="51"/>
      <c r="B22" s="53" t="s">
        <v>2</v>
      </c>
      <c r="C22" s="80"/>
    </row>
    <row r="23" spans="1:8" x14ac:dyDescent="0.2">
      <c r="A23" s="56"/>
      <c r="B23" s="33"/>
      <c r="C23" s="81"/>
    </row>
    <row r="24" spans="1:8" ht="27" customHeight="1" x14ac:dyDescent="0.2">
      <c r="A24" s="59" t="s">
        <v>62</v>
      </c>
      <c r="B24" s="14">
        <f>SUM(F16:H16)</f>
        <v>11100000</v>
      </c>
      <c r="C24" s="62">
        <v>20820474</v>
      </c>
    </row>
    <row r="25" spans="1:8" ht="27" customHeight="1" x14ac:dyDescent="0.2">
      <c r="A25" s="61" t="s">
        <v>63</v>
      </c>
      <c r="B25" s="14">
        <f>SUM(F17:H17)</f>
        <v>4864000</v>
      </c>
      <c r="C25" s="62">
        <v>17489110</v>
      </c>
    </row>
    <row r="26" spans="1:8" ht="27" customHeight="1" x14ac:dyDescent="0.2">
      <c r="A26" s="59" t="s">
        <v>64</v>
      </c>
      <c r="B26" s="14">
        <f>SUM(F18:H18)</f>
        <v>8190000</v>
      </c>
      <c r="C26" s="62">
        <v>3209928</v>
      </c>
    </row>
    <row r="27" spans="1:8" ht="27" customHeight="1" thickBot="1" x14ac:dyDescent="0.25">
      <c r="A27" s="63" t="s">
        <v>1</v>
      </c>
      <c r="B27" s="77">
        <f>SUM(B24:B26)</f>
        <v>24154000</v>
      </c>
      <c r="C27" s="65">
        <f>SUM(C24:C26)</f>
        <v>41519512</v>
      </c>
    </row>
  </sheetData>
  <mergeCells count="16">
    <mergeCell ref="E14:E15"/>
    <mergeCell ref="F14:F15"/>
    <mergeCell ref="H14:H15"/>
    <mergeCell ref="A21:A23"/>
    <mergeCell ref="C21:C23"/>
    <mergeCell ref="B22:B23"/>
    <mergeCell ref="A5:A7"/>
    <mergeCell ref="D6:D7"/>
    <mergeCell ref="E6:E7"/>
    <mergeCell ref="F6:F7"/>
    <mergeCell ref="H6:H7"/>
    <mergeCell ref="A13:A15"/>
    <mergeCell ref="B13:H13"/>
    <mergeCell ref="B14:B15"/>
    <mergeCell ref="C14:C15"/>
    <mergeCell ref="D14:D15"/>
  </mergeCells>
  <phoneticPr fontId="2"/>
  <pageMargins left="0.78740157480314965" right="0.59055118110236227" top="0.78740157480314965" bottom="0.78740157480314965" header="0.51181102362204722" footer="0.51181102362204722"/>
  <pageSetup paperSize="9" scale="7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126-1･2･3</vt:lpstr>
      <vt:lpstr>126-4･5･6</vt:lpstr>
      <vt:lpstr>126-7</vt:lpstr>
      <vt:lpstr>'126-1･2･3'!Print_Area</vt:lpstr>
      <vt:lpstr>'126-4･5･6'!Print_Area</vt:lpstr>
    </vt:vector>
  </TitlesOfParts>
  <Company>建設本省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hs720281</dc:creator>
  <cp:lastModifiedBy>小寺 温子</cp:lastModifiedBy>
  <cp:lastPrinted>2023-01-26T03:21:55Z</cp:lastPrinted>
  <dcterms:created xsi:type="dcterms:W3CDTF">2000-08-08T02:10:15Z</dcterms:created>
  <dcterms:modified xsi:type="dcterms:W3CDTF">2026-02-18T01:55:13Z</dcterms:modified>
</cp:coreProperties>
</file>