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tou-h8810\Desktop\"/>
    </mc:Choice>
  </mc:AlternateContent>
  <xr:revisionPtr revIDLastSave="0" documentId="13_ncr:1_{E59E107D-4528-46E5-A6E4-C3AD2470D033}" xr6:coauthVersionLast="47" xr6:coauthVersionMax="47" xr10:uidLastSave="{00000000-0000-0000-0000-000000000000}"/>
  <bookViews>
    <workbookView xWindow="-108" yWindow="-108" windowWidth="23256" windowHeight="12456" tabRatio="646" xr2:uid="{00000000-000D-0000-FFFF-FFFF00000000}"/>
  </bookViews>
  <sheets>
    <sheet name="ポンプ総合診断ＰＷＰ" sheetId="5" r:id="rId1"/>
  </sheets>
  <definedNames>
    <definedName name="_xlnm.Print_Area" localSheetId="0">ポンプ総合診断ＰＷＰ!$A$1:$AW$86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7" i="5" l="1"/>
  <c r="AI7" i="5" s="1"/>
  <c r="AH8" i="5"/>
  <c r="AI8" i="5" s="1"/>
  <c r="AH9" i="5"/>
  <c r="AI9" i="5" s="1"/>
  <c r="AV59" i="5"/>
  <c r="AV62" i="5"/>
  <c r="AV63" i="5"/>
  <c r="AV64" i="5"/>
  <c r="AG6" i="5"/>
  <c r="AG7" i="5"/>
  <c r="AG8" i="5"/>
  <c r="AG9" i="5"/>
  <c r="AG10" i="5"/>
  <c r="AG11" i="5"/>
  <c r="AG12" i="5"/>
  <c r="AG13" i="5"/>
  <c r="AG14" i="5"/>
  <c r="AG15" i="5"/>
  <c r="AG16" i="5"/>
  <c r="AG17" i="5"/>
  <c r="AG18" i="5"/>
  <c r="AG19" i="5"/>
  <c r="AG20" i="5"/>
  <c r="AG21" i="5"/>
  <c r="AG22" i="5"/>
  <c r="AG23" i="5"/>
  <c r="AG24" i="5"/>
  <c r="AG25" i="5"/>
  <c r="AG26" i="5"/>
  <c r="AG27" i="5"/>
  <c r="AG28" i="5"/>
  <c r="AG29" i="5"/>
  <c r="AG30" i="5"/>
  <c r="AG31" i="5"/>
  <c r="AG32" i="5"/>
  <c r="AG33" i="5"/>
  <c r="AG34" i="5"/>
  <c r="AG35" i="5"/>
  <c r="AG36" i="5"/>
  <c r="AG37" i="5"/>
  <c r="AG38" i="5"/>
  <c r="AG39" i="5"/>
  <c r="AG40" i="5"/>
  <c r="AG41" i="5"/>
  <c r="AG42" i="5"/>
  <c r="AG43" i="5"/>
  <c r="AG44" i="5"/>
  <c r="AG45" i="5"/>
  <c r="AG46" i="5"/>
  <c r="AG47" i="5"/>
  <c r="AG48" i="5"/>
  <c r="AG49" i="5"/>
  <c r="AG50" i="5"/>
  <c r="AG51" i="5"/>
  <c r="AG52" i="5"/>
  <c r="AG53" i="5"/>
  <c r="AG54" i="5"/>
  <c r="AG55" i="5"/>
  <c r="AG56" i="5"/>
  <c r="AG57" i="5"/>
  <c r="AG58" i="5"/>
  <c r="AG59" i="5"/>
  <c r="AG60" i="5"/>
  <c r="AG61" i="5"/>
  <c r="AG62" i="5"/>
  <c r="AG63" i="5"/>
  <c r="AG64" i="5"/>
  <c r="AG65" i="5"/>
  <c r="AG66" i="5"/>
  <c r="AG67" i="5"/>
  <c r="AG68" i="5"/>
  <c r="AG69" i="5"/>
  <c r="AG70" i="5"/>
  <c r="AG71" i="5"/>
  <c r="AG72" i="5"/>
  <c r="AG73" i="5"/>
  <c r="AG74" i="5"/>
  <c r="AG75" i="5"/>
  <c r="AG76" i="5"/>
  <c r="AG77" i="5"/>
  <c r="AG78" i="5"/>
  <c r="AG79" i="5"/>
  <c r="AG80" i="5"/>
  <c r="AG81" i="5"/>
  <c r="AG5" i="5"/>
  <c r="AF17" i="5"/>
  <c r="AF18" i="5"/>
  <c r="AF19" i="5"/>
  <c r="AF20" i="5"/>
  <c r="AF21" i="5"/>
  <c r="AF22" i="5"/>
  <c r="AF23" i="5"/>
  <c r="AF24" i="5"/>
  <c r="AF25" i="5"/>
  <c r="AF26" i="5"/>
  <c r="AF27" i="5"/>
  <c r="AF28" i="5"/>
  <c r="AF29" i="5"/>
  <c r="AF30" i="5"/>
  <c r="AF31" i="5"/>
  <c r="AF32" i="5"/>
  <c r="AF33" i="5"/>
  <c r="AF34" i="5"/>
  <c r="AF35" i="5"/>
  <c r="AF36" i="5"/>
  <c r="AF37" i="5"/>
  <c r="AF38" i="5"/>
  <c r="AF39" i="5"/>
  <c r="AF40" i="5"/>
  <c r="AF41" i="5"/>
  <c r="AF42" i="5"/>
  <c r="AF43" i="5"/>
  <c r="AF44" i="5"/>
  <c r="AF45" i="5"/>
  <c r="AF46" i="5"/>
  <c r="AF47" i="5"/>
  <c r="AF48" i="5"/>
  <c r="AF49" i="5"/>
  <c r="AF50" i="5"/>
  <c r="AF51" i="5"/>
  <c r="AF52" i="5"/>
  <c r="AF53" i="5"/>
  <c r="AF54" i="5"/>
  <c r="AF55" i="5"/>
  <c r="AF56" i="5"/>
  <c r="AF57" i="5"/>
  <c r="AF58" i="5"/>
  <c r="AF59" i="5"/>
  <c r="AF60" i="5"/>
  <c r="AF61" i="5"/>
  <c r="AF62" i="5"/>
  <c r="AF63" i="5"/>
  <c r="AF64" i="5"/>
  <c r="AF65" i="5"/>
  <c r="AF66" i="5"/>
  <c r="AF67" i="5"/>
  <c r="AF68" i="5"/>
  <c r="AF69" i="5"/>
  <c r="AF70" i="5"/>
  <c r="AF71" i="5"/>
  <c r="AF72" i="5"/>
  <c r="AF73" i="5"/>
  <c r="AF74" i="5"/>
  <c r="AF75" i="5"/>
  <c r="AF76" i="5"/>
  <c r="AF77" i="5"/>
  <c r="AF78" i="5"/>
  <c r="AF79" i="5"/>
  <c r="AF80" i="5"/>
  <c r="AF81" i="5"/>
  <c r="AF13" i="5"/>
  <c r="AF14" i="5"/>
  <c r="AF15" i="5"/>
  <c r="AF16" i="5"/>
  <c r="AF6" i="5"/>
  <c r="AF7" i="5"/>
  <c r="AF8" i="5"/>
  <c r="AF9" i="5"/>
  <c r="AF10" i="5"/>
  <c r="AF11" i="5"/>
  <c r="AF12" i="5"/>
  <c r="AF5" i="5"/>
  <c r="AM9" i="5"/>
  <c r="AM8" i="5"/>
  <c r="AM7" i="5"/>
  <c r="AJ5" i="5"/>
  <c r="S77" i="5"/>
  <c r="S80" i="5"/>
  <c r="S74" i="5"/>
  <c r="Q79" i="5"/>
  <c r="Q80" i="5"/>
  <c r="Q81" i="5"/>
  <c r="Q58" i="5"/>
  <c r="Q59" i="5"/>
  <c r="Q60" i="5"/>
  <c r="Q61" i="5"/>
  <c r="Q62" i="5"/>
  <c r="Q63" i="5"/>
  <c r="Q64" i="5"/>
  <c r="Q65" i="5"/>
  <c r="Q66" i="5"/>
  <c r="Q67" i="5"/>
  <c r="Q68" i="5"/>
  <c r="Q69" i="5"/>
  <c r="Q70" i="5"/>
  <c r="Q71" i="5"/>
  <c r="Q72" i="5"/>
  <c r="Q73" i="5"/>
  <c r="Q74" i="5"/>
  <c r="Q75" i="5"/>
  <c r="Q76" i="5"/>
  <c r="Q77" i="5"/>
  <c r="Q78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56" i="5"/>
  <c r="Q57" i="5"/>
  <c r="Q22" i="5"/>
  <c r="Q23" i="5"/>
  <c r="Q24" i="5"/>
  <c r="Q25" i="5"/>
  <c r="Q26" i="5"/>
  <c r="Q27" i="5"/>
  <c r="Q28" i="5"/>
  <c r="Q29" i="5"/>
  <c r="Q30" i="5"/>
  <c r="Q32" i="5"/>
  <c r="Q33" i="5"/>
  <c r="Q31" i="5"/>
  <c r="Q6" i="5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S71" i="5"/>
  <c r="S81" i="5"/>
  <c r="S69" i="5"/>
  <c r="S63" i="5"/>
  <c r="S64" i="5"/>
  <c r="S62" i="5"/>
  <c r="S43" i="5"/>
  <c r="S42" i="5"/>
  <c r="S32" i="5"/>
  <c r="S33" i="5"/>
  <c r="S31" i="5"/>
  <c r="S17" i="5"/>
  <c r="S16" i="5"/>
  <c r="S15" i="5"/>
  <c r="S14" i="5"/>
  <c r="S13" i="5"/>
  <c r="S12" i="5"/>
  <c r="S11" i="5"/>
  <c r="S10" i="5"/>
  <c r="S9" i="5"/>
  <c r="S8" i="5"/>
  <c r="S7" i="5"/>
  <c r="S6" i="5"/>
  <c r="S5" i="5"/>
  <c r="S19" i="5"/>
  <c r="S20" i="5"/>
  <c r="S21" i="5"/>
  <c r="S18" i="5"/>
  <c r="Q5" i="5"/>
  <c r="P5" i="5"/>
  <c r="AT6" i="5"/>
  <c r="AT7" i="5"/>
  <c r="AT8" i="5"/>
  <c r="AT9" i="5"/>
  <c r="AT10" i="5"/>
  <c r="AT11" i="5"/>
  <c r="AT12" i="5"/>
  <c r="AT13" i="5"/>
  <c r="AT14" i="5"/>
  <c r="AT15" i="5"/>
  <c r="AT16" i="5"/>
  <c r="AT17" i="5"/>
  <c r="AT18" i="5"/>
  <c r="AT19" i="5"/>
  <c r="AT20" i="5"/>
  <c r="AT21" i="5"/>
  <c r="AT22" i="5"/>
  <c r="AT23" i="5"/>
  <c r="AT24" i="5"/>
  <c r="AT25" i="5"/>
  <c r="AT26" i="5"/>
  <c r="AT27" i="5"/>
  <c r="AT28" i="5"/>
  <c r="AT29" i="5"/>
  <c r="AT30" i="5"/>
  <c r="AT31" i="5"/>
  <c r="AT32" i="5"/>
  <c r="AT33" i="5"/>
  <c r="AT34" i="5"/>
  <c r="AT35" i="5"/>
  <c r="AT36" i="5"/>
  <c r="AT37" i="5"/>
  <c r="AT38" i="5"/>
  <c r="AT39" i="5"/>
  <c r="AT40" i="5"/>
  <c r="AT41" i="5"/>
  <c r="AT42" i="5"/>
  <c r="AT43" i="5"/>
  <c r="AT44" i="5"/>
  <c r="AT45" i="5"/>
  <c r="AT46" i="5"/>
  <c r="AT47" i="5"/>
  <c r="AT48" i="5"/>
  <c r="AT49" i="5"/>
  <c r="AV50" i="5"/>
  <c r="AT50" i="5"/>
  <c r="AV51" i="5"/>
  <c r="AT51" i="5"/>
  <c r="AT52" i="5"/>
  <c r="AT53" i="5"/>
  <c r="AT54" i="5"/>
  <c r="AT55" i="5"/>
  <c r="AT56" i="5"/>
  <c r="AT57" i="5"/>
  <c r="AT58" i="5"/>
  <c r="AT59" i="5"/>
  <c r="AT60" i="5"/>
  <c r="AT61" i="5"/>
  <c r="AT62" i="5"/>
  <c r="AT63" i="5"/>
  <c r="AT64" i="5"/>
  <c r="AT65" i="5"/>
  <c r="AT66" i="5"/>
  <c r="AT67" i="5"/>
  <c r="AT68" i="5"/>
  <c r="AT69" i="5"/>
  <c r="AT70" i="5"/>
  <c r="AT71" i="5"/>
  <c r="AT72" i="5"/>
  <c r="AT73" i="5"/>
  <c r="AT74" i="5"/>
  <c r="AT75" i="5"/>
  <c r="AT76" i="5"/>
  <c r="AT77" i="5"/>
  <c r="AT78" i="5"/>
  <c r="AT79" i="5"/>
  <c r="AT80" i="5"/>
  <c r="AT81" i="5"/>
  <c r="AT5" i="5"/>
  <c r="AK5" i="5" l="1"/>
  <c r="AM5" i="5"/>
  <c r="AV5" i="5" s="1"/>
  <c r="AV8" i="5"/>
  <c r="AV55" i="5"/>
  <c r="AV47" i="5"/>
  <c r="AV7" i="5"/>
  <c r="AV52" i="5"/>
  <c r="AV44" i="5"/>
  <c r="AV49" i="5"/>
  <c r="AV9" i="5"/>
  <c r="AV46" i="5"/>
  <c r="P71" i="5" l="1"/>
  <c r="P72" i="5"/>
  <c r="R72" i="5" s="1"/>
  <c r="P73" i="5"/>
  <c r="R73" i="5" s="1"/>
  <c r="P74" i="5"/>
  <c r="P75" i="5"/>
  <c r="R75" i="5" s="1"/>
  <c r="P76" i="5"/>
  <c r="R76" i="5" s="1"/>
  <c r="P77" i="5"/>
  <c r="P78" i="5"/>
  <c r="R78" i="5" s="1"/>
  <c r="P79" i="5"/>
  <c r="R79" i="5" s="1"/>
  <c r="P80" i="5"/>
  <c r="P81" i="5"/>
  <c r="P59" i="5"/>
  <c r="R59" i="5" s="1"/>
  <c r="P60" i="5"/>
  <c r="R60" i="5" s="1"/>
  <c r="P61" i="5"/>
  <c r="R61" i="5" s="1"/>
  <c r="P62" i="5"/>
  <c r="P63" i="5"/>
  <c r="P64" i="5"/>
  <c r="P65" i="5"/>
  <c r="R65" i="5" s="1"/>
  <c r="P66" i="5"/>
  <c r="R66" i="5" s="1"/>
  <c r="P67" i="5"/>
  <c r="R67" i="5" s="1"/>
  <c r="P68" i="5"/>
  <c r="R68" i="5" s="1"/>
  <c r="P69" i="5"/>
  <c r="P70" i="5"/>
  <c r="R70" i="5" s="1"/>
  <c r="P47" i="5"/>
  <c r="R47" i="5" s="1"/>
  <c r="P48" i="5"/>
  <c r="R48" i="5" s="1"/>
  <c r="P49" i="5"/>
  <c r="R49" i="5" s="1"/>
  <c r="P50" i="5"/>
  <c r="R50" i="5" s="1"/>
  <c r="P51" i="5"/>
  <c r="R51" i="5" s="1"/>
  <c r="P52" i="5"/>
  <c r="R52" i="5" s="1"/>
  <c r="P53" i="5"/>
  <c r="R53" i="5" s="1"/>
  <c r="P54" i="5"/>
  <c r="R54" i="5" s="1"/>
  <c r="P55" i="5"/>
  <c r="R55" i="5" s="1"/>
  <c r="P56" i="5"/>
  <c r="R56" i="5" s="1"/>
  <c r="P57" i="5"/>
  <c r="R57" i="5" s="1"/>
  <c r="P58" i="5"/>
  <c r="R58" i="5" s="1"/>
  <c r="P32" i="5"/>
  <c r="P33" i="5"/>
  <c r="P34" i="5"/>
  <c r="R34" i="5" s="1"/>
  <c r="P35" i="5"/>
  <c r="R35" i="5" s="1"/>
  <c r="P36" i="5"/>
  <c r="R36" i="5" s="1"/>
  <c r="P37" i="5"/>
  <c r="R37" i="5" s="1"/>
  <c r="P38" i="5"/>
  <c r="R38" i="5" s="1"/>
  <c r="P39" i="5"/>
  <c r="R39" i="5" s="1"/>
  <c r="P40" i="5"/>
  <c r="R40" i="5" s="1"/>
  <c r="P41" i="5"/>
  <c r="R41" i="5" s="1"/>
  <c r="P42" i="5"/>
  <c r="P43" i="5"/>
  <c r="P44" i="5"/>
  <c r="R44" i="5" s="1"/>
  <c r="P45" i="5"/>
  <c r="R45" i="5" s="1"/>
  <c r="P46" i="5"/>
  <c r="R46" i="5" s="1"/>
  <c r="P18" i="5"/>
  <c r="P19" i="5"/>
  <c r="P20" i="5"/>
  <c r="P21" i="5"/>
  <c r="P22" i="5"/>
  <c r="R22" i="5" s="1"/>
  <c r="P23" i="5"/>
  <c r="R23" i="5" s="1"/>
  <c r="P24" i="5"/>
  <c r="R24" i="5" s="1"/>
  <c r="P25" i="5"/>
  <c r="R25" i="5" s="1"/>
  <c r="P26" i="5"/>
  <c r="R26" i="5" s="1"/>
  <c r="P27" i="5"/>
  <c r="R27" i="5" s="1"/>
  <c r="P28" i="5"/>
  <c r="R28" i="5" s="1"/>
  <c r="P29" i="5"/>
  <c r="R29" i="5" s="1"/>
  <c r="P30" i="5"/>
  <c r="R30" i="5" s="1"/>
  <c r="P31" i="5"/>
  <c r="P6" i="5"/>
  <c r="P7" i="5"/>
  <c r="P8" i="5"/>
  <c r="P9" i="5"/>
  <c r="P10" i="5"/>
  <c r="P11" i="5"/>
  <c r="P12" i="5"/>
  <c r="P13" i="5"/>
  <c r="P14" i="5"/>
  <c r="P15" i="5"/>
  <c r="P16" i="5"/>
  <c r="P17" i="5"/>
  <c r="O61" i="5" l="1"/>
  <c r="T61" i="5" s="1"/>
  <c r="O60" i="5"/>
  <c r="T60" i="5" s="1"/>
  <c r="O47" i="5"/>
  <c r="T47" i="5" s="1"/>
  <c r="O46" i="5"/>
  <c r="T46" i="5" s="1"/>
  <c r="O57" i="5"/>
  <c r="T57" i="5" s="1"/>
  <c r="AA20" i="5" l="1"/>
  <c r="AA26" i="5"/>
  <c r="AA36" i="5"/>
  <c r="AA42" i="5"/>
  <c r="AA52" i="5"/>
  <c r="AA58" i="5"/>
  <c r="AA68" i="5"/>
  <c r="AA74" i="5"/>
  <c r="AA12" i="5"/>
  <c r="AA29" i="5"/>
  <c r="AA45" i="5"/>
  <c r="AA61" i="5"/>
  <c r="AA77" i="5"/>
  <c r="AA13" i="5"/>
  <c r="AA30" i="5"/>
  <c r="AA46" i="5"/>
  <c r="AA62" i="5"/>
  <c r="AA78" i="5"/>
  <c r="AA15" i="5"/>
  <c r="AA31" i="5"/>
  <c r="AA47" i="5"/>
  <c r="AA63" i="5"/>
  <c r="AA79" i="5"/>
  <c r="AA16" i="5"/>
  <c r="AA32" i="5"/>
  <c r="AA48" i="5"/>
  <c r="AA64" i="5"/>
  <c r="AA80" i="5"/>
  <c r="AA17" i="5"/>
  <c r="AA33" i="5"/>
  <c r="AA49" i="5"/>
  <c r="AA65" i="5"/>
  <c r="AA81" i="5"/>
  <c r="AA18" i="5"/>
  <c r="AA34" i="5"/>
  <c r="AA50" i="5"/>
  <c r="AA66" i="5"/>
  <c r="AA19" i="5"/>
  <c r="AA35" i="5"/>
  <c r="AA51" i="5"/>
  <c r="AA67" i="5"/>
  <c r="AA14" i="5"/>
  <c r="AA21" i="5"/>
  <c r="AA37" i="5"/>
  <c r="AA53" i="5"/>
  <c r="AA69" i="5"/>
  <c r="AA22" i="5"/>
  <c r="AA38" i="5"/>
  <c r="AA54" i="5"/>
  <c r="AA70" i="5"/>
  <c r="AA6" i="5"/>
  <c r="AA23" i="5"/>
  <c r="AA39" i="5"/>
  <c r="AA55" i="5"/>
  <c r="AA71" i="5"/>
  <c r="AA7" i="5"/>
  <c r="AA24" i="5"/>
  <c r="AA40" i="5"/>
  <c r="AA56" i="5"/>
  <c r="AA72" i="5"/>
  <c r="AA8" i="5"/>
  <c r="AA25" i="5"/>
  <c r="AA41" i="5"/>
  <c r="AA57" i="5"/>
  <c r="AA73" i="5"/>
  <c r="AA9" i="5"/>
  <c r="AA10" i="5"/>
  <c r="AA27" i="5"/>
  <c r="AA43" i="5"/>
  <c r="AA59" i="5"/>
  <c r="AA75" i="5"/>
  <c r="AA11" i="5"/>
  <c r="AA28" i="5"/>
  <c r="AA44" i="5"/>
  <c r="AA60" i="5"/>
  <c r="AA76" i="5"/>
  <c r="AC41" i="5" l="1"/>
  <c r="AD41" i="5" s="1"/>
  <c r="AH41" i="5" s="1"/>
  <c r="AC22" i="5"/>
  <c r="AD22" i="5" s="1"/>
  <c r="AH22" i="5" s="1"/>
  <c r="AC49" i="5"/>
  <c r="AD49" i="5" s="1"/>
  <c r="AH49" i="5" s="1"/>
  <c r="AI49" i="5" s="1"/>
  <c r="AL49" i="5" s="1"/>
  <c r="AC25" i="5"/>
  <c r="AD25" i="5" s="1"/>
  <c r="AH25" i="5" s="1"/>
  <c r="AC69" i="5"/>
  <c r="AD69" i="5" s="1"/>
  <c r="AH69" i="5" s="1"/>
  <c r="AC53" i="5"/>
  <c r="AD53" i="5" s="1"/>
  <c r="AH53" i="5" s="1"/>
  <c r="AC17" i="5"/>
  <c r="AD17" i="5" s="1"/>
  <c r="AJ17" i="5" s="1"/>
  <c r="AC13" i="5"/>
  <c r="AD13" i="5" s="1"/>
  <c r="AJ13" i="5" s="1"/>
  <c r="AC37" i="5"/>
  <c r="AD37" i="5" s="1"/>
  <c r="AH37" i="5" s="1"/>
  <c r="AC21" i="5"/>
  <c r="AD21" i="5" s="1"/>
  <c r="AH21" i="5" s="1"/>
  <c r="AI21" i="5" s="1"/>
  <c r="AC44" i="5"/>
  <c r="AD44" i="5" s="1"/>
  <c r="AH44" i="5" s="1"/>
  <c r="AI44" i="5" s="1"/>
  <c r="AL44" i="5" s="1"/>
  <c r="AC14" i="5"/>
  <c r="AD14" i="5" s="1"/>
  <c r="AJ14" i="5" s="1"/>
  <c r="AC45" i="5"/>
  <c r="AD45" i="5" s="1"/>
  <c r="AH45" i="5" s="1"/>
  <c r="AC67" i="5"/>
  <c r="AD67" i="5" s="1"/>
  <c r="AH67" i="5" s="1"/>
  <c r="AC11" i="5"/>
  <c r="AD11" i="5" s="1"/>
  <c r="AJ11" i="5" s="1"/>
  <c r="AC51" i="5"/>
  <c r="AD51" i="5" s="1"/>
  <c r="AH51" i="5" s="1"/>
  <c r="AI51" i="5" s="1"/>
  <c r="AL51" i="5" s="1"/>
  <c r="AC16" i="5"/>
  <c r="AD16" i="5" s="1"/>
  <c r="AJ16" i="5" s="1"/>
  <c r="AC12" i="5"/>
  <c r="AD12" i="5" s="1"/>
  <c r="AJ12" i="5" s="1"/>
  <c r="AC71" i="5"/>
  <c r="AD71" i="5" s="1"/>
  <c r="AC74" i="5"/>
  <c r="AD74" i="5" s="1"/>
  <c r="AH74" i="5" s="1"/>
  <c r="AI74" i="5" s="1"/>
  <c r="AC59" i="5"/>
  <c r="AD59" i="5" s="1"/>
  <c r="AH59" i="5" s="1"/>
  <c r="AC55" i="5"/>
  <c r="AD55" i="5" s="1"/>
  <c r="AH55" i="5" s="1"/>
  <c r="AI55" i="5" s="1"/>
  <c r="AL55" i="5" s="1"/>
  <c r="AC19" i="5"/>
  <c r="AD19" i="5" s="1"/>
  <c r="AJ19" i="5" s="1"/>
  <c r="AC68" i="5"/>
  <c r="AD68" i="5" s="1"/>
  <c r="AH68" i="5" s="1"/>
  <c r="AC43" i="5"/>
  <c r="AD43" i="5" s="1"/>
  <c r="AC66" i="5"/>
  <c r="AD66" i="5" s="1"/>
  <c r="AH66" i="5" s="1"/>
  <c r="AC58" i="5"/>
  <c r="AD58" i="5" s="1"/>
  <c r="AH58" i="5" s="1"/>
  <c r="AC50" i="5"/>
  <c r="AD50" i="5" s="1"/>
  <c r="AH50" i="5" s="1"/>
  <c r="AI50" i="5" s="1"/>
  <c r="AL50" i="5" s="1"/>
  <c r="AC52" i="5"/>
  <c r="AD52" i="5" s="1"/>
  <c r="AH52" i="5" s="1"/>
  <c r="AI52" i="5" s="1"/>
  <c r="AL52" i="5" s="1"/>
  <c r="AC10" i="5"/>
  <c r="AD10" i="5" s="1"/>
  <c r="AJ10" i="5" s="1"/>
  <c r="AC6" i="5"/>
  <c r="AD6" i="5" s="1"/>
  <c r="AH6" i="5" s="1"/>
  <c r="AI6" i="5" s="1"/>
  <c r="AC34" i="5"/>
  <c r="AD34" i="5" s="1"/>
  <c r="AH34" i="5" s="1"/>
  <c r="AC42" i="5"/>
  <c r="AD42" i="5" s="1"/>
  <c r="AC18" i="5"/>
  <c r="AD18" i="5" s="1"/>
  <c r="AH18" i="5" s="1"/>
  <c r="AI18" i="5" s="1"/>
  <c r="AC36" i="5"/>
  <c r="AD36" i="5" s="1"/>
  <c r="AH36" i="5" s="1"/>
  <c r="AC54" i="5"/>
  <c r="AD54" i="5" s="1"/>
  <c r="AH54" i="5" s="1"/>
  <c r="AI54" i="5" s="1"/>
  <c r="AL54" i="5" s="1"/>
  <c r="AV54" i="5" s="1"/>
  <c r="AC26" i="5"/>
  <c r="AD26" i="5" s="1"/>
  <c r="AH26" i="5" s="1"/>
  <c r="AC65" i="5"/>
  <c r="AD65" i="5" s="1"/>
  <c r="AH65" i="5" s="1"/>
  <c r="AC20" i="5"/>
  <c r="AC79" i="5"/>
  <c r="AD79" i="5" s="1"/>
  <c r="AH79" i="5" s="1"/>
  <c r="AC9" i="5"/>
  <c r="AC70" i="5"/>
  <c r="AD70" i="5" s="1"/>
  <c r="AH70" i="5" s="1"/>
  <c r="AC63" i="5"/>
  <c r="AD63" i="5" s="1"/>
  <c r="AJ63" i="5" s="1"/>
  <c r="AK63" i="5" s="1"/>
  <c r="AC73" i="5"/>
  <c r="AD73" i="5" s="1"/>
  <c r="AH73" i="5" s="1"/>
  <c r="AC47" i="5"/>
  <c r="AD47" i="5" s="1"/>
  <c r="AH47" i="5" s="1"/>
  <c r="AI47" i="5" s="1"/>
  <c r="AL47" i="5" s="1"/>
  <c r="AC57" i="5"/>
  <c r="AC38" i="5"/>
  <c r="AD38" i="5" s="1"/>
  <c r="AH38" i="5" s="1"/>
  <c r="AC31" i="5"/>
  <c r="AD31" i="5" s="1"/>
  <c r="AJ31" i="5" s="1"/>
  <c r="AC81" i="5"/>
  <c r="AD81" i="5" s="1"/>
  <c r="AH81" i="5" s="1"/>
  <c r="AI81" i="5" s="1"/>
  <c r="AC15" i="5"/>
  <c r="AD15" i="5" s="1"/>
  <c r="AJ15" i="5" s="1"/>
  <c r="AC78" i="5"/>
  <c r="AD78" i="5" s="1"/>
  <c r="AH78" i="5" s="1"/>
  <c r="AC8" i="5"/>
  <c r="AC62" i="5"/>
  <c r="AD62" i="5" s="1"/>
  <c r="AJ62" i="5" s="1"/>
  <c r="AK62" i="5" s="1"/>
  <c r="AC76" i="5"/>
  <c r="AD76" i="5" s="1"/>
  <c r="AH76" i="5" s="1"/>
  <c r="AC72" i="5"/>
  <c r="AD72" i="5" s="1"/>
  <c r="AH72" i="5" s="1"/>
  <c r="AC33" i="5"/>
  <c r="AD33" i="5" s="1"/>
  <c r="AJ33" i="5" s="1"/>
  <c r="AC46" i="5"/>
  <c r="AD46" i="5" s="1"/>
  <c r="AH46" i="5" s="1"/>
  <c r="AI46" i="5" s="1"/>
  <c r="AL46" i="5" s="1"/>
  <c r="AC60" i="5"/>
  <c r="AC56" i="5"/>
  <c r="AC30" i="5"/>
  <c r="AD30" i="5" s="1"/>
  <c r="AH30" i="5" s="1"/>
  <c r="AC40" i="5"/>
  <c r="AD40" i="5" s="1"/>
  <c r="AH40" i="5" s="1"/>
  <c r="AC80" i="5"/>
  <c r="AD80" i="5" s="1"/>
  <c r="AH80" i="5" s="1"/>
  <c r="AI80" i="5" s="1"/>
  <c r="AC28" i="5"/>
  <c r="AD28" i="5" s="1"/>
  <c r="AH28" i="5" s="1"/>
  <c r="AC24" i="5"/>
  <c r="AD24" i="5" s="1"/>
  <c r="AH24" i="5" s="1"/>
  <c r="AC64" i="5"/>
  <c r="AD64" i="5" s="1"/>
  <c r="AJ64" i="5" s="1"/>
  <c r="AK64" i="5" s="1"/>
  <c r="AC7" i="5"/>
  <c r="AC48" i="5"/>
  <c r="AD48" i="5" s="1"/>
  <c r="AH48" i="5" s="1"/>
  <c r="AC77" i="5"/>
  <c r="AD77" i="5" s="1"/>
  <c r="AH77" i="5" s="1"/>
  <c r="AI77" i="5" s="1"/>
  <c r="AC75" i="5"/>
  <c r="AD75" i="5" s="1"/>
  <c r="AH75" i="5" s="1"/>
  <c r="AC32" i="5"/>
  <c r="AD32" i="5" s="1"/>
  <c r="AH32" i="5" s="1"/>
  <c r="AI32" i="5" s="1"/>
  <c r="AC61" i="5"/>
  <c r="AC39" i="5"/>
  <c r="AD39" i="5" s="1"/>
  <c r="AH39" i="5" s="1"/>
  <c r="AC35" i="5"/>
  <c r="AD35" i="5" s="1"/>
  <c r="AH35" i="5" s="1"/>
  <c r="AC29" i="5"/>
  <c r="AD29" i="5" s="1"/>
  <c r="AH29" i="5" s="1"/>
  <c r="AC27" i="5"/>
  <c r="AD27" i="5" s="1"/>
  <c r="AH27" i="5" s="1"/>
  <c r="AC23" i="5"/>
  <c r="AD23" i="5" s="1"/>
  <c r="AH23" i="5" s="1"/>
  <c r="AJ71" i="5" l="1"/>
  <c r="AK71" i="5" s="1"/>
  <c r="AH71" i="5"/>
  <c r="AJ42" i="5"/>
  <c r="AK42" i="5" s="1"/>
  <c r="AH42" i="5"/>
  <c r="AM42" i="5" s="1"/>
  <c r="AV42" i="5" s="1"/>
  <c r="AJ43" i="5"/>
  <c r="AK43" i="5" s="1"/>
  <c r="AH43" i="5"/>
  <c r="AM43" i="5" s="1"/>
  <c r="AV43" i="5" s="1"/>
  <c r="AM18" i="5"/>
  <c r="AV18" i="5" s="1"/>
  <c r="AM37" i="5"/>
  <c r="AV37" i="5" s="1"/>
  <c r="AI37" i="5"/>
  <c r="AL37" i="5" s="1"/>
  <c r="AI41" i="5"/>
  <c r="AL41" i="5" s="1"/>
  <c r="AM41" i="5"/>
  <c r="AV41" i="5" s="1"/>
  <c r="AM27" i="5"/>
  <c r="AV27" i="5" s="1"/>
  <c r="AI27" i="5"/>
  <c r="AL27" i="5" s="1"/>
  <c r="AM21" i="5"/>
  <c r="AV21" i="5" s="1"/>
  <c r="AI24" i="5"/>
  <c r="AL24" i="5" s="1"/>
  <c r="AM24" i="5"/>
  <c r="AV24" i="5" s="1"/>
  <c r="AK31" i="5"/>
  <c r="AM31" i="5"/>
  <c r="AV31" i="5" s="1"/>
  <c r="AI68" i="5"/>
  <c r="AL68" i="5" s="1"/>
  <c r="AM68" i="5"/>
  <c r="AV68" i="5" s="1"/>
  <c r="AI22" i="5"/>
  <c r="AL22" i="5" s="1"/>
  <c r="AM22" i="5"/>
  <c r="AV22" i="5" s="1"/>
  <c r="AM39" i="5"/>
  <c r="AV39" i="5" s="1"/>
  <c r="AI39" i="5"/>
  <c r="AL39" i="5" s="1"/>
  <c r="AI28" i="5"/>
  <c r="AL28" i="5" s="1"/>
  <c r="AM28" i="5"/>
  <c r="AV28" i="5" s="1"/>
  <c r="AI38" i="5"/>
  <c r="AL38" i="5" s="1"/>
  <c r="AM38" i="5"/>
  <c r="AV38" i="5" s="1"/>
  <c r="AK19" i="5"/>
  <c r="AM19" i="5"/>
  <c r="AV19" i="5" s="1"/>
  <c r="AK17" i="5"/>
  <c r="AM17" i="5"/>
  <c r="AV17" i="5" s="1"/>
  <c r="AI30" i="5"/>
  <c r="AL30" i="5" s="1"/>
  <c r="AM30" i="5"/>
  <c r="AV30" i="5" s="1"/>
  <c r="AM29" i="5"/>
  <c r="AV29" i="5" s="1"/>
  <c r="AI29" i="5"/>
  <c r="AL29" i="5" s="1"/>
  <c r="AM66" i="5"/>
  <c r="AV66" i="5" s="1"/>
  <c r="AI66" i="5"/>
  <c r="AL66" i="5" s="1"/>
  <c r="AM33" i="5"/>
  <c r="AV33" i="5" s="1"/>
  <c r="AK33" i="5"/>
  <c r="AM65" i="5"/>
  <c r="AV65" i="5" s="1"/>
  <c r="AI65" i="5"/>
  <c r="AL65" i="5" s="1"/>
  <c r="AM67" i="5"/>
  <c r="AV67" i="5" s="1"/>
  <c r="AI67" i="5"/>
  <c r="AL67" i="5" s="1"/>
  <c r="AV53" i="5"/>
  <c r="AI53" i="5"/>
  <c r="AL53" i="5" s="1"/>
  <c r="AI40" i="5"/>
  <c r="AL40" i="5" s="1"/>
  <c r="AM40" i="5"/>
  <c r="AV40" i="5" s="1"/>
  <c r="AM26" i="5"/>
  <c r="AV26" i="5" s="1"/>
  <c r="AI26" i="5"/>
  <c r="AL26" i="5" s="1"/>
  <c r="AV45" i="5"/>
  <c r="AI45" i="5"/>
  <c r="AL45" i="5" s="1"/>
  <c r="AM69" i="5"/>
  <c r="AV69" i="5" s="1"/>
  <c r="AI69" i="5"/>
  <c r="AL69" i="5" s="1"/>
  <c r="AI23" i="5"/>
  <c r="AL23" i="5" s="1"/>
  <c r="AM23" i="5"/>
  <c r="AV23" i="5" s="1"/>
  <c r="AI25" i="5"/>
  <c r="AL25" i="5" s="1"/>
  <c r="AM25" i="5"/>
  <c r="AV25" i="5" s="1"/>
  <c r="AK15" i="5"/>
  <c r="AM15" i="5"/>
  <c r="AV15" i="5" s="1"/>
  <c r="AM13" i="5"/>
  <c r="AV13" i="5" s="1"/>
  <c r="AK13" i="5"/>
  <c r="AK16" i="5"/>
  <c r="AM16" i="5"/>
  <c r="AV16" i="5" s="1"/>
  <c r="AK14" i="5"/>
  <c r="AM14" i="5"/>
  <c r="AV14" i="5" s="1"/>
  <c r="AK11" i="5"/>
  <c r="AM11" i="5"/>
  <c r="AV11" i="5" s="1"/>
  <c r="AK10" i="5"/>
  <c r="AM10" i="5"/>
  <c r="AV10" i="5" s="1"/>
  <c r="AM6" i="5"/>
  <c r="AV6" i="5" s="1"/>
  <c r="AK12" i="5"/>
  <c r="AM12" i="5"/>
  <c r="AV12" i="5" s="1"/>
  <c r="AM32" i="5"/>
  <c r="AV32" i="5" s="1"/>
  <c r="AM81" i="5"/>
  <c r="AV81" i="5" s="1"/>
  <c r="AI78" i="5"/>
  <c r="AL78" i="5" s="1"/>
  <c r="AM78" i="5"/>
  <c r="AV78" i="5" s="1"/>
  <c r="AI79" i="5"/>
  <c r="AL79" i="5" s="1"/>
  <c r="AM79" i="5"/>
  <c r="AV79" i="5" s="1"/>
  <c r="AM80" i="5"/>
  <c r="AV80" i="5" s="1"/>
  <c r="AI75" i="5"/>
  <c r="AL75" i="5" s="1"/>
  <c r="AM75" i="5"/>
  <c r="AV75" i="5" s="1"/>
  <c r="AM77" i="5"/>
  <c r="AV77" i="5" s="1"/>
  <c r="AI76" i="5"/>
  <c r="AL76" i="5" s="1"/>
  <c r="AM76" i="5"/>
  <c r="AV76" i="5" s="1"/>
  <c r="AM74" i="5"/>
  <c r="AV74" i="5" s="1"/>
  <c r="AI73" i="5"/>
  <c r="AL73" i="5" s="1"/>
  <c r="AM73" i="5"/>
  <c r="AV73" i="5" s="1"/>
  <c r="AM72" i="5"/>
  <c r="AV72" i="5" s="1"/>
  <c r="AI72" i="5"/>
  <c r="AL72" i="5" s="1"/>
  <c r="AM71" i="5"/>
  <c r="AV71" i="5" s="1"/>
  <c r="AI70" i="5"/>
  <c r="AL70" i="5" s="1"/>
  <c r="AM70" i="5"/>
  <c r="AV70" i="5" s="1"/>
  <c r="AI59" i="5"/>
  <c r="AL59" i="5" s="1"/>
  <c r="AI58" i="5"/>
  <c r="AL58" i="5" s="1"/>
  <c r="AV58" i="5"/>
  <c r="AI48" i="5"/>
  <c r="AL48" i="5" s="1"/>
  <c r="AV48" i="5"/>
  <c r="AI36" i="5"/>
  <c r="AL36" i="5" s="1"/>
  <c r="AM36" i="5"/>
  <c r="AV36" i="5" s="1"/>
  <c r="AI35" i="5"/>
  <c r="AL35" i="5" s="1"/>
  <c r="AM35" i="5"/>
  <c r="AV35" i="5" s="1"/>
  <c r="AI34" i="5"/>
  <c r="AL34" i="5" s="1"/>
  <c r="AM34" i="5"/>
  <c r="AV34" i="5" s="1"/>
  <c r="AD20" i="5"/>
  <c r="AJ20" i="5" s="1"/>
  <c r="AD61" i="5"/>
  <c r="AH61" i="5" s="1"/>
  <c r="AD56" i="5"/>
  <c r="AH56" i="5" s="1"/>
  <c r="AD60" i="5"/>
  <c r="AH60" i="5" s="1"/>
  <c r="AD57" i="5"/>
  <c r="AH57" i="5" s="1"/>
  <c r="AK20" i="5" l="1"/>
  <c r="AM20" i="5"/>
  <c r="AV20" i="5" s="1"/>
  <c r="AI60" i="5"/>
  <c r="AL60" i="5" s="1"/>
  <c r="AV60" i="5" s="1"/>
  <c r="AI61" i="5"/>
  <c r="AL61" i="5" s="1"/>
  <c r="AV61" i="5" s="1"/>
  <c r="AI57" i="5"/>
  <c r="AL57" i="5" s="1"/>
  <c r="AV57" i="5" s="1"/>
  <c r="AI56" i="5"/>
  <c r="AL56" i="5" s="1"/>
  <c r="AV56" i="5"/>
  <c r="O19" i="5"/>
  <c r="T19" i="5" s="1"/>
  <c r="O81" i="5"/>
  <c r="O80" i="5"/>
  <c r="O79" i="5"/>
  <c r="O78" i="5"/>
  <c r="O77" i="5"/>
  <c r="O76" i="5"/>
  <c r="O75" i="5"/>
  <c r="O74" i="5"/>
  <c r="O73" i="5"/>
  <c r="O72" i="5"/>
  <c r="O71" i="5"/>
  <c r="O70" i="5"/>
  <c r="O69" i="5"/>
  <c r="T69" i="5" s="1"/>
  <c r="O68" i="5"/>
  <c r="T68" i="5" s="1"/>
  <c r="O67" i="5"/>
  <c r="T67" i="5" s="1"/>
  <c r="O66" i="5"/>
  <c r="T66" i="5" s="1"/>
  <c r="O65" i="5"/>
  <c r="T65" i="5" s="1"/>
  <c r="O64" i="5"/>
  <c r="T64" i="5" s="1"/>
  <c r="O63" i="5"/>
  <c r="T63" i="5" s="1"/>
  <c r="O62" i="5"/>
  <c r="T62" i="5" s="1"/>
  <c r="O59" i="5"/>
  <c r="T59" i="5" s="1"/>
  <c r="O58" i="5"/>
  <c r="T58" i="5" s="1"/>
  <c r="O56" i="5"/>
  <c r="T56" i="5" s="1"/>
  <c r="O55" i="5"/>
  <c r="T55" i="5" s="1"/>
  <c r="O54" i="5"/>
  <c r="T54" i="5" s="1"/>
  <c r="O53" i="5"/>
  <c r="O52" i="5"/>
  <c r="O51" i="5"/>
  <c r="O50" i="5"/>
  <c r="O49" i="5"/>
  <c r="O48" i="5"/>
  <c r="T48" i="5" s="1"/>
  <c r="O45" i="5"/>
  <c r="T45" i="5" s="1"/>
  <c r="O44" i="5"/>
  <c r="T44" i="5" s="1"/>
  <c r="O43" i="5"/>
  <c r="O42" i="5"/>
  <c r="O41" i="5"/>
  <c r="T41" i="5" s="1"/>
  <c r="O40" i="5"/>
  <c r="T40" i="5" s="1"/>
  <c r="O39" i="5"/>
  <c r="T39" i="5" s="1"/>
  <c r="O38" i="5"/>
  <c r="T38" i="5" s="1"/>
  <c r="O37" i="5"/>
  <c r="T37" i="5" s="1"/>
  <c r="O36" i="5"/>
  <c r="T36" i="5" s="1"/>
  <c r="O35" i="5"/>
  <c r="T35" i="5" s="1"/>
  <c r="O34" i="5"/>
  <c r="T34" i="5" s="1"/>
  <c r="O33" i="5"/>
  <c r="O32" i="5"/>
  <c r="O31" i="5"/>
  <c r="O30" i="5"/>
  <c r="T30" i="5" s="1"/>
  <c r="O29" i="5"/>
  <c r="T29" i="5" s="1"/>
  <c r="O28" i="5"/>
  <c r="T28" i="5" s="1"/>
  <c r="O27" i="5"/>
  <c r="O26" i="5"/>
  <c r="O25" i="5"/>
  <c r="O24" i="5"/>
  <c r="O23" i="5"/>
  <c r="O22" i="5"/>
  <c r="O21" i="5"/>
  <c r="T21" i="5" s="1"/>
  <c r="O20" i="5"/>
  <c r="T20" i="5" s="1"/>
  <c r="O18" i="5"/>
  <c r="T18" i="5" s="1"/>
  <c r="O17" i="5"/>
  <c r="T17" i="5" s="1"/>
  <c r="O16" i="5"/>
  <c r="T16" i="5" s="1"/>
  <c r="O15" i="5"/>
  <c r="T15" i="5" s="1"/>
  <c r="O14" i="5"/>
  <c r="T14" i="5" s="1"/>
  <c r="O13" i="5"/>
  <c r="T13" i="5" s="1"/>
  <c r="O12" i="5"/>
  <c r="T12" i="5" s="1"/>
  <c r="O11" i="5"/>
  <c r="T11" i="5" s="1"/>
  <c r="O10" i="5"/>
  <c r="T10" i="5" s="1"/>
  <c r="O9" i="5"/>
  <c r="T9" i="5" s="1"/>
  <c r="O8" i="5"/>
  <c r="T8" i="5" s="1"/>
  <c r="O7" i="5"/>
  <c r="T7" i="5" s="1"/>
  <c r="O6" i="5"/>
  <c r="T6" i="5" s="1"/>
  <c r="O5" i="5"/>
  <c r="T5" i="5" s="1"/>
  <c r="T43" i="5" l="1"/>
  <c r="T72" i="5"/>
  <c r="T22" i="5"/>
  <c r="T42" i="5"/>
  <c r="T23" i="5"/>
  <c r="T24" i="5"/>
  <c r="T25" i="5"/>
  <c r="T70" i="5"/>
  <c r="T26" i="5"/>
  <c r="T71" i="5"/>
  <c r="T27" i="5"/>
  <c r="T49" i="5"/>
  <c r="T50" i="5"/>
  <c r="T73" i="5"/>
  <c r="T51" i="5"/>
  <c r="T74" i="5"/>
  <c r="T52" i="5"/>
  <c r="T75" i="5"/>
  <c r="T31" i="5"/>
  <c r="T53" i="5"/>
  <c r="T76" i="5"/>
  <c r="T32" i="5"/>
  <c r="T77" i="5"/>
  <c r="T33" i="5"/>
  <c r="T78" i="5"/>
  <c r="T79" i="5"/>
  <c r="T80" i="5"/>
  <c r="T81" i="5"/>
  <c r="AA5" i="5"/>
</calcChain>
</file>

<file path=xl/sharedStrings.xml><?xml version="1.0" encoding="utf-8"?>
<sst xmlns="http://schemas.openxmlformats.org/spreadsheetml/2006/main" count="1154" uniqueCount="213">
  <si>
    <t>-</t>
  </si>
  <si>
    <t>主ポンプ駆動設備</t>
    <rPh sb="0" eb="1">
      <t>シュ</t>
    </rPh>
    <rPh sb="4" eb="6">
      <t>クドウ</t>
    </rPh>
    <rPh sb="6" eb="8">
      <t>セツビ</t>
    </rPh>
    <phoneticPr fontId="3"/>
  </si>
  <si>
    <t>燃料系統</t>
    <rPh sb="0" eb="2">
      <t>ネンリョウ</t>
    </rPh>
    <rPh sb="2" eb="4">
      <t>ケイトウ</t>
    </rPh>
    <phoneticPr fontId="3"/>
  </si>
  <si>
    <t>燃料貯油槽</t>
    <rPh sb="0" eb="2">
      <t>ネンリョウ</t>
    </rPh>
    <rPh sb="2" eb="3">
      <t>チョ</t>
    </rPh>
    <rPh sb="3" eb="4">
      <t>ユ</t>
    </rPh>
    <rPh sb="4" eb="5">
      <t>ソウ</t>
    </rPh>
    <phoneticPr fontId="3"/>
  </si>
  <si>
    <t>燃料小出槽</t>
    <rPh sb="0" eb="2">
      <t>ネンリョウ</t>
    </rPh>
    <rPh sb="2" eb="4">
      <t>コダ</t>
    </rPh>
    <rPh sb="4" eb="5">
      <t>ソウ</t>
    </rPh>
    <phoneticPr fontId="3"/>
  </si>
  <si>
    <t>除塵設備</t>
    <rPh sb="0" eb="2">
      <t>ジョジン</t>
    </rPh>
    <rPh sb="2" eb="4">
      <t>セツビ</t>
    </rPh>
    <phoneticPr fontId="3"/>
  </si>
  <si>
    <t>天井クレーン</t>
    <rPh sb="0" eb="2">
      <t>テンジョウ</t>
    </rPh>
    <phoneticPr fontId="3"/>
  </si>
  <si>
    <t>冷却水系統</t>
    <rPh sb="0" eb="3">
      <t>レイキャクスイ</t>
    </rPh>
    <rPh sb="3" eb="5">
      <t>ケイトウ</t>
    </rPh>
    <phoneticPr fontId="2"/>
  </si>
  <si>
    <t>始動系統</t>
    <rPh sb="0" eb="2">
      <t>シドウ</t>
    </rPh>
    <rPh sb="2" eb="4">
      <t>ケイトウ</t>
    </rPh>
    <phoneticPr fontId="3"/>
  </si>
  <si>
    <t>直流電源設備</t>
    <rPh sb="0" eb="2">
      <t>チョクリュウ</t>
    </rPh>
    <rPh sb="2" eb="4">
      <t>デンゲ</t>
    </rPh>
    <rPh sb="4" eb="6">
      <t>セツビ</t>
    </rPh>
    <phoneticPr fontId="2"/>
  </si>
  <si>
    <t>備考</t>
    <rPh sb="0" eb="2">
      <t>ビコウ</t>
    </rPh>
    <phoneticPr fontId="2"/>
  </si>
  <si>
    <t>保全方式</t>
    <rPh sb="0" eb="2">
      <t>ホゼン</t>
    </rPh>
    <rPh sb="2" eb="4">
      <t>ホウシキ</t>
    </rPh>
    <phoneticPr fontId="2"/>
  </si>
  <si>
    <t>時間計画</t>
    <rPh sb="0" eb="2">
      <t>ジカン</t>
    </rPh>
    <rPh sb="2" eb="4">
      <t>ケイカク</t>
    </rPh>
    <phoneticPr fontId="2"/>
  </si>
  <si>
    <t>状態監視</t>
    <rPh sb="0" eb="2">
      <t>ジョウタイ</t>
    </rPh>
    <rPh sb="2" eb="4">
      <t>カンシ</t>
    </rPh>
    <phoneticPr fontId="2"/>
  </si>
  <si>
    <t>事後保全</t>
    <rPh sb="0" eb="2">
      <t>ジゴ</t>
    </rPh>
    <rPh sb="2" eb="4">
      <t>ホゼン</t>
    </rPh>
    <phoneticPr fontId="2"/>
  </si>
  <si>
    <t>取替・更新までの年数</t>
    <rPh sb="0" eb="2">
      <t>トリカエ</t>
    </rPh>
    <rPh sb="3" eb="5">
      <t>コウシン</t>
    </rPh>
    <rPh sb="8" eb="10">
      <t>ネンスウ</t>
    </rPh>
    <phoneticPr fontId="2"/>
  </si>
  <si>
    <t>○</t>
  </si>
  <si>
    <t>満水系統</t>
    <rPh sb="0" eb="2">
      <t>マンスイ</t>
    </rPh>
    <rPh sb="2" eb="4">
      <t>ケイトウ</t>
    </rPh>
    <phoneticPr fontId="2"/>
  </si>
  <si>
    <t>電源設備</t>
    <phoneticPr fontId="2"/>
  </si>
  <si>
    <t>自家発電設備</t>
    <rPh sb="0" eb="2">
      <t>ジカ</t>
    </rPh>
    <rPh sb="2" eb="4">
      <t>ハツデン</t>
    </rPh>
    <rPh sb="4" eb="6">
      <t>セツビ</t>
    </rPh>
    <phoneticPr fontId="2"/>
  </si>
  <si>
    <t>受変電設備</t>
    <rPh sb="0" eb="1">
      <t>ジュ</t>
    </rPh>
    <rPh sb="1" eb="3">
      <t>ヘンデン</t>
    </rPh>
    <rPh sb="3" eb="5">
      <t>セツビ</t>
    </rPh>
    <phoneticPr fontId="2"/>
  </si>
  <si>
    <t>直流電源盤</t>
    <rPh sb="0" eb="2">
      <t>チョクリュウ</t>
    </rPh>
    <rPh sb="2" eb="4">
      <t>デンゲ</t>
    </rPh>
    <rPh sb="4" eb="5">
      <t>バン</t>
    </rPh>
    <phoneticPr fontId="2"/>
  </si>
  <si>
    <t>無停電電源設備</t>
    <rPh sb="0" eb="3">
      <t>ムテイデン</t>
    </rPh>
    <rPh sb="3" eb="5">
      <t>デンゲン</t>
    </rPh>
    <rPh sb="5" eb="7">
      <t>セツビ</t>
    </rPh>
    <phoneticPr fontId="2"/>
  </si>
  <si>
    <t>除塵機</t>
    <rPh sb="0" eb="1">
      <t>ジョ</t>
    </rPh>
    <rPh sb="1" eb="2">
      <t>ジン</t>
    </rPh>
    <rPh sb="2" eb="3">
      <t>キ</t>
    </rPh>
    <phoneticPr fontId="3"/>
  </si>
  <si>
    <t>付属設備</t>
    <phoneticPr fontId="2"/>
  </si>
  <si>
    <t>換気設備</t>
    <phoneticPr fontId="2"/>
  </si>
  <si>
    <t>-</t>
    <phoneticPr fontId="2"/>
  </si>
  <si>
    <t>系統機器設備</t>
    <phoneticPr fontId="2"/>
  </si>
  <si>
    <t>No.1主ポンプ機側操作盤</t>
  </si>
  <si>
    <t>No.2主ポンプ機側操作盤</t>
  </si>
  <si>
    <t>No.3主ポンプ機側操作盤</t>
  </si>
  <si>
    <t>空気圧縮機機側操作盤</t>
    <rPh sb="0" eb="2">
      <t>クウキ</t>
    </rPh>
    <rPh sb="2" eb="5">
      <t>アッシュクキ</t>
    </rPh>
    <rPh sb="5" eb="7">
      <t>キソク</t>
    </rPh>
    <phoneticPr fontId="2"/>
  </si>
  <si>
    <t>冷却水ポンプ機側操作盤</t>
    <rPh sb="0" eb="3">
      <t>レイキャクスイ</t>
    </rPh>
    <phoneticPr fontId="2"/>
  </si>
  <si>
    <t>真空・燃料移送ポンプ機側操作盤</t>
    <rPh sb="0" eb="2">
      <t>シンクウ</t>
    </rPh>
    <rPh sb="3" eb="5">
      <t>ネンリョウ</t>
    </rPh>
    <rPh sb="5" eb="7">
      <t>イソウ</t>
    </rPh>
    <phoneticPr fontId="2"/>
  </si>
  <si>
    <t>給気ファン操作盤</t>
    <rPh sb="0" eb="1">
      <t>キュウ</t>
    </rPh>
    <rPh sb="1" eb="2">
      <t>キ</t>
    </rPh>
    <phoneticPr fontId="2"/>
  </si>
  <si>
    <t>No.1主ポンプ（横軸）</t>
    <rPh sb="4" eb="5">
      <t>シュ</t>
    </rPh>
    <rPh sb="9" eb="11">
      <t>ヨコジク</t>
    </rPh>
    <phoneticPr fontId="3"/>
  </si>
  <si>
    <t>No.2主ポンプ（横軸）</t>
    <rPh sb="4" eb="5">
      <t>シュ</t>
    </rPh>
    <rPh sb="9" eb="11">
      <t>ヨコジク</t>
    </rPh>
    <phoneticPr fontId="3"/>
  </si>
  <si>
    <t>No.3主ポンプ（横軸）</t>
    <rPh sb="4" eb="5">
      <t>シュ</t>
    </rPh>
    <rPh sb="9" eb="11">
      <t>ヨコジク</t>
    </rPh>
    <phoneticPr fontId="3"/>
  </si>
  <si>
    <t>No.1主配管</t>
    <rPh sb="5" eb="7">
      <t>ハイカン</t>
    </rPh>
    <phoneticPr fontId="2"/>
  </si>
  <si>
    <t>No.2主配管</t>
    <rPh sb="5" eb="7">
      <t>ハイカン</t>
    </rPh>
    <phoneticPr fontId="2"/>
  </si>
  <si>
    <t>No.3主配管</t>
    <rPh sb="5" eb="7">
      <t>ハイカン</t>
    </rPh>
    <phoneticPr fontId="2"/>
  </si>
  <si>
    <t>No.1逆流防止弁</t>
    <rPh sb="4" eb="6">
      <t>ギャクリュウ</t>
    </rPh>
    <rPh sb="6" eb="9">
      <t>ボウシベン</t>
    </rPh>
    <phoneticPr fontId="3"/>
  </si>
  <si>
    <t>No.2逆流防止弁</t>
    <rPh sb="4" eb="6">
      <t>ギャクリュウ</t>
    </rPh>
    <rPh sb="6" eb="9">
      <t>ボウシベン</t>
    </rPh>
    <phoneticPr fontId="3"/>
  </si>
  <si>
    <t>No.3逆流防止弁</t>
    <rPh sb="4" eb="6">
      <t>ギャクリュウ</t>
    </rPh>
    <rPh sb="6" eb="9">
      <t>ボウシベン</t>
    </rPh>
    <phoneticPr fontId="3"/>
  </si>
  <si>
    <t>No.1ディーゼル機関</t>
    <rPh sb="9" eb="11">
      <t>キカン</t>
    </rPh>
    <phoneticPr fontId="3"/>
  </si>
  <si>
    <t>No.2ディーゼル機関</t>
    <rPh sb="9" eb="11">
      <t>キカン</t>
    </rPh>
    <phoneticPr fontId="3"/>
  </si>
  <si>
    <t>No.3ディーゼル機関</t>
    <rPh sb="9" eb="11">
      <t>キカン</t>
    </rPh>
    <phoneticPr fontId="3"/>
  </si>
  <si>
    <t>No.1減速機</t>
  </si>
  <si>
    <t>No.2減速機</t>
  </si>
  <si>
    <t>No.3減速機</t>
  </si>
  <si>
    <t>No.1燃料移送ポンプ</t>
    <rPh sb="4" eb="6">
      <t>ネンリョウ</t>
    </rPh>
    <rPh sb="6" eb="8">
      <t>イソウ</t>
    </rPh>
    <phoneticPr fontId="3"/>
  </si>
  <si>
    <t>No.2燃料移送ポンプ</t>
    <rPh sb="4" eb="6">
      <t>ネンリョウ</t>
    </rPh>
    <rPh sb="6" eb="8">
      <t>イソウ</t>
    </rPh>
    <phoneticPr fontId="3"/>
  </si>
  <si>
    <t>No.1空気圧縮機</t>
    <rPh sb="4" eb="6">
      <t>クウキ</t>
    </rPh>
    <rPh sb="6" eb="9">
      <t>アッシュクキ</t>
    </rPh>
    <phoneticPr fontId="3"/>
  </si>
  <si>
    <t>No.2空気圧縮機</t>
    <rPh sb="4" eb="6">
      <t>クウキ</t>
    </rPh>
    <rPh sb="6" eb="9">
      <t>アッシュクキ</t>
    </rPh>
    <phoneticPr fontId="3"/>
  </si>
  <si>
    <t>No.1始動空気槽</t>
    <rPh sb="4" eb="6">
      <t>シドウ</t>
    </rPh>
    <rPh sb="6" eb="8">
      <t>クウキ</t>
    </rPh>
    <rPh sb="8" eb="9">
      <t>ソウ</t>
    </rPh>
    <phoneticPr fontId="3"/>
  </si>
  <si>
    <t>No.2始動空気槽</t>
    <rPh sb="4" eb="6">
      <t>シドウ</t>
    </rPh>
    <rPh sb="6" eb="8">
      <t>クウキ</t>
    </rPh>
    <rPh sb="8" eb="9">
      <t>ソウ</t>
    </rPh>
    <phoneticPr fontId="3"/>
  </si>
  <si>
    <t>No.1真空ポンプ</t>
    <rPh sb="4" eb="6">
      <t>シンクウ</t>
    </rPh>
    <phoneticPr fontId="3"/>
  </si>
  <si>
    <t>No.2真空ポンプ</t>
    <rPh sb="4" eb="6">
      <t>シンクウ</t>
    </rPh>
    <phoneticPr fontId="3"/>
  </si>
  <si>
    <t>No.1除塵機</t>
    <rPh sb="4" eb="6">
      <t>ジョジン</t>
    </rPh>
    <rPh sb="6" eb="7">
      <t>キ</t>
    </rPh>
    <phoneticPr fontId="3"/>
  </si>
  <si>
    <t>No.2除塵機</t>
    <rPh sb="4" eb="6">
      <t>ジョジン</t>
    </rPh>
    <rPh sb="6" eb="7">
      <t>キ</t>
    </rPh>
    <phoneticPr fontId="3"/>
  </si>
  <si>
    <t>No.3除塵機</t>
    <rPh sb="4" eb="6">
      <t>ジョジン</t>
    </rPh>
    <rPh sb="6" eb="7">
      <t>キ</t>
    </rPh>
    <phoneticPr fontId="3"/>
  </si>
  <si>
    <t>除塵機機側操作盤</t>
    <rPh sb="0" eb="3">
      <t>ジョジンキ</t>
    </rPh>
    <rPh sb="3" eb="5">
      <t>キソク</t>
    </rPh>
    <rPh sb="5" eb="8">
      <t>ソウサバン</t>
    </rPh>
    <phoneticPr fontId="2"/>
  </si>
  <si>
    <t>No.3始動空気槽</t>
    <rPh sb="4" eb="6">
      <t>シドウ</t>
    </rPh>
    <rPh sb="6" eb="8">
      <t>クウキ</t>
    </rPh>
    <rPh sb="8" eb="9">
      <t>ソウ</t>
    </rPh>
    <phoneticPr fontId="3"/>
  </si>
  <si>
    <t>No.1扉体</t>
    <phoneticPr fontId="2"/>
  </si>
  <si>
    <t>No.1戸当り</t>
    <phoneticPr fontId="2"/>
  </si>
  <si>
    <t>No.2扉体</t>
    <phoneticPr fontId="2"/>
  </si>
  <si>
    <t>No.3扉体</t>
    <phoneticPr fontId="2"/>
  </si>
  <si>
    <t>No.2戸当り</t>
  </si>
  <si>
    <t>No.3戸当り</t>
  </si>
  <si>
    <t>水位計盤</t>
    <rPh sb="0" eb="3">
      <t>スイイケイ</t>
    </rPh>
    <rPh sb="3" eb="4">
      <t>バン</t>
    </rPh>
    <phoneticPr fontId="2"/>
  </si>
  <si>
    <t>△3</t>
  </si>
  <si>
    <t>△1</t>
  </si>
  <si>
    <t>主ポンプ設備</t>
    <phoneticPr fontId="2"/>
  </si>
  <si>
    <t>監視操作制御設備</t>
    <phoneticPr fontId="2"/>
  </si>
  <si>
    <t>No.1冷却水ポンプ</t>
    <rPh sb="4" eb="7">
      <t>レイキャクスイ</t>
    </rPh>
    <phoneticPr fontId="3"/>
  </si>
  <si>
    <t>No.2冷却水ポンプ</t>
    <rPh sb="4" eb="7">
      <t>レイキャクスイ</t>
    </rPh>
    <phoneticPr fontId="3"/>
  </si>
  <si>
    <t>⑬</t>
    <phoneticPr fontId="2"/>
  </si>
  <si>
    <t>⑭</t>
    <phoneticPr fontId="2"/>
  </si>
  <si>
    <t>⑮</t>
    <phoneticPr fontId="2"/>
  </si>
  <si>
    <t>⑯</t>
    <phoneticPr fontId="2"/>
  </si>
  <si>
    <t>⑰</t>
    <phoneticPr fontId="2"/>
  </si>
  <si>
    <t>⑱</t>
    <phoneticPr fontId="2"/>
  </si>
  <si>
    <t>⑲</t>
    <phoneticPr fontId="2"/>
  </si>
  <si>
    <t>⑳</t>
    <phoneticPr fontId="2"/>
  </si>
  <si>
    <t>㉑</t>
    <phoneticPr fontId="2"/>
  </si>
  <si>
    <t>㉒</t>
    <phoneticPr fontId="2"/>
  </si>
  <si>
    <t>㉓</t>
    <phoneticPr fontId="2"/>
  </si>
  <si>
    <t>㉔</t>
    <phoneticPr fontId="2"/>
  </si>
  <si>
    <t>㉕</t>
    <phoneticPr fontId="2"/>
  </si>
  <si>
    <t>㉘</t>
    <phoneticPr fontId="2"/>
  </si>
  <si>
    <t>㉙</t>
    <phoneticPr fontId="2"/>
  </si>
  <si>
    <t>㉛</t>
    <phoneticPr fontId="2"/>
  </si>
  <si>
    <t>㉜</t>
    <phoneticPr fontId="2"/>
  </si>
  <si>
    <t>㉝</t>
    <phoneticPr fontId="2"/>
  </si>
  <si>
    <t>㉞</t>
    <phoneticPr fontId="2"/>
  </si>
  <si>
    <t>㉟</t>
    <phoneticPr fontId="2"/>
  </si>
  <si>
    <t>㊱</t>
    <phoneticPr fontId="2"/>
  </si>
  <si>
    <t>㊴</t>
    <phoneticPr fontId="2"/>
  </si>
  <si>
    <t>㊵</t>
    <phoneticPr fontId="2"/>
  </si>
  <si>
    <t>㊶</t>
    <phoneticPr fontId="2"/>
  </si>
  <si>
    <t>㊷</t>
    <phoneticPr fontId="2"/>
  </si>
  <si>
    <t>㊸</t>
    <phoneticPr fontId="2"/>
  </si>
  <si>
    <t>装置・機器</t>
    <rPh sb="0" eb="2">
      <t>ソウチ</t>
    </rPh>
    <rPh sb="3" eb="5">
      <t>キキ</t>
    </rPh>
    <phoneticPr fontId="2"/>
  </si>
  <si>
    <t>機能的耐用限界評価</t>
    <rPh sb="0" eb="9">
      <t>キノウテキタイヨウゲンカイヒョウカ</t>
    </rPh>
    <phoneticPr fontId="2"/>
  </si>
  <si>
    <t>物理的耐用限界評価</t>
    <rPh sb="0" eb="9">
      <t>ブツリテキタイヨウゲンカイヒョウカ</t>
    </rPh>
    <phoneticPr fontId="2"/>
  </si>
  <si>
    <t>総合
評価</t>
    <rPh sb="0" eb="2">
      <t>ソウゴウ</t>
    </rPh>
    <rPh sb="3" eb="5">
      <t>ヒョウカ</t>
    </rPh>
    <phoneticPr fontId="2"/>
  </si>
  <si>
    <t>経過年数</t>
    <rPh sb="0" eb="4">
      <t>ケイカネンスウ</t>
    </rPh>
    <phoneticPr fontId="2"/>
  </si>
  <si>
    <t>影響度評価</t>
    <rPh sb="0" eb="5">
      <t>エイキョウドヒョウカ</t>
    </rPh>
    <phoneticPr fontId="2"/>
  </si>
  <si>
    <t>総合診断結果</t>
    <rPh sb="0" eb="6">
      <t>ソウゴウシンダンケッカ</t>
    </rPh>
    <phoneticPr fontId="2"/>
  </si>
  <si>
    <t>運転
操作</t>
    <rPh sb="0" eb="2">
      <t>ウンテン</t>
    </rPh>
    <rPh sb="3" eb="5">
      <t>ソウサ</t>
    </rPh>
    <phoneticPr fontId="2"/>
  </si>
  <si>
    <t>陳腐化</t>
    <rPh sb="0" eb="3">
      <t>チンプカ</t>
    </rPh>
    <phoneticPr fontId="2"/>
  </si>
  <si>
    <t>法令・技術基準との整合性</t>
    <rPh sb="0" eb="2">
      <t>ホウレイ</t>
    </rPh>
    <rPh sb="3" eb="7">
      <t>ギジュツキジュン</t>
    </rPh>
    <rPh sb="9" eb="12">
      <t>セイゴウセイ</t>
    </rPh>
    <phoneticPr fontId="2"/>
  </si>
  <si>
    <t>機能的評価</t>
    <rPh sb="0" eb="5">
      <t>キノウテキヒョウカ</t>
    </rPh>
    <phoneticPr fontId="2"/>
  </si>
  <si>
    <t>精密診断結果</t>
    <rPh sb="0" eb="6">
      <t>セイミツシンダンケッカ</t>
    </rPh>
    <phoneticPr fontId="2"/>
  </si>
  <si>
    <t>物理的評価</t>
    <rPh sb="0" eb="5">
      <t>ブツリテキヒョウカ</t>
    </rPh>
    <phoneticPr fontId="2"/>
  </si>
  <si>
    <t>総合
評価
反映</t>
    <rPh sb="0" eb="2">
      <t>ソウゴウ</t>
    </rPh>
    <rPh sb="3" eb="5">
      <t>ヒョウカ</t>
    </rPh>
    <rPh sb="6" eb="8">
      <t>ハンエイ</t>
    </rPh>
    <phoneticPr fontId="2"/>
  </si>
  <si>
    <t>重み
w2</t>
    <rPh sb="0" eb="1">
      <t>オモ</t>
    </rPh>
    <phoneticPr fontId="2"/>
  </si>
  <si>
    <t>重み
w3</t>
    <rPh sb="0" eb="1">
      <t>オモ</t>
    </rPh>
    <phoneticPr fontId="2"/>
  </si>
  <si>
    <t>措置
区分</t>
    <rPh sb="0" eb="2">
      <t>ソチ</t>
    </rPh>
    <rPh sb="3" eb="5">
      <t>クブン</t>
    </rPh>
    <phoneticPr fontId="2"/>
  </si>
  <si>
    <t>実施
時期</t>
    <rPh sb="0" eb="2">
      <t>ジッシ</t>
    </rPh>
    <rPh sb="3" eb="5">
      <t>ジキ</t>
    </rPh>
    <phoneticPr fontId="2"/>
  </si>
  <si>
    <t>機場集中監視操作盤</t>
    <rPh sb="0" eb="2">
      <t>キジョウ</t>
    </rPh>
    <rPh sb="6" eb="8">
      <t>ソウサ</t>
    </rPh>
    <phoneticPr fontId="2"/>
  </si>
  <si>
    <t>No.1主ポンプ制御盤</t>
    <rPh sb="8" eb="11">
      <t>セイギョバン</t>
    </rPh>
    <phoneticPr fontId="2"/>
  </si>
  <si>
    <t>No.2主ポンプ制御盤</t>
    <rPh sb="8" eb="11">
      <t>セイギョバン</t>
    </rPh>
    <phoneticPr fontId="2"/>
  </si>
  <si>
    <t>No.3主ポンプ制御盤</t>
    <rPh sb="8" eb="11">
      <t>セイギョバン</t>
    </rPh>
    <phoneticPr fontId="2"/>
  </si>
  <si>
    <t>欄番号</t>
    <rPh sb="0" eb="1">
      <t>ラン</t>
    </rPh>
    <rPh sb="1" eb="3">
      <t>バンゴウ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</si>
  <si>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</si>
  <si>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</si>
  <si>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</si>
  <si>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</si>
  <si>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</si>
  <si>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</si>
  <si>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</si>
  <si>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</si>
  <si>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</si>
  <si>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</si>
  <si>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⑪</t>
    <phoneticPr fontId="2"/>
  </si>
  <si>
    <t>⑫</t>
    <phoneticPr fontId="2"/>
  </si>
  <si>
    <t>㉖</t>
    <phoneticPr fontId="2"/>
  </si>
  <si>
    <t>㉗</t>
    <phoneticPr fontId="2"/>
  </si>
  <si>
    <t>㉚</t>
    <phoneticPr fontId="2"/>
  </si>
  <si>
    <t>状態監視</t>
    <rPh sb="0" eb="2">
      <t>ジョウタイ</t>
    </rPh>
    <rPh sb="2" eb="4">
      <t>カンシ</t>
    </rPh>
    <phoneticPr fontId="3"/>
  </si>
  <si>
    <t>機側操作盤</t>
    <rPh sb="0" eb="2">
      <t>キソク</t>
    </rPh>
    <rPh sb="2" eb="5">
      <t>ソウサバン</t>
    </rPh>
    <phoneticPr fontId="2"/>
  </si>
  <si>
    <t>遠隔監視操作制御設備</t>
    <rPh sb="0" eb="2">
      <t>エンカク</t>
    </rPh>
    <rPh sb="2" eb="4">
      <t>カンシ</t>
    </rPh>
    <rPh sb="4" eb="6">
      <t>ソウサ</t>
    </rPh>
    <rPh sb="6" eb="8">
      <t>セイギョ</t>
    </rPh>
    <rPh sb="8" eb="10">
      <t>セツビ</t>
    </rPh>
    <phoneticPr fontId="2"/>
  </si>
  <si>
    <t>計装設備</t>
    <rPh sb="0" eb="2">
      <t>ケイソウ</t>
    </rPh>
    <rPh sb="2" eb="4">
      <t>セツビ</t>
    </rPh>
    <phoneticPr fontId="2"/>
  </si>
  <si>
    <t>入出力変換器盤</t>
    <rPh sb="0" eb="3">
      <t>ニュウシュツリョク</t>
    </rPh>
    <rPh sb="3" eb="6">
      <t>ヘンカンキ</t>
    </rPh>
    <rPh sb="6" eb="7">
      <t>バン</t>
    </rPh>
    <phoneticPr fontId="2"/>
  </si>
  <si>
    <t>計装制御盤</t>
    <rPh sb="0" eb="2">
      <t>ケイソウ</t>
    </rPh>
    <rPh sb="2" eb="4">
      <t>セイギョ</t>
    </rPh>
    <rPh sb="4" eb="5">
      <t>バン</t>
    </rPh>
    <phoneticPr fontId="2"/>
  </si>
  <si>
    <t>No.2管内クーラ</t>
    <rPh sb="4" eb="6">
      <t>カンナイ</t>
    </rPh>
    <phoneticPr fontId="2"/>
  </si>
  <si>
    <t>No.3管内クーラ</t>
    <rPh sb="4" eb="6">
      <t>カンナイ</t>
    </rPh>
    <phoneticPr fontId="2"/>
  </si>
  <si>
    <t>搬送設備</t>
    <rPh sb="0" eb="2">
      <t>ハンソウ</t>
    </rPh>
    <rPh sb="2" eb="4">
      <t>セツビ</t>
    </rPh>
    <phoneticPr fontId="3"/>
  </si>
  <si>
    <t>コンベヤ</t>
    <phoneticPr fontId="2"/>
  </si>
  <si>
    <t>吸水槽ゲート</t>
    <phoneticPr fontId="2"/>
  </si>
  <si>
    <t>No.1開閉装置</t>
    <rPh sb="4" eb="6">
      <t>カイヘイ</t>
    </rPh>
    <rPh sb="6" eb="8">
      <t>ソウチ</t>
    </rPh>
    <phoneticPr fontId="2"/>
  </si>
  <si>
    <t>No.2開閉装置</t>
    <rPh sb="4" eb="6">
      <t>カイヘイ</t>
    </rPh>
    <rPh sb="6" eb="8">
      <t>ソウチ</t>
    </rPh>
    <phoneticPr fontId="2"/>
  </si>
  <si>
    <t>No.3開閉装置</t>
    <rPh sb="4" eb="6">
      <t>カイヘイ</t>
    </rPh>
    <rPh sb="6" eb="8">
      <t>ソウチ</t>
    </rPh>
    <phoneticPr fontId="2"/>
  </si>
  <si>
    <t>監視設備（ＣＣＴＶ）</t>
    <rPh sb="0" eb="2">
      <t>カンシ</t>
    </rPh>
    <rPh sb="2" eb="4">
      <t>セツビ</t>
    </rPh>
    <phoneticPr fontId="2"/>
  </si>
  <si>
    <t>膨張タンク</t>
    <rPh sb="0" eb="2">
      <t>ボウチョウ</t>
    </rPh>
    <phoneticPr fontId="2"/>
  </si>
  <si>
    <t>設置
年度</t>
  </si>
  <si>
    <t>評価
年度</t>
  </si>
  <si>
    <t>実施年度</t>
  </si>
  <si>
    <t>信頼性
Ｙｒ</t>
  </si>
  <si>
    <t>平均
Ｙｍ</t>
  </si>
  <si>
    <t>上限
1.3
Ｙｍ</t>
  </si>
  <si>
    <t>点検
結果</t>
  </si>
  <si>
    <t>経過
年数</t>
  </si>
  <si>
    <t>設置
条件
E1</t>
  </si>
  <si>
    <t>重み
w1</t>
  </si>
  <si>
    <t>故障
履歴
E2</t>
  </si>
  <si>
    <t>保全状況
E3</t>
  </si>
  <si>
    <t>影響度指数</t>
  </si>
  <si>
    <t>計測
ﾃﾞｰﾀ</t>
    <phoneticPr fontId="2"/>
  </si>
  <si>
    <t>継続使用</t>
    <rPh sb="0" eb="2">
      <t>ケイゾク</t>
    </rPh>
    <rPh sb="2" eb="4">
      <t>シヨウ</t>
    </rPh>
    <phoneticPr fontId="2"/>
  </si>
  <si>
    <t>取替</t>
    <rPh sb="0" eb="2">
      <t>トリカエ</t>
    </rPh>
    <phoneticPr fontId="2"/>
  </si>
  <si>
    <t>×</t>
    <phoneticPr fontId="2"/>
  </si>
  <si>
    <t xml:space="preserve">  </t>
    <phoneticPr fontId="2"/>
  </si>
  <si>
    <t>系統機器機側操作盤</t>
    <rPh sb="0" eb="2">
      <t>ケイトウ</t>
    </rPh>
    <rPh sb="2" eb="4">
      <t>キキ</t>
    </rPh>
    <rPh sb="4" eb="6">
      <t>キソク</t>
    </rPh>
    <rPh sb="6" eb="9">
      <t>ソウサバン</t>
    </rPh>
    <phoneticPr fontId="2"/>
  </si>
  <si>
    <t>低圧受電盤</t>
    <rPh sb="0" eb="2">
      <t>テイアツ</t>
    </rPh>
    <rPh sb="2" eb="3">
      <t>ウケ</t>
    </rPh>
    <phoneticPr fontId="2"/>
  </si>
  <si>
    <t>ＵＰＳ</t>
    <phoneticPr fontId="2"/>
  </si>
  <si>
    <t>修繕</t>
    <rPh sb="0" eb="2">
      <t>シュウゼン</t>
    </rPh>
    <phoneticPr fontId="2"/>
  </si>
  <si>
    <t>No.1ディーゼル機関</t>
    <rPh sb="9" eb="11">
      <t>キカン</t>
    </rPh>
    <phoneticPr fontId="2"/>
  </si>
  <si>
    <t>－</t>
    <phoneticPr fontId="2"/>
  </si>
  <si>
    <t>使用上限年度</t>
    <rPh sb="0" eb="2">
      <t>シヨウ</t>
    </rPh>
    <rPh sb="2" eb="4">
      <t>ジョウゲン</t>
    </rPh>
    <rPh sb="4" eb="6">
      <t>ネンド</t>
    </rPh>
    <phoneticPr fontId="2"/>
  </si>
  <si>
    <t>取替・更新実績</t>
    <rPh sb="0" eb="2">
      <t>トリカエ</t>
    </rPh>
    <rPh sb="3" eb="5">
      <t>コウシン</t>
    </rPh>
    <rPh sb="5" eb="7">
      <t>ジッセキ</t>
    </rPh>
    <phoneticPr fontId="2"/>
  </si>
  <si>
    <t>修繕・整備実績</t>
    <rPh sb="0" eb="2">
      <t>シュウゼン</t>
    </rPh>
    <rPh sb="3" eb="5">
      <t>セイビ</t>
    </rPh>
    <rPh sb="5" eb="7">
      <t>ジッセキ</t>
    </rPh>
    <phoneticPr fontId="2"/>
  </si>
  <si>
    <t>実施方法</t>
    <rPh sb="0" eb="2">
      <t>ジッシ</t>
    </rPh>
    <rPh sb="2" eb="4">
      <t>ホウホウ</t>
    </rPh>
    <phoneticPr fontId="2"/>
  </si>
  <si>
    <t>計画年度まで</t>
    <rPh sb="0" eb="2">
      <t>ケイカク</t>
    </rPh>
    <rPh sb="2" eb="4">
      <t>ネンド</t>
    </rPh>
    <phoneticPr fontId="2"/>
  </si>
  <si>
    <t>取替・更新
Ｙｐ</t>
    <rPh sb="0" eb="2">
      <t>トリカエ</t>
    </rPh>
    <rPh sb="3" eb="5">
      <t>コウシン</t>
    </rPh>
    <phoneticPr fontId="2"/>
  </si>
  <si>
    <t>取替・更新</t>
    <rPh sb="0" eb="2">
      <t>トリカエ</t>
    </rPh>
    <rPh sb="3" eb="5">
      <t>コウシン</t>
    </rPh>
    <phoneticPr fontId="2"/>
  </si>
  <si>
    <t>取替・更新計画年度</t>
    <rPh sb="0" eb="2">
      <t>トリカエ</t>
    </rPh>
    <rPh sb="3" eb="5">
      <t>コウシン</t>
    </rPh>
    <rPh sb="5" eb="7">
      <t>ケイカク</t>
    </rPh>
    <rPh sb="7" eb="9">
      <t>ネンド</t>
    </rPh>
    <phoneticPr fontId="2"/>
  </si>
  <si>
    <t>更新中</t>
    <rPh sb="0" eb="3">
      <t>コウシンチュウ</t>
    </rPh>
    <phoneticPr fontId="2"/>
  </si>
  <si>
    <t>No.1吐出し弁</t>
    <rPh sb="4" eb="5">
      <t>ハ</t>
    </rPh>
    <rPh sb="5" eb="6">
      <t>ダ</t>
    </rPh>
    <rPh sb="7" eb="8">
      <t>ベン</t>
    </rPh>
    <phoneticPr fontId="3"/>
  </si>
  <si>
    <t>No.2吐出し弁</t>
    <rPh sb="4" eb="5">
      <t>ハ</t>
    </rPh>
    <rPh sb="5" eb="6">
      <t>ダ</t>
    </rPh>
    <rPh sb="7" eb="8">
      <t>ベン</t>
    </rPh>
    <phoneticPr fontId="3"/>
  </si>
  <si>
    <t>No.3吐出し弁</t>
    <rPh sb="4" eb="5">
      <t>ハ</t>
    </rPh>
    <rPh sb="5" eb="6">
      <t>ダ</t>
    </rPh>
    <rPh sb="7" eb="8">
      <t>ベン</t>
    </rPh>
    <phoneticPr fontId="3"/>
  </si>
  <si>
    <t>㊲</t>
    <phoneticPr fontId="2"/>
  </si>
  <si>
    <t>㊳</t>
    <phoneticPr fontId="2"/>
  </si>
  <si>
    <t>修繕・整備計画年度</t>
    <rPh sb="0" eb="2">
      <t>シュウゼン</t>
    </rPh>
    <rPh sb="3" eb="5">
      <t>セイビ</t>
    </rPh>
    <rPh sb="5" eb="7">
      <t>ケイカク</t>
    </rPh>
    <rPh sb="7" eb="9">
      <t>ネンド</t>
    </rPh>
    <phoneticPr fontId="2"/>
  </si>
  <si>
    <t>修繕・整備周期Ms</t>
    <rPh sb="0" eb="2">
      <t>シュウゼン</t>
    </rPh>
    <rPh sb="3" eb="5">
      <t>セイビ</t>
    </rPh>
    <phoneticPr fontId="2"/>
  </si>
  <si>
    <t>取替・更新周期Us</t>
    <rPh sb="0" eb="2">
      <t>トリカエ</t>
    </rPh>
    <rPh sb="3" eb="5">
      <t>コウシン</t>
    </rPh>
    <rPh sb="5" eb="7">
      <t>シュウキ</t>
    </rPh>
    <phoneticPr fontId="2"/>
  </si>
  <si>
    <t>取替・更新の平均値</t>
    <rPh sb="0" eb="2">
      <t>トリカエ</t>
    </rPh>
    <rPh sb="3" eb="5">
      <t>コウシン</t>
    </rPh>
    <rPh sb="6" eb="9">
      <t>ヘイキンチ</t>
    </rPh>
    <phoneticPr fontId="2"/>
  </si>
  <si>
    <t>修繕・整備までの年数</t>
    <rPh sb="0" eb="2">
      <t>シュウゼン</t>
    </rPh>
    <rPh sb="3" eb="5">
      <t>セイビ</t>
    </rPh>
    <rPh sb="8" eb="10">
      <t>ネンスウ</t>
    </rPh>
    <phoneticPr fontId="2"/>
  </si>
  <si>
    <t>修繕・整備</t>
    <rPh sb="0" eb="2">
      <t>シュウゼン</t>
    </rPh>
    <rPh sb="3" eb="5">
      <t>セイビ</t>
    </rPh>
    <phoneticPr fontId="2"/>
  </si>
  <si>
    <t>No.1発電機盤</t>
    <rPh sb="4" eb="7">
      <t>ハツデンキ</t>
    </rPh>
    <rPh sb="7" eb="8">
      <t>バン</t>
    </rPh>
    <phoneticPr fontId="2"/>
  </si>
  <si>
    <t>No.2発電機盤</t>
    <rPh sb="4" eb="5">
      <t>ハツ</t>
    </rPh>
    <rPh sb="5" eb="7">
      <t>デンキ</t>
    </rPh>
    <rPh sb="7" eb="8">
      <t>バン</t>
    </rPh>
    <phoneticPr fontId="2"/>
  </si>
  <si>
    <t>No.1発電機</t>
    <rPh sb="4" eb="6">
      <t>ハツデン</t>
    </rPh>
    <rPh sb="6" eb="7">
      <t>キ</t>
    </rPh>
    <phoneticPr fontId="2"/>
  </si>
  <si>
    <t>No.2発電機</t>
    <rPh sb="4" eb="6">
      <t>ハツデン</t>
    </rPh>
    <rPh sb="6" eb="7">
      <t>キ</t>
    </rPh>
    <phoneticPr fontId="2"/>
  </si>
  <si>
    <t>No.2ディーゼル機関</t>
    <rPh sb="9" eb="11">
      <t>キカン</t>
    </rPh>
    <phoneticPr fontId="2"/>
  </si>
  <si>
    <t>コントロールセンタ（5面）</t>
    <rPh sb="11" eb="12">
      <t>メン</t>
    </rPh>
    <phoneticPr fontId="2"/>
  </si>
  <si>
    <t>修繕・整備、取替・更新年数等</t>
    <rPh sb="0" eb="2">
      <t>シュウゼン</t>
    </rPh>
    <rPh sb="3" eb="5">
      <t>セイビ</t>
    </rPh>
    <rPh sb="13" eb="14">
      <t>トウ</t>
    </rPh>
    <phoneticPr fontId="2"/>
  </si>
  <si>
    <t>修繕・整備の平均値</t>
    <rPh sb="0" eb="2">
      <t>シュウゼン</t>
    </rPh>
    <rPh sb="3" eb="5">
      <t>セイビ</t>
    </rPh>
    <rPh sb="6" eb="9">
      <t>ヘイキンチ</t>
    </rPh>
    <phoneticPr fontId="2"/>
  </si>
  <si>
    <t>修繕・整備
Ｙｐ</t>
    <rPh sb="0" eb="2">
      <t>シュウゼン</t>
    </rPh>
    <rPh sb="3" eb="5">
      <t>セイビ</t>
    </rPh>
    <phoneticPr fontId="2"/>
  </si>
  <si>
    <t>要修繕</t>
    <rPh sb="0" eb="1">
      <t>ヨウ</t>
    </rPh>
    <rPh sb="1" eb="3">
      <t>シュウゼン</t>
    </rPh>
    <phoneticPr fontId="2"/>
  </si>
  <si>
    <t>定期整備等周期</t>
    <rPh sb="0" eb="2">
      <t>テイキ</t>
    </rPh>
    <rPh sb="2" eb="4">
      <t>セイビ</t>
    </rPh>
    <rPh sb="4" eb="5">
      <t>トウ</t>
    </rPh>
    <rPh sb="5" eb="7">
      <t>シュウキ</t>
    </rPh>
    <phoneticPr fontId="2"/>
  </si>
  <si>
    <t>最終
取替
・更新
年度</t>
    <rPh sb="7" eb="9">
      <t>コウシン</t>
    </rPh>
    <phoneticPr fontId="2"/>
  </si>
  <si>
    <t>最終
修繕
・整備
年度</t>
    <rPh sb="3" eb="5">
      <t>シュウゼン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</si>
</sst>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0_ "/>
    <numFmt numFmtId="178" formatCode="0.0_ "/>
    <numFmt numFmtId="179" formatCode="0_);[Red]\(0\)"/>
  </numFmts>
  <fonts count="19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rgb="FF0070C0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6" fillId="0" borderId="7" xfId="0" applyFont="1" applyBorder="1" applyAlignment="1">
      <alignment horizontal="center" vertical="center" shrinkToFit="1"/>
    </xf>
    <xf numFmtId="177" fontId="7" fillId="2" borderId="0" xfId="0" applyNumberFormat="1" applyFont="1" applyFill="1">
      <alignment vertical="center"/>
    </xf>
    <xf numFmtId="177" fontId="7" fillId="2" borderId="0" xfId="0" applyNumberFormat="1" applyFont="1" applyFill="1" applyAlignment="1">
      <alignment horizontal="center" vertical="center"/>
    </xf>
    <xf numFmtId="177" fontId="7" fillId="2" borderId="0" xfId="0" applyNumberFormat="1" applyFont="1" applyFill="1" applyAlignment="1">
      <alignment vertical="center" wrapText="1"/>
    </xf>
    <xf numFmtId="177" fontId="7" fillId="2" borderId="0" xfId="0" applyNumberFormat="1" applyFont="1" applyFill="1" applyAlignment="1">
      <alignment horizontal="center" vertical="center" shrinkToFit="1"/>
    </xf>
    <xf numFmtId="177" fontId="8" fillId="2" borderId="0" xfId="0" applyNumberFormat="1" applyFont="1" applyFill="1" applyAlignment="1">
      <alignment horizontal="center" vertical="center"/>
    </xf>
    <xf numFmtId="177" fontId="9" fillId="2" borderId="0" xfId="0" applyNumberFormat="1" applyFont="1" applyFill="1" applyAlignment="1">
      <alignment horizontal="center" vertical="center"/>
    </xf>
    <xf numFmtId="176" fontId="7" fillId="2" borderId="0" xfId="0" applyNumberFormat="1" applyFont="1" applyFill="1" applyAlignment="1">
      <alignment horizontal="center" vertical="center"/>
    </xf>
    <xf numFmtId="177" fontId="7" fillId="0" borderId="0" xfId="0" applyNumberFormat="1" applyFont="1">
      <alignment vertical="center"/>
    </xf>
    <xf numFmtId="177" fontId="7" fillId="2" borderId="0" xfId="0" applyNumberFormat="1" applyFont="1" applyFill="1" applyAlignment="1">
      <alignment horizontal="left" vertical="center"/>
    </xf>
    <xf numFmtId="0" fontId="11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177" fontId="5" fillId="0" borderId="1" xfId="0" applyNumberFormat="1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center" vertical="center" shrinkToFit="1"/>
    </xf>
    <xf numFmtId="178" fontId="5" fillId="0" borderId="1" xfId="0" applyNumberFormat="1" applyFont="1" applyBorder="1" applyAlignment="1">
      <alignment horizontal="center" vertical="center" shrinkToFit="1"/>
    </xf>
    <xf numFmtId="177" fontId="5" fillId="0" borderId="7" xfId="0" applyNumberFormat="1" applyFont="1" applyBorder="1" applyAlignment="1">
      <alignment horizontal="center" vertical="top" wrapText="1"/>
    </xf>
    <xf numFmtId="177" fontId="11" fillId="0" borderId="1" xfId="0" applyNumberFormat="1" applyFont="1" applyBorder="1" applyAlignment="1">
      <alignment horizontal="center" vertical="center" shrinkToFit="1"/>
    </xf>
    <xf numFmtId="177" fontId="5" fillId="0" borderId="1" xfId="6" applyNumberFormat="1" applyFont="1" applyFill="1" applyBorder="1" applyAlignment="1">
      <alignment horizontal="center" vertical="center" shrinkToFit="1"/>
    </xf>
    <xf numFmtId="177" fontId="12" fillId="3" borderId="1" xfId="0" applyNumberFormat="1" applyFont="1" applyFill="1" applyBorder="1" applyAlignment="1">
      <alignment horizontal="center" vertical="center" wrapText="1"/>
    </xf>
    <xf numFmtId="177" fontId="12" fillId="3" borderId="1" xfId="0" applyNumberFormat="1" applyFont="1" applyFill="1" applyBorder="1" applyAlignment="1">
      <alignment horizontal="center" vertical="center" wrapText="1" shrinkToFit="1"/>
    </xf>
    <xf numFmtId="0" fontId="13" fillId="3" borderId="1" xfId="0" applyFont="1" applyFill="1" applyBorder="1" applyAlignment="1">
      <alignment horizontal="center" vertical="center" wrapText="1"/>
    </xf>
    <xf numFmtId="176" fontId="12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176" fontId="12" fillId="3" borderId="7" xfId="0" applyNumberFormat="1" applyFont="1" applyFill="1" applyBorder="1" applyAlignment="1">
      <alignment horizontal="center" vertical="center" wrapText="1"/>
    </xf>
    <xf numFmtId="177" fontId="12" fillId="3" borderId="14" xfId="0" applyNumberFormat="1" applyFont="1" applyFill="1" applyBorder="1" applyAlignment="1">
      <alignment vertical="center" shrinkToFit="1"/>
    </xf>
    <xf numFmtId="0" fontId="11" fillId="0" borderId="2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177" fontId="15" fillId="2" borderId="1" xfId="0" applyNumberFormat="1" applyFont="1" applyFill="1" applyBorder="1" applyAlignment="1">
      <alignment horizontal="center" vertical="center" shrinkToFit="1"/>
    </xf>
    <xf numFmtId="177" fontId="15" fillId="2" borderId="1" xfId="0" applyNumberFormat="1" applyFont="1" applyFill="1" applyBorder="1" applyAlignment="1">
      <alignment horizontal="center" vertical="center" wrapText="1" shrinkToFit="1"/>
    </xf>
    <xf numFmtId="177" fontId="15" fillId="2" borderId="9" xfId="0" applyNumberFormat="1" applyFont="1" applyFill="1" applyBorder="1" applyAlignment="1">
      <alignment vertical="center" wrapText="1" shrinkToFit="1"/>
    </xf>
    <xf numFmtId="177" fontId="15" fillId="2" borderId="0" xfId="0" applyNumberFormat="1" applyFont="1" applyFill="1" applyAlignment="1">
      <alignment vertical="center" wrapText="1"/>
    </xf>
    <xf numFmtId="177" fontId="12" fillId="2" borderId="0" xfId="0" applyNumberFormat="1" applyFont="1" applyFill="1">
      <alignment vertical="center"/>
    </xf>
    <xf numFmtId="177" fontId="5" fillId="0" borderId="7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177" fontId="10" fillId="2" borderId="0" xfId="0" applyNumberFormat="1" applyFont="1" applyFill="1" applyAlignment="1">
      <alignment horizontal="left" vertical="center"/>
    </xf>
    <xf numFmtId="177" fontId="5" fillId="0" borderId="1" xfId="6" applyNumberFormat="1" applyFont="1" applyFill="1" applyBorder="1" applyAlignment="1">
      <alignment horizontal="left" vertical="center" shrinkToFit="1"/>
    </xf>
    <xf numFmtId="177" fontId="11" fillId="0" borderId="1" xfId="0" applyNumberFormat="1" applyFont="1" applyBorder="1" applyAlignment="1">
      <alignment horizontal="left" vertical="center" shrinkToFit="1"/>
    </xf>
    <xf numFmtId="49" fontId="7" fillId="2" borderId="0" xfId="0" applyNumberFormat="1" applyFont="1" applyFill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177" fontId="11" fillId="0" borderId="7" xfId="0" applyNumberFormat="1" applyFont="1" applyBorder="1" applyAlignment="1">
      <alignment horizontal="center" vertical="center" wrapText="1"/>
    </xf>
    <xf numFmtId="177" fontId="15" fillId="2" borderId="5" xfId="0" applyNumberFormat="1" applyFont="1" applyFill="1" applyBorder="1" applyAlignment="1">
      <alignment horizontal="center" vertical="center" wrapText="1" shrinkToFit="1"/>
    </xf>
    <xf numFmtId="177" fontId="5" fillId="0" borderId="1" xfId="0" applyNumberFormat="1" applyFont="1" applyBorder="1" applyAlignment="1">
      <alignment horizontal="center" vertical="center" wrapText="1"/>
    </xf>
    <xf numFmtId="179" fontId="5" fillId="0" borderId="1" xfId="0" applyNumberFormat="1" applyFont="1" applyBorder="1" applyAlignment="1">
      <alignment horizontal="center" vertical="center" wrapText="1"/>
    </xf>
    <xf numFmtId="179" fontId="5" fillId="0" borderId="1" xfId="0" applyNumberFormat="1" applyFont="1" applyBorder="1" applyAlignment="1">
      <alignment horizontal="center" vertical="center" shrinkToFit="1"/>
    </xf>
    <xf numFmtId="179" fontId="5" fillId="0" borderId="1" xfId="6" applyNumberFormat="1" applyFont="1" applyFill="1" applyBorder="1" applyAlignment="1">
      <alignment horizontal="center" vertical="center"/>
    </xf>
    <xf numFmtId="179" fontId="5" fillId="0" borderId="7" xfId="6" applyNumberFormat="1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 shrinkToFit="1"/>
    </xf>
    <xf numFmtId="0" fontId="5" fillId="4" borderId="7" xfId="0" applyFont="1" applyFill="1" applyBorder="1" applyAlignment="1">
      <alignment horizontal="center" vertical="center" shrinkToFit="1"/>
    </xf>
    <xf numFmtId="0" fontId="5" fillId="4" borderId="1" xfId="0" applyFont="1" applyFill="1" applyBorder="1" applyAlignment="1">
      <alignment horizontal="center" vertical="center" shrinkToFit="1"/>
    </xf>
    <xf numFmtId="179" fontId="5" fillId="0" borderId="7" xfId="0" applyNumberFormat="1" applyFont="1" applyBorder="1" applyAlignment="1">
      <alignment horizontal="center" vertical="center" shrinkToFit="1"/>
    </xf>
    <xf numFmtId="179" fontId="5" fillId="4" borderId="1" xfId="0" applyNumberFormat="1" applyFont="1" applyFill="1" applyBorder="1" applyAlignment="1">
      <alignment horizontal="center" vertical="center" shrinkToFit="1"/>
    </xf>
    <xf numFmtId="179" fontId="5" fillId="4" borderId="1" xfId="0" applyNumberFormat="1" applyFont="1" applyFill="1" applyBorder="1" applyAlignment="1">
      <alignment horizontal="center" vertical="center" wrapText="1"/>
    </xf>
    <xf numFmtId="179" fontId="5" fillId="4" borderId="1" xfId="6" applyNumberFormat="1" applyFont="1" applyFill="1" applyBorder="1" applyAlignment="1">
      <alignment horizontal="center" vertical="center"/>
    </xf>
    <xf numFmtId="179" fontId="5" fillId="4" borderId="7" xfId="6" applyNumberFormat="1" applyFont="1" applyFill="1" applyBorder="1" applyAlignment="1">
      <alignment horizontal="center" vertical="center"/>
    </xf>
    <xf numFmtId="179" fontId="11" fillId="0" borderId="1" xfId="0" applyNumberFormat="1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177" fontId="5" fillId="0" borderId="8" xfId="0" applyNumberFormat="1" applyFont="1" applyBorder="1">
      <alignment vertical="center"/>
    </xf>
    <xf numFmtId="0" fontId="11" fillId="0" borderId="2" xfId="0" applyFont="1" applyBorder="1">
      <alignment vertical="center"/>
    </xf>
    <xf numFmtId="0" fontId="11" fillId="0" borderId="11" xfId="0" applyFont="1" applyBorder="1">
      <alignment vertical="center"/>
    </xf>
    <xf numFmtId="0" fontId="11" fillId="0" borderId="9" xfId="0" applyFont="1" applyBorder="1">
      <alignment vertical="center"/>
    </xf>
    <xf numFmtId="0" fontId="11" fillId="0" borderId="10" xfId="0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177" fontId="4" fillId="3" borderId="1" xfId="0" applyNumberFormat="1" applyFont="1" applyFill="1" applyBorder="1" applyAlignment="1">
      <alignment horizontal="center" vertical="center" wrapText="1"/>
    </xf>
    <xf numFmtId="177" fontId="4" fillId="5" borderId="7" xfId="0" applyNumberFormat="1" applyFont="1" applyFill="1" applyBorder="1" applyAlignment="1">
      <alignment horizontal="center" vertical="center" wrapText="1" shrinkToFit="1"/>
    </xf>
    <xf numFmtId="177" fontId="4" fillId="5" borderId="7" xfId="0" applyNumberFormat="1" applyFont="1" applyFill="1" applyBorder="1" applyAlignment="1">
      <alignment horizontal="center" vertical="center" wrapText="1"/>
    </xf>
    <xf numFmtId="177" fontId="4" fillId="5" borderId="3" xfId="0" applyNumberFormat="1" applyFont="1" applyFill="1" applyBorder="1" applyAlignment="1">
      <alignment horizontal="center" vertical="center" wrapText="1"/>
    </xf>
    <xf numFmtId="177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>
      <alignment horizontal="left" vertical="top" wrapText="1" shrinkToFit="1"/>
    </xf>
    <xf numFmtId="0" fontId="11" fillId="0" borderId="6" xfId="0" applyFont="1" applyBorder="1" applyAlignment="1">
      <alignment horizontal="left" vertical="top" wrapText="1" shrinkToFit="1"/>
    </xf>
    <xf numFmtId="0" fontId="11" fillId="0" borderId="7" xfId="0" applyFont="1" applyBorder="1" applyAlignment="1">
      <alignment horizontal="left" vertical="top" wrapText="1" shrinkToFit="1"/>
    </xf>
    <xf numFmtId="0" fontId="11" fillId="0" borderId="8" xfId="0" applyFont="1" applyBorder="1" applyAlignment="1">
      <alignment horizontal="center" vertical="top" textRotation="255"/>
    </xf>
    <xf numFmtId="0" fontId="4" fillId="5" borderId="5" xfId="0" applyFont="1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177" fontId="4" fillId="5" borderId="1" xfId="0" applyNumberFormat="1" applyFont="1" applyFill="1" applyBorder="1" applyAlignment="1">
      <alignment horizontal="center" vertical="center" wrapText="1"/>
    </xf>
    <xf numFmtId="177" fontId="12" fillId="3" borderId="1" xfId="0" applyNumberFormat="1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18" fillId="5" borderId="10" xfId="0" applyFont="1" applyFill="1" applyBorder="1" applyAlignment="1">
      <alignment horizontal="center" vertical="center" wrapText="1"/>
    </xf>
    <xf numFmtId="177" fontId="4" fillId="5" borderId="5" xfId="0" applyNumberFormat="1" applyFont="1" applyFill="1" applyBorder="1" applyAlignment="1" applyProtection="1">
      <alignment horizontal="center" vertical="center" wrapText="1"/>
      <protection locked="0"/>
    </xf>
    <xf numFmtId="0" fontId="18" fillId="5" borderId="7" xfId="0" applyFont="1" applyFill="1" applyBorder="1" applyAlignment="1">
      <alignment horizontal="center" vertical="center" wrapText="1"/>
    </xf>
    <xf numFmtId="0" fontId="18" fillId="5" borderId="14" xfId="0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 shrinkToFit="1"/>
    </xf>
    <xf numFmtId="0" fontId="0" fillId="0" borderId="10" xfId="0" applyBorder="1" applyAlignment="1">
      <alignment horizontal="center" vertical="center" wrapText="1" shrinkToFit="1"/>
    </xf>
    <xf numFmtId="0" fontId="0" fillId="0" borderId="9" xfId="0" applyBorder="1" applyAlignment="1">
      <alignment horizontal="center" vertical="center" wrapText="1" shrinkToFit="1"/>
    </xf>
    <xf numFmtId="177" fontId="4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18" fillId="5" borderId="9" xfId="0" applyFont="1" applyFill="1" applyBorder="1" applyAlignment="1">
      <alignment horizontal="center" vertical="center" wrapText="1"/>
    </xf>
    <xf numFmtId="176" fontId="12" fillId="3" borderId="1" xfId="0" applyNumberFormat="1" applyFont="1" applyFill="1" applyBorder="1" applyAlignment="1">
      <alignment horizontal="center" vertical="center" wrapText="1"/>
    </xf>
    <xf numFmtId="177" fontId="12" fillId="3" borderId="1" xfId="0" applyNumberFormat="1" applyFont="1" applyFill="1" applyBorder="1" applyAlignment="1">
      <alignment horizontal="center" vertical="center" shrinkToFit="1"/>
    </xf>
    <xf numFmtId="177" fontId="13" fillId="3" borderId="11" xfId="0" applyNumberFormat="1" applyFont="1" applyFill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top" textRotation="255"/>
    </xf>
    <xf numFmtId="0" fontId="11" fillId="0" borderId="6" xfId="0" applyFont="1" applyBorder="1" applyAlignment="1">
      <alignment horizontal="center" vertical="top" textRotation="255"/>
    </xf>
    <xf numFmtId="0" fontId="16" fillId="0" borderId="5" xfId="0" applyFont="1" applyBorder="1" applyAlignment="1">
      <alignment horizontal="center" vertical="top" textRotation="255"/>
    </xf>
    <xf numFmtId="0" fontId="16" fillId="0" borderId="6" xfId="0" applyFont="1" applyBorder="1" applyAlignment="1">
      <alignment horizontal="center" vertical="top" textRotation="255"/>
    </xf>
    <xf numFmtId="177" fontId="14" fillId="2" borderId="1" xfId="0" applyNumberFormat="1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177" fontId="12" fillId="5" borderId="1" xfId="0" applyNumberFormat="1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top" textRotation="255"/>
    </xf>
    <xf numFmtId="0" fontId="5" fillId="0" borderId="5" xfId="0" applyFont="1" applyBorder="1" applyAlignment="1">
      <alignment horizontal="center" vertical="top" wrapText="1" readingOrder="1"/>
    </xf>
    <xf numFmtId="0" fontId="5" fillId="0" borderId="6" xfId="0" applyFont="1" applyBorder="1" applyAlignment="1">
      <alignment horizontal="center" vertical="top" wrapText="1" readingOrder="1"/>
    </xf>
    <xf numFmtId="0" fontId="5" fillId="0" borderId="7" xfId="0" applyFont="1" applyBorder="1" applyAlignment="1">
      <alignment horizontal="center" vertical="top" wrapText="1" readingOrder="1"/>
    </xf>
    <xf numFmtId="0" fontId="11" fillId="0" borderId="5" xfId="0" applyFont="1" applyBorder="1" applyAlignment="1">
      <alignment horizontal="center" vertical="top" wrapText="1" readingOrder="1"/>
    </xf>
    <xf numFmtId="0" fontId="11" fillId="0" borderId="6" xfId="0" applyFont="1" applyBorder="1" applyAlignment="1">
      <alignment horizontal="center" vertical="top" wrapText="1" readingOrder="1"/>
    </xf>
    <xf numFmtId="0" fontId="11" fillId="0" borderId="7" xfId="0" applyFont="1" applyBorder="1" applyAlignment="1">
      <alignment horizontal="center" vertical="top" wrapText="1" readingOrder="1"/>
    </xf>
  </cellXfs>
  <cellStyles count="7">
    <cellStyle name="パーセント 2" xfId="1" xr:uid="{00000000-0005-0000-0000-000000000000}"/>
    <cellStyle name="パーセント 3" xfId="2" xr:uid="{00000000-0005-0000-0000-000001000000}"/>
    <cellStyle name="桁区切り" xfId="6" builtinId="6"/>
    <cellStyle name="標準" xfId="0" builtinId="0"/>
    <cellStyle name="標準 2" xfId="3" xr:uid="{00000000-0005-0000-0000-000004000000}"/>
    <cellStyle name="標準 3" xfId="4" xr:uid="{00000000-0005-0000-0000-000005000000}"/>
    <cellStyle name="標準 4" xfId="5" xr:uid="{00000000-0005-0000-0000-000006000000}"/>
  </cellStyles>
  <dxfs count="16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2060"/>
      </font>
      <fill>
        <patternFill>
          <bgColor rgb="FFE4E5FC"/>
        </patternFill>
      </fill>
    </dxf>
    <dxf>
      <font>
        <color theme="0" tint="-0.499984740745262"/>
      </font>
      <fill>
        <patternFill>
          <bgColor theme="7" tint="0.59996337778862885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rgb="FFFF3B3B"/>
        </patternFill>
      </fill>
    </dxf>
    <dxf>
      <font>
        <color theme="0" tint="-0.499984740745262"/>
      </font>
      <fill>
        <patternFill>
          <bgColor theme="7" tint="0.39994506668294322"/>
        </patternFill>
      </fill>
    </dxf>
    <dxf>
      <font>
        <color rgb="FF002060"/>
      </font>
      <fill>
        <patternFill>
          <bgColor rgb="FFE1EBFF"/>
        </patternFill>
      </fill>
    </dxf>
    <dxf>
      <font>
        <color theme="0" tint="-0.499984740745262"/>
      </font>
      <fill>
        <patternFill>
          <bgColor rgb="FFD7E7F5"/>
        </patternFill>
      </fill>
    </dxf>
    <dxf>
      <font>
        <color theme="8" tint="-0.499984740745262"/>
      </font>
      <fill>
        <patternFill>
          <bgColor rgb="FFEFFBFF"/>
        </patternFill>
      </fill>
    </dxf>
    <dxf>
      <font>
        <color rgb="FF0000FF"/>
      </font>
      <fill>
        <patternFill>
          <bgColor rgb="FFD5F4FF"/>
        </patternFill>
      </fill>
    </dxf>
    <dxf>
      <font>
        <color rgb="FF000099"/>
      </font>
      <fill>
        <patternFill>
          <bgColor rgb="FFE7F5FF"/>
        </patternFill>
      </fill>
    </dxf>
    <dxf>
      <font>
        <color rgb="FF0070C0"/>
      </font>
      <fill>
        <patternFill>
          <bgColor rgb="FFC5E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colors>
    <mruColors>
      <color rgb="FFCCFFCC"/>
      <color rgb="FFFFFFCC"/>
      <color rgb="FFFFCCFF"/>
      <color rgb="FF66FF33"/>
      <color rgb="FFFF66FF"/>
      <color rgb="FF0000FF"/>
      <color rgb="FF00FFFF"/>
      <color rgb="FF66CCFF"/>
      <color rgb="FF0066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304800</xdr:colOff>
      <xdr:row>81</xdr:row>
      <xdr:rowOff>152400</xdr:rowOff>
    </xdr:from>
    <xdr:to>
      <xdr:col>48</xdr:col>
      <xdr:colOff>1730375</xdr:colOff>
      <xdr:row>84</xdr:row>
      <xdr:rowOff>85725</xdr:rowOff>
    </xdr:to>
    <xdr:sp macro="" textlink="">
      <xdr:nvSpPr>
        <xdr:cNvPr id="10" name="スライド番号プレースホルダー 4">
          <a:extLst>
            <a:ext uri="{FF2B5EF4-FFF2-40B4-BE49-F238E27FC236}">
              <a16:creationId xmlns:a16="http://schemas.microsoft.com/office/drawing/2014/main" id="{9FFF4D4B-A5EB-72F3-98A4-52DCD0D77827}"/>
            </a:ext>
          </a:extLst>
        </xdr:cNvPr>
        <xdr:cNvSpPr>
          <a:spLocks noGrp="1"/>
        </xdr:cNvSpPr>
      </xdr:nvSpPr>
      <xdr:spPr bwMode="auto">
        <a:xfrm>
          <a:off x="25688925" y="18611850"/>
          <a:ext cx="28448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</a:bodyPr>
        <a:lstStyle>
          <a:defPPr>
            <a:defRPr lang="ja-JP"/>
          </a:defPPr>
          <a:lvl1pPr algn="r" rtl="0" fontAlgn="base">
            <a:spcBef>
              <a:spcPct val="0"/>
            </a:spcBef>
            <a:spcAft>
              <a:spcPct val="0"/>
            </a:spcAft>
            <a:defRPr kumimoji="1" sz="1400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9pPr>
        </a:lstStyle>
        <a:p>
          <a:pPr>
            <a:defRPr/>
          </a:pPr>
          <a:r>
            <a:rPr lang="en-US" altLang="ja-JP" sz="2000"/>
            <a:t>36</a:t>
          </a:r>
        </a:p>
      </xdr:txBody>
    </xdr:sp>
    <xdr:clientData/>
  </xdr:twoCellAnchor>
  <xdr:twoCellAnchor>
    <xdr:from>
      <xdr:col>0</xdr:col>
      <xdr:colOff>28575</xdr:colOff>
      <xdr:row>0</xdr:row>
      <xdr:rowOff>19050</xdr:rowOff>
    </xdr:from>
    <xdr:to>
      <xdr:col>19</xdr:col>
      <xdr:colOff>514350</xdr:colOff>
      <xdr:row>0</xdr:row>
      <xdr:rowOff>600075</xdr:rowOff>
    </xdr:to>
    <xdr:sp macro="" textlink="">
      <xdr:nvSpPr>
        <xdr:cNvPr id="11" name="タイトル 8">
          <a:extLst>
            <a:ext uri="{FF2B5EF4-FFF2-40B4-BE49-F238E27FC236}">
              <a16:creationId xmlns:a16="http://schemas.microsoft.com/office/drawing/2014/main" id="{E32E96BD-4F3A-4079-88F3-C53D62EC487B}"/>
            </a:ext>
          </a:extLst>
        </xdr:cNvPr>
        <xdr:cNvSpPr>
          <a:spLocks noGrp="1"/>
        </xdr:cNvSpPr>
      </xdr:nvSpPr>
      <xdr:spPr bwMode="auto">
        <a:xfrm>
          <a:off x="28575" y="19050"/>
          <a:ext cx="118967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="horz" wrap="square" lIns="91440" tIns="45720" rIns="91440" bIns="45720" numCol="1" anchor="ctr" anchorCtr="0" compatLnSpc="1">
          <a:prstTxWarp prst="textNoShape">
            <a:avLst/>
          </a:prstTxWarp>
        </a:bodyPr>
        <a:lstStyle>
          <a:lvl1pPr algn="l" rtl="0" eaLnBrk="1" fontAlgn="base" hangingPunct="1">
            <a:spcBef>
              <a:spcPct val="0"/>
            </a:spcBef>
            <a:spcAft>
              <a:spcPct val="0"/>
            </a:spcAft>
            <a:defRPr kumimoji="1" sz="2800">
              <a:solidFill>
                <a:srgbClr val="4087C8"/>
              </a:solidFill>
              <a:latin typeface="+mj-lt"/>
              <a:ea typeface="+mj-ea"/>
              <a:cs typeface="+mj-cs"/>
            </a:defRPr>
          </a:lvl1pPr>
          <a:lvl2pPr algn="l" rtl="0" eaLnBrk="1" fontAlgn="base" hangingPunct="1">
            <a:spcBef>
              <a:spcPct val="0"/>
            </a:spcBef>
            <a:spcAft>
              <a:spcPct val="0"/>
            </a:spcAft>
            <a:defRPr kumimoji="1" sz="2800">
              <a:solidFill>
                <a:srgbClr val="4087C8"/>
              </a:solidFill>
              <a:latin typeface="HGP創英角ｺﾞｼｯｸUB" pitchFamily="50" charset="-128"/>
              <a:ea typeface="HGP創英角ｺﾞｼｯｸUB" pitchFamily="50" charset="-128"/>
            </a:defRPr>
          </a:lvl2pPr>
          <a:lvl3pPr algn="l" rtl="0" eaLnBrk="1" fontAlgn="base" hangingPunct="1">
            <a:spcBef>
              <a:spcPct val="0"/>
            </a:spcBef>
            <a:spcAft>
              <a:spcPct val="0"/>
            </a:spcAft>
            <a:defRPr kumimoji="1" sz="2800">
              <a:solidFill>
                <a:srgbClr val="4087C8"/>
              </a:solidFill>
              <a:latin typeface="HGP創英角ｺﾞｼｯｸUB" pitchFamily="50" charset="-128"/>
              <a:ea typeface="HGP創英角ｺﾞｼｯｸUB" pitchFamily="50" charset="-128"/>
            </a:defRPr>
          </a:lvl3pPr>
          <a:lvl4pPr algn="l" rtl="0" eaLnBrk="1" fontAlgn="base" hangingPunct="1">
            <a:spcBef>
              <a:spcPct val="0"/>
            </a:spcBef>
            <a:spcAft>
              <a:spcPct val="0"/>
            </a:spcAft>
            <a:defRPr kumimoji="1" sz="2800">
              <a:solidFill>
                <a:srgbClr val="4087C8"/>
              </a:solidFill>
              <a:latin typeface="HGP創英角ｺﾞｼｯｸUB" pitchFamily="50" charset="-128"/>
              <a:ea typeface="HGP創英角ｺﾞｼｯｸUB" pitchFamily="50" charset="-128"/>
            </a:defRPr>
          </a:lvl4pPr>
          <a:lvl5pPr algn="l" rtl="0" eaLnBrk="1" fontAlgn="base" hangingPunct="1">
            <a:spcBef>
              <a:spcPct val="0"/>
            </a:spcBef>
            <a:spcAft>
              <a:spcPct val="0"/>
            </a:spcAft>
            <a:defRPr kumimoji="1" sz="2800">
              <a:solidFill>
                <a:srgbClr val="4087C8"/>
              </a:solidFill>
              <a:latin typeface="HGP創英角ｺﾞｼｯｸUB" pitchFamily="50" charset="-128"/>
              <a:ea typeface="HGP創英角ｺﾞｼｯｸUB" pitchFamily="50" charset="-128"/>
            </a:defRPr>
          </a:lvl5pPr>
          <a:lvl6pPr marL="457200" algn="l" rtl="0" eaLnBrk="1" fontAlgn="base" hangingPunct="1">
            <a:spcBef>
              <a:spcPct val="0"/>
            </a:spcBef>
            <a:spcAft>
              <a:spcPct val="0"/>
            </a:spcAft>
            <a:defRPr kumimoji="1" sz="2800">
              <a:solidFill>
                <a:srgbClr val="4087C8"/>
              </a:solidFill>
              <a:latin typeface="HGP創英角ｺﾞｼｯｸUB" pitchFamily="50" charset="-128"/>
              <a:ea typeface="HGP創英角ｺﾞｼｯｸUB" pitchFamily="50" charset="-128"/>
            </a:defRPr>
          </a:lvl6pPr>
          <a:lvl7pPr marL="914400" algn="l" rtl="0" eaLnBrk="1" fontAlgn="base" hangingPunct="1">
            <a:spcBef>
              <a:spcPct val="0"/>
            </a:spcBef>
            <a:spcAft>
              <a:spcPct val="0"/>
            </a:spcAft>
            <a:defRPr kumimoji="1" sz="2800">
              <a:solidFill>
                <a:srgbClr val="4087C8"/>
              </a:solidFill>
              <a:latin typeface="HGP創英角ｺﾞｼｯｸUB" pitchFamily="50" charset="-128"/>
              <a:ea typeface="HGP創英角ｺﾞｼｯｸUB" pitchFamily="50" charset="-128"/>
            </a:defRPr>
          </a:lvl7pPr>
          <a:lvl8pPr marL="1371600" algn="l" rtl="0" eaLnBrk="1" fontAlgn="base" hangingPunct="1">
            <a:spcBef>
              <a:spcPct val="0"/>
            </a:spcBef>
            <a:spcAft>
              <a:spcPct val="0"/>
            </a:spcAft>
            <a:defRPr kumimoji="1" sz="2800">
              <a:solidFill>
                <a:srgbClr val="4087C8"/>
              </a:solidFill>
              <a:latin typeface="HGP創英角ｺﾞｼｯｸUB" pitchFamily="50" charset="-128"/>
              <a:ea typeface="HGP創英角ｺﾞｼｯｸUB" pitchFamily="50" charset="-128"/>
            </a:defRPr>
          </a:lvl8pPr>
          <a:lvl9pPr marL="1828800" algn="l" rtl="0" eaLnBrk="1" fontAlgn="base" hangingPunct="1">
            <a:spcBef>
              <a:spcPct val="0"/>
            </a:spcBef>
            <a:spcAft>
              <a:spcPct val="0"/>
            </a:spcAft>
            <a:defRPr kumimoji="1" sz="2800">
              <a:solidFill>
                <a:srgbClr val="4087C8"/>
              </a:solidFill>
              <a:latin typeface="HGP創英角ｺﾞｼｯｸUB" pitchFamily="50" charset="-128"/>
              <a:ea typeface="HGP創英角ｺﾞｼｯｸUB" pitchFamily="50" charset="-128"/>
            </a:defRPr>
          </a:lvl9pPr>
        </a:lstStyle>
        <a:p>
          <a:r>
            <a:rPr kumimoji="1" lang="ja-JP" altLang="en-US">
              <a:solidFill>
                <a:schemeClr val="tx1"/>
              </a:solidFill>
              <a:latin typeface="+mn-ea"/>
              <a:ea typeface="+mn-ea"/>
            </a:rPr>
            <a:t>別表－１　〇〇排水機場ポンプ設備　総合診断評価シート</a:t>
          </a:r>
        </a:p>
      </xdr:txBody>
    </xdr:sp>
    <xdr:clientData/>
  </xdr:twoCellAnchor>
  <xdr:twoCellAnchor>
    <xdr:from>
      <xdr:col>19</xdr:col>
      <xdr:colOff>523875</xdr:colOff>
      <xdr:row>0</xdr:row>
      <xdr:rowOff>152400</xdr:rowOff>
    </xdr:from>
    <xdr:to>
      <xdr:col>28</xdr:col>
      <xdr:colOff>438150</xdr:colOff>
      <xdr:row>0</xdr:row>
      <xdr:rowOff>600075</xdr:rowOff>
    </xdr:to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23031E95-FE22-A8EC-FAEA-13CC50CC1F78}"/>
            </a:ext>
          </a:extLst>
        </xdr:cNvPr>
        <xdr:cNvSpPr txBox="1">
          <a:spLocks noChangeArrowheads="1"/>
        </xdr:cNvSpPr>
      </xdr:nvSpPr>
      <xdr:spPr bwMode="auto">
        <a:xfrm>
          <a:off x="11934825" y="152400"/>
          <a:ext cx="4800600" cy="4476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just"/>
          <a:r>
            <a:rPr lang="ja-JP" sz="8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注記）</a:t>
          </a:r>
          <a:r>
            <a:rPr lang="ja-JP" altLang="en-US" sz="800" kern="100" baseline="0">
              <a:solidFill>
                <a:srgbClr val="FFFF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□　　</a:t>
          </a:r>
          <a:r>
            <a:rPr lang="ja-JP" sz="8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着色部は、他機器からの引用あるいは構成</a:t>
          </a:r>
          <a:r>
            <a:rPr lang="ja-JP" altLang="en-US" sz="8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する部品等</a:t>
          </a:r>
          <a:r>
            <a:rPr lang="ja-JP" sz="8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から引用した事例を示す</a:t>
          </a:r>
          <a:endParaRPr lang="en-US" altLang="ja-JP" sz="80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/>
          <a:r>
            <a:rPr lang="ja-JP" altLang="en-US" sz="105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　　</a:t>
          </a:r>
          <a:r>
            <a:rPr lang="ja-JP" altLang="en-US" sz="8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表題部において　　　　着色部分は施設管理者が入力する箇所を示す</a:t>
          </a:r>
          <a:endParaRPr lang="ja-JP" sz="80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20</xdr:col>
      <xdr:colOff>342900</xdr:colOff>
      <xdr:row>0</xdr:row>
      <xdr:rowOff>209550</xdr:rowOff>
    </xdr:from>
    <xdr:to>
      <xdr:col>21</xdr:col>
      <xdr:colOff>95250</xdr:colOff>
      <xdr:row>0</xdr:row>
      <xdr:rowOff>314325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9FB7823-7C7E-36D3-2659-F183DD3F196A}"/>
            </a:ext>
          </a:extLst>
        </xdr:cNvPr>
        <xdr:cNvSpPr/>
      </xdr:nvSpPr>
      <xdr:spPr>
        <a:xfrm>
          <a:off x="12296775" y="209550"/>
          <a:ext cx="295275" cy="104775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9525</xdr:colOff>
      <xdr:row>0</xdr:row>
      <xdr:rowOff>409575</xdr:rowOff>
    </xdr:from>
    <xdr:to>
      <xdr:col>22</xdr:col>
      <xdr:colOff>304800</xdr:colOff>
      <xdr:row>0</xdr:row>
      <xdr:rowOff>514350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B1C9B890-3B68-463D-AE6C-98AD882ADB40}"/>
            </a:ext>
          </a:extLst>
        </xdr:cNvPr>
        <xdr:cNvSpPr/>
      </xdr:nvSpPr>
      <xdr:spPr>
        <a:xfrm>
          <a:off x="13049250" y="409575"/>
          <a:ext cx="295275" cy="1047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D9A63-01D4-4218-A1AB-F342F3E83167}">
  <sheetPr>
    <tabColor rgb="FFFFCCFF"/>
    <pageSetUpPr fitToPage="1"/>
  </sheetPr>
  <dimension ref="A1:AX86"/>
  <sheetViews>
    <sheetView showGridLines="0" tabSelected="1" view="pageBreakPreview" zoomScaleNormal="100" zoomScaleSheetLayoutView="100" workbookViewId="0">
      <pane xSplit="5" ySplit="4" topLeftCell="F17" activePane="bottomRight" state="frozen"/>
      <selection pane="topRight" activeCell="F1" sqref="F1"/>
      <selection pane="bottomLeft" activeCell="A5" sqref="A5"/>
      <selection pane="bottomRight" activeCell="C37" sqref="C37"/>
    </sheetView>
  </sheetViews>
  <sheetFormatPr defaultColWidth="10" defaultRowHeight="14.4" x14ac:dyDescent="0.2"/>
  <cols>
    <col min="1" max="1" width="3.77734375" style="2" customWidth="1"/>
    <col min="2" max="2" width="12.21875" style="3" customWidth="1"/>
    <col min="3" max="3" width="24.21875" style="4" customWidth="1"/>
    <col min="4" max="4" width="9.77734375" style="5" customWidth="1"/>
    <col min="5" max="5" width="9.77734375" style="5" hidden="1" customWidth="1"/>
    <col min="6" max="6" width="7.109375" style="3" customWidth="1"/>
    <col min="7" max="7" width="7.109375" style="6" customWidth="1"/>
    <col min="8" max="15" width="7.109375" style="3" customWidth="1"/>
    <col min="16" max="24" width="7.109375" style="2" customWidth="1"/>
    <col min="25" max="25" width="7.109375" style="3" customWidth="1"/>
    <col min="26" max="26" width="7.109375" style="7" customWidth="1"/>
    <col min="27" max="37" width="7.109375" style="3" customWidth="1"/>
    <col min="38" max="39" width="7.109375" style="3" hidden="1" customWidth="1"/>
    <col min="40" max="41" width="7.109375" style="3" customWidth="1"/>
    <col min="42" max="42" width="7.109375" style="8" customWidth="1"/>
    <col min="43" max="43" width="7.109375" style="3" customWidth="1"/>
    <col min="44" max="44" width="7.109375" style="8" customWidth="1"/>
    <col min="45" max="45" width="7.109375" style="3" customWidth="1"/>
    <col min="46" max="46" width="7.109375" style="8" customWidth="1"/>
    <col min="47" max="47" width="9.77734375" style="8" customWidth="1"/>
    <col min="48" max="48" width="7.109375" style="8" customWidth="1"/>
    <col min="49" max="49" width="21.21875" style="5" customWidth="1"/>
    <col min="50" max="16384" width="10" style="2"/>
  </cols>
  <sheetData>
    <row r="1" spans="1:50" ht="49.5" customHeight="1" x14ac:dyDescent="0.2">
      <c r="D1" s="10"/>
      <c r="E1" s="10"/>
      <c r="AH1" s="49"/>
      <c r="AI1" s="49"/>
    </row>
    <row r="2" spans="1:50" s="34" customFormat="1" ht="16.5" customHeight="1" x14ac:dyDescent="0.2">
      <c r="A2" s="112" t="s">
        <v>124</v>
      </c>
      <c r="B2" s="112"/>
      <c r="C2" s="31" t="s">
        <v>125</v>
      </c>
      <c r="D2" s="32" t="s">
        <v>126</v>
      </c>
      <c r="E2" s="32"/>
      <c r="F2" s="32" t="s">
        <v>127</v>
      </c>
      <c r="G2" s="32" t="s">
        <v>128</v>
      </c>
      <c r="H2" s="32" t="s">
        <v>129</v>
      </c>
      <c r="I2" s="32" t="s">
        <v>130</v>
      </c>
      <c r="J2" s="32" t="s">
        <v>131</v>
      </c>
      <c r="K2" s="32" t="s">
        <v>132</v>
      </c>
      <c r="L2" s="32" t="s">
        <v>133</v>
      </c>
      <c r="M2" s="32" t="s">
        <v>134</v>
      </c>
      <c r="N2" s="52" t="s">
        <v>135</v>
      </c>
      <c r="O2" s="32" t="s">
        <v>136</v>
      </c>
      <c r="P2" s="32" t="s">
        <v>76</v>
      </c>
      <c r="Q2" s="32" t="s">
        <v>77</v>
      </c>
      <c r="R2" s="32" t="s">
        <v>78</v>
      </c>
      <c r="S2" s="32" t="s">
        <v>79</v>
      </c>
      <c r="T2" s="32" t="s">
        <v>80</v>
      </c>
      <c r="U2" s="32" t="s">
        <v>81</v>
      </c>
      <c r="V2" s="32" t="s">
        <v>82</v>
      </c>
      <c r="W2" s="32" t="s">
        <v>83</v>
      </c>
      <c r="X2" s="32" t="s">
        <v>84</v>
      </c>
      <c r="Y2" s="32" t="s">
        <v>85</v>
      </c>
      <c r="Z2" s="32" t="s">
        <v>86</v>
      </c>
      <c r="AA2" s="32" t="s">
        <v>87</v>
      </c>
      <c r="AB2" s="32" t="s">
        <v>88</v>
      </c>
      <c r="AC2" s="32" t="s">
        <v>137</v>
      </c>
      <c r="AD2" s="32" t="s">
        <v>138</v>
      </c>
      <c r="AE2" s="32" t="s">
        <v>89</v>
      </c>
      <c r="AF2" s="32" t="s">
        <v>90</v>
      </c>
      <c r="AG2" s="32" t="s">
        <v>139</v>
      </c>
      <c r="AH2" s="32" t="s">
        <v>91</v>
      </c>
      <c r="AI2" s="32" t="s">
        <v>92</v>
      </c>
      <c r="AJ2" s="32" t="s">
        <v>93</v>
      </c>
      <c r="AK2" s="32" t="s">
        <v>94</v>
      </c>
      <c r="AL2" s="32"/>
      <c r="AM2" s="32"/>
      <c r="AN2" s="32" t="s">
        <v>95</v>
      </c>
      <c r="AO2" s="32" t="s">
        <v>96</v>
      </c>
      <c r="AP2" s="32" t="s">
        <v>192</v>
      </c>
      <c r="AQ2" s="32" t="s">
        <v>193</v>
      </c>
      <c r="AR2" s="32" t="s">
        <v>97</v>
      </c>
      <c r="AS2" s="32" t="s">
        <v>98</v>
      </c>
      <c r="AT2" s="32" t="s">
        <v>99</v>
      </c>
      <c r="AU2" s="32" t="s">
        <v>100</v>
      </c>
      <c r="AV2" s="32" t="s">
        <v>101</v>
      </c>
      <c r="AW2" s="33"/>
    </row>
    <row r="3" spans="1:50" s="35" customFormat="1" ht="14.25" customHeight="1" x14ac:dyDescent="0.2">
      <c r="A3" s="113" t="s">
        <v>102</v>
      </c>
      <c r="B3" s="114"/>
      <c r="C3" s="114"/>
      <c r="D3" s="115" t="s">
        <v>11</v>
      </c>
      <c r="E3" s="89" t="s">
        <v>183</v>
      </c>
      <c r="F3" s="116" t="s">
        <v>156</v>
      </c>
      <c r="G3" s="91" t="s">
        <v>211</v>
      </c>
      <c r="H3" s="91" t="s">
        <v>212</v>
      </c>
      <c r="I3" s="93" t="s">
        <v>206</v>
      </c>
      <c r="J3" s="94"/>
      <c r="K3" s="94"/>
      <c r="L3" s="94"/>
      <c r="M3" s="94"/>
      <c r="N3" s="94"/>
      <c r="O3" s="94"/>
      <c r="P3" s="102" t="s">
        <v>210</v>
      </c>
      <c r="Q3" s="103"/>
      <c r="R3" s="95" t="s">
        <v>194</v>
      </c>
      <c r="S3" s="95" t="s">
        <v>187</v>
      </c>
      <c r="T3" s="97" t="s">
        <v>180</v>
      </c>
      <c r="U3" s="99" t="s">
        <v>103</v>
      </c>
      <c r="V3" s="100"/>
      <c r="W3" s="100"/>
      <c r="X3" s="101"/>
      <c r="Y3" s="92" t="s">
        <v>104</v>
      </c>
      <c r="Z3" s="92"/>
      <c r="AA3" s="92"/>
      <c r="AB3" s="92"/>
      <c r="AC3" s="92"/>
      <c r="AD3" s="92" t="s">
        <v>105</v>
      </c>
      <c r="AE3" s="92" t="s">
        <v>157</v>
      </c>
      <c r="AF3" s="92" t="s">
        <v>106</v>
      </c>
      <c r="AG3" s="92"/>
      <c r="AH3" s="106" t="s">
        <v>198</v>
      </c>
      <c r="AI3" s="107"/>
      <c r="AJ3" s="105" t="s">
        <v>15</v>
      </c>
      <c r="AK3" s="105"/>
      <c r="AL3" s="105" t="s">
        <v>158</v>
      </c>
      <c r="AM3" s="105"/>
      <c r="AN3" s="105" t="s">
        <v>107</v>
      </c>
      <c r="AO3" s="105"/>
      <c r="AP3" s="105"/>
      <c r="AQ3" s="105"/>
      <c r="AR3" s="105"/>
      <c r="AS3" s="105"/>
      <c r="AT3" s="27"/>
      <c r="AU3" s="104" t="s">
        <v>108</v>
      </c>
      <c r="AV3" s="104"/>
      <c r="AW3" s="105" t="s">
        <v>10</v>
      </c>
    </row>
    <row r="4" spans="1:50" s="35" customFormat="1" ht="54" customHeight="1" x14ac:dyDescent="0.2">
      <c r="A4" s="113"/>
      <c r="B4" s="114"/>
      <c r="C4" s="114"/>
      <c r="D4" s="115"/>
      <c r="E4" s="90"/>
      <c r="F4" s="116"/>
      <c r="G4" s="91"/>
      <c r="H4" s="91"/>
      <c r="I4" s="81" t="s">
        <v>159</v>
      </c>
      <c r="J4" s="82" t="s">
        <v>160</v>
      </c>
      <c r="K4" s="82" t="s">
        <v>207</v>
      </c>
      <c r="L4" s="83" t="s">
        <v>197</v>
      </c>
      <c r="M4" s="83" t="s">
        <v>182</v>
      </c>
      <c r="N4" s="83" t="s">
        <v>181</v>
      </c>
      <c r="O4" s="83" t="s">
        <v>161</v>
      </c>
      <c r="P4" s="84" t="s">
        <v>195</v>
      </c>
      <c r="Q4" s="84" t="s">
        <v>196</v>
      </c>
      <c r="R4" s="96"/>
      <c r="S4" s="96"/>
      <c r="T4" s="98"/>
      <c r="U4" s="25" t="s">
        <v>109</v>
      </c>
      <c r="V4" s="25" t="s">
        <v>110</v>
      </c>
      <c r="W4" s="23" t="s">
        <v>111</v>
      </c>
      <c r="X4" s="25" t="s">
        <v>112</v>
      </c>
      <c r="Y4" s="21" t="s">
        <v>169</v>
      </c>
      <c r="Z4" s="21" t="s">
        <v>162</v>
      </c>
      <c r="AA4" s="21" t="s">
        <v>163</v>
      </c>
      <c r="AB4" s="21" t="s">
        <v>113</v>
      </c>
      <c r="AC4" s="21" t="s">
        <v>114</v>
      </c>
      <c r="AD4" s="92"/>
      <c r="AE4" s="92"/>
      <c r="AF4" s="80" t="s">
        <v>208</v>
      </c>
      <c r="AG4" s="80" t="s">
        <v>185</v>
      </c>
      <c r="AH4" s="80" t="s">
        <v>115</v>
      </c>
      <c r="AI4" s="80" t="s">
        <v>184</v>
      </c>
      <c r="AJ4" s="80" t="s">
        <v>115</v>
      </c>
      <c r="AK4" s="80" t="s">
        <v>184</v>
      </c>
      <c r="AL4" s="21" t="s">
        <v>199</v>
      </c>
      <c r="AM4" s="21" t="s">
        <v>186</v>
      </c>
      <c r="AN4" s="21" t="s">
        <v>164</v>
      </c>
      <c r="AO4" s="21" t="s">
        <v>165</v>
      </c>
      <c r="AP4" s="21" t="s">
        <v>166</v>
      </c>
      <c r="AQ4" s="21" t="s">
        <v>116</v>
      </c>
      <c r="AR4" s="21" t="s">
        <v>167</v>
      </c>
      <c r="AS4" s="21" t="s">
        <v>117</v>
      </c>
      <c r="AT4" s="26" t="s">
        <v>168</v>
      </c>
      <c r="AU4" s="24" t="s">
        <v>118</v>
      </c>
      <c r="AV4" s="22" t="s">
        <v>119</v>
      </c>
      <c r="AW4" s="105"/>
    </row>
    <row r="5" spans="1:50" s="9" customFormat="1" ht="16.5" customHeight="1" x14ac:dyDescent="0.2">
      <c r="A5" s="88" t="s">
        <v>73</v>
      </c>
      <c r="B5" s="28" t="s">
        <v>142</v>
      </c>
      <c r="C5" s="78"/>
      <c r="D5" s="37" t="s">
        <v>12</v>
      </c>
      <c r="E5" s="37" t="s">
        <v>171</v>
      </c>
      <c r="F5" s="11">
        <v>2010</v>
      </c>
      <c r="G5" s="11">
        <v>2010</v>
      </c>
      <c r="H5" s="11">
        <v>2010</v>
      </c>
      <c r="I5" s="64">
        <v>20</v>
      </c>
      <c r="J5" s="64">
        <v>49</v>
      </c>
      <c r="K5" s="61">
        <v>16</v>
      </c>
      <c r="L5" s="61">
        <v>23</v>
      </c>
      <c r="M5" s="58" t="s">
        <v>26</v>
      </c>
      <c r="N5" s="12" t="s">
        <v>26</v>
      </c>
      <c r="O5" s="14">
        <f t="shared" ref="O5:O36" si="0">1.3*J5</f>
        <v>63.7</v>
      </c>
      <c r="P5" s="16">
        <f>IF(M5="-",K5,M5)</f>
        <v>16</v>
      </c>
      <c r="Q5" s="16">
        <f>IF(N5="-",L5,N5)</f>
        <v>23</v>
      </c>
      <c r="R5" s="62"/>
      <c r="S5" s="62">
        <f t="shared" ref="S5:S17" si="1">G5+L5</f>
        <v>2033</v>
      </c>
      <c r="T5" s="53">
        <f t="shared" ref="T5:T36" si="2">G5+O5</f>
        <v>2073.6999999999998</v>
      </c>
      <c r="U5" s="12" t="s">
        <v>0</v>
      </c>
      <c r="V5" s="11" t="s">
        <v>16</v>
      </c>
      <c r="W5" s="11" t="s">
        <v>16</v>
      </c>
      <c r="X5" s="11" t="s">
        <v>16</v>
      </c>
      <c r="Y5" s="68" t="s">
        <v>0</v>
      </c>
      <c r="Z5" s="79" t="s">
        <v>172</v>
      </c>
      <c r="AA5" s="13" t="str">
        <f t="shared" ref="AA5:AA36" si="3">IF(I5&gt;AF5,"○",IF((J5-3)&gt;AF5,"△3",IF(MIN(J5:K5)&gt;AF5,"△2",IF(AF5&gt;=MIN(J5:K5),"△1"))))</f>
        <v>○</v>
      </c>
      <c r="AB5" s="13" t="s">
        <v>0</v>
      </c>
      <c r="AC5" s="12" t="s">
        <v>172</v>
      </c>
      <c r="AD5" s="1" t="s">
        <v>0</v>
      </c>
      <c r="AE5" s="36">
        <v>2024</v>
      </c>
      <c r="AF5" s="18">
        <f>AE5-H5</f>
        <v>14</v>
      </c>
      <c r="AG5" s="19">
        <f>AE5-G5</f>
        <v>14</v>
      </c>
      <c r="AH5" s="12"/>
      <c r="AI5" s="51"/>
      <c r="AJ5" s="11" t="str">
        <f t="shared" ref="AJ5" si="4">IF(AD5="△3","-",IF(AD5="△2",3,IF(AD5="△1",1,"-")))</f>
        <v>-</v>
      </c>
      <c r="AK5" s="51">
        <f>IF(AJ5="-",S5-AE5,AJ5)</f>
        <v>9</v>
      </c>
      <c r="AL5" s="14" t="s">
        <v>26</v>
      </c>
      <c r="AM5" s="12" t="str">
        <f>IF(AJ5="-","-",(AE5+AJ5))</f>
        <v>-</v>
      </c>
      <c r="AN5" s="11">
        <v>2</v>
      </c>
      <c r="AO5" s="11">
        <v>0.33</v>
      </c>
      <c r="AP5" s="11">
        <v>2</v>
      </c>
      <c r="AQ5" s="11">
        <v>0.33</v>
      </c>
      <c r="AR5" s="11">
        <v>2</v>
      </c>
      <c r="AS5" s="11">
        <v>0.33</v>
      </c>
      <c r="AT5" s="17">
        <f>(AN5-1)/(3-1)*AO5+(AP5-1)/(3-1)*AQ5+(AR5-1)/(3-1)*AS5</f>
        <v>0.495</v>
      </c>
      <c r="AU5" s="11" t="s">
        <v>188</v>
      </c>
      <c r="AV5" s="14" t="str">
        <f>AM5</f>
        <v>-</v>
      </c>
      <c r="AW5" s="15"/>
    </row>
    <row r="6" spans="1:50" ht="16.5" customHeight="1" x14ac:dyDescent="0.2">
      <c r="A6" s="88"/>
      <c r="B6" s="28" t="s">
        <v>120</v>
      </c>
      <c r="C6" s="38"/>
      <c r="D6" s="37" t="s">
        <v>12</v>
      </c>
      <c r="E6" s="37" t="s">
        <v>171</v>
      </c>
      <c r="F6" s="11">
        <v>1988</v>
      </c>
      <c r="G6" s="11">
        <v>2008</v>
      </c>
      <c r="H6" s="11">
        <v>2010</v>
      </c>
      <c r="I6" s="54">
        <v>20</v>
      </c>
      <c r="J6" s="54">
        <v>49</v>
      </c>
      <c r="K6" s="12">
        <v>16</v>
      </c>
      <c r="L6" s="12">
        <v>23</v>
      </c>
      <c r="M6" s="58" t="s">
        <v>26</v>
      </c>
      <c r="N6" s="12">
        <v>20</v>
      </c>
      <c r="O6" s="14">
        <f t="shared" si="0"/>
        <v>63.7</v>
      </c>
      <c r="P6" s="16">
        <f t="shared" ref="P6:P36" si="5">IF(K6="-",I6,K6)</f>
        <v>16</v>
      </c>
      <c r="Q6" s="16">
        <f t="shared" ref="Q6:Q30" si="6">IF(N6="-",L6,N6)</f>
        <v>20</v>
      </c>
      <c r="R6" s="62"/>
      <c r="S6" s="62">
        <f t="shared" si="1"/>
        <v>2031</v>
      </c>
      <c r="T6" s="53">
        <f t="shared" si="2"/>
        <v>2071.6999999999998</v>
      </c>
      <c r="U6" s="12" t="s">
        <v>0</v>
      </c>
      <c r="V6" s="11" t="s">
        <v>16</v>
      </c>
      <c r="W6" s="11" t="s">
        <v>16</v>
      </c>
      <c r="X6" s="11" t="s">
        <v>16</v>
      </c>
      <c r="Y6" s="68" t="s">
        <v>0</v>
      </c>
      <c r="Z6" s="11" t="s">
        <v>71</v>
      </c>
      <c r="AA6" s="13" t="str">
        <f t="shared" si="3"/>
        <v>○</v>
      </c>
      <c r="AB6" s="13" t="s">
        <v>0</v>
      </c>
      <c r="AC6" s="12" t="str">
        <f>IF(OR(Y6="△1",Z6="△1",AB6="△1",AA6="△1"),"△1",IF(OR(Y6="△2",Z6="△2",AB6="△2",AA6="△2"),"△2",IF(OR(Y6="△3",Z6="△3",AB6="△3",AA6="△3"),"△3",IF(OR(Y6="○",Z6="○",AB6="○",AA6="○"),"○","-"))))</f>
        <v>△1</v>
      </c>
      <c r="AD6" s="12" t="str">
        <f>IF(OR(Z6="△1",AA6="△1",AC6="△1",AB6="△1"),"△1",IF(OR(Z6="△2",AA6="△2",AC6="△2",AB6="△2"),"△2",IF(OR(Z6="△3",AA6="△3",AC6="△3",AB6="△3"),"△3",IF(OR(Z6="○",AA6="○",AC6="○",AB6="○"),"○","-"))))</f>
        <v>△1</v>
      </c>
      <c r="AE6" s="36">
        <v>2024</v>
      </c>
      <c r="AF6" s="18">
        <f t="shared" ref="AF6:AF69" si="7">AE6-H6</f>
        <v>14</v>
      </c>
      <c r="AG6" s="19">
        <f t="shared" ref="AG6:AG69" si="8">AE6-G6</f>
        <v>16</v>
      </c>
      <c r="AH6" s="11">
        <f>IF(AD6="△3","-",IF(AD6="△2",3,IF(AD6="△1",1,"-")))</f>
        <v>1</v>
      </c>
      <c r="AI6" s="51">
        <f t="shared" ref="AI6" si="9">IF(AH6="-",Q6-AC6,AH6)</f>
        <v>1</v>
      </c>
      <c r="AJ6" s="11"/>
      <c r="AK6" s="51"/>
      <c r="AL6" s="14" t="s">
        <v>26</v>
      </c>
      <c r="AM6" s="12">
        <f t="shared" ref="AM6:AM17" si="10">IF(E6="修繕","-",IF(AJ6="-","-",(AE6+AJ6)))</f>
        <v>2024</v>
      </c>
      <c r="AN6" s="11">
        <v>2</v>
      </c>
      <c r="AO6" s="11">
        <v>0.33</v>
      </c>
      <c r="AP6" s="11">
        <v>2</v>
      </c>
      <c r="AQ6" s="11">
        <v>0.33</v>
      </c>
      <c r="AR6" s="11">
        <v>2</v>
      </c>
      <c r="AS6" s="11">
        <v>0.33</v>
      </c>
      <c r="AT6" s="17">
        <f t="shared" ref="AT6:AT69" si="11">(AN6-1)/(3-1)*AO6+(AP6-1)/(3-1)*AQ6+(AR6-1)/(3-1)*AS6</f>
        <v>0.495</v>
      </c>
      <c r="AU6" s="11" t="s">
        <v>170</v>
      </c>
      <c r="AV6" s="14">
        <f t="shared" ref="AV6:AV69" si="12">AM6</f>
        <v>2024</v>
      </c>
      <c r="AW6" s="47" t="s">
        <v>209</v>
      </c>
      <c r="AX6" s="9"/>
    </row>
    <row r="7" spans="1:50" ht="16.5" customHeight="1" x14ac:dyDescent="0.2">
      <c r="A7" s="88"/>
      <c r="B7" s="28" t="s">
        <v>121</v>
      </c>
      <c r="C7" s="38"/>
      <c r="D7" s="37" t="s">
        <v>12</v>
      </c>
      <c r="E7" s="37" t="s">
        <v>171</v>
      </c>
      <c r="F7" s="11">
        <v>1988</v>
      </c>
      <c r="G7" s="11">
        <v>2008</v>
      </c>
      <c r="H7" s="11">
        <v>2010</v>
      </c>
      <c r="I7" s="55">
        <v>20</v>
      </c>
      <c r="J7" s="55">
        <v>49</v>
      </c>
      <c r="K7" s="12">
        <v>16</v>
      </c>
      <c r="L7" s="12">
        <v>23</v>
      </c>
      <c r="M7" s="58" t="s">
        <v>26</v>
      </c>
      <c r="N7" s="12">
        <v>20</v>
      </c>
      <c r="O7" s="14">
        <f t="shared" si="0"/>
        <v>63.7</v>
      </c>
      <c r="P7" s="16">
        <f t="shared" si="5"/>
        <v>16</v>
      </c>
      <c r="Q7" s="16">
        <f t="shared" si="6"/>
        <v>20</v>
      </c>
      <c r="R7" s="62"/>
      <c r="S7" s="62">
        <f t="shared" si="1"/>
        <v>2031</v>
      </c>
      <c r="T7" s="53">
        <f t="shared" si="2"/>
        <v>2071.6999999999998</v>
      </c>
      <c r="U7" s="12" t="s">
        <v>0</v>
      </c>
      <c r="V7" s="11" t="s">
        <v>71</v>
      </c>
      <c r="W7" s="11" t="s">
        <v>16</v>
      </c>
      <c r="X7" s="11" t="s">
        <v>71</v>
      </c>
      <c r="Y7" s="68" t="s">
        <v>0</v>
      </c>
      <c r="Z7" s="11" t="s">
        <v>16</v>
      </c>
      <c r="AA7" s="13" t="str">
        <f t="shared" si="3"/>
        <v>○</v>
      </c>
      <c r="AB7" s="13" t="s">
        <v>0</v>
      </c>
      <c r="AC7" s="12" t="str">
        <f t="shared" ref="AC7:AC38" si="13">IF(OR(Y7="△1",Z7="△1",AB7="△1",AA7="△1"),"△1",IF(OR(Y7="△2",Z7="△2",AB7="△2",AA7="△2"),"△2",IF(OR(Y7="△3",Z7="△3",AB7="△3",AA7="△3"),"△3",IF(OR(Y7="○",Z7="○",AB7="○",AA7="○"),"○","-"))))</f>
        <v>○</v>
      </c>
      <c r="AD7" s="11" t="s">
        <v>71</v>
      </c>
      <c r="AE7" s="36">
        <v>2024</v>
      </c>
      <c r="AF7" s="18">
        <f t="shared" si="7"/>
        <v>14</v>
      </c>
      <c r="AG7" s="19">
        <f t="shared" si="8"/>
        <v>16</v>
      </c>
      <c r="AH7" s="11">
        <f t="shared" ref="AH7:AH9" si="14">IF(AD7="△3","-",IF(AD7="△2",3,IF(AD7="△1",1,"-")))</f>
        <v>1</v>
      </c>
      <c r="AI7" s="51">
        <f t="shared" ref="AI7:AI9" si="15">IF(AH7="-",Q7-AC7,AH7)</f>
        <v>1</v>
      </c>
      <c r="AJ7" s="11"/>
      <c r="AK7" s="51"/>
      <c r="AL7" s="14" t="s">
        <v>26</v>
      </c>
      <c r="AM7" s="12">
        <f t="shared" si="10"/>
        <v>2024</v>
      </c>
      <c r="AN7" s="11">
        <v>2</v>
      </c>
      <c r="AO7" s="11">
        <v>0.33</v>
      </c>
      <c r="AP7" s="11">
        <v>2</v>
      </c>
      <c r="AQ7" s="11">
        <v>0.33</v>
      </c>
      <c r="AR7" s="11">
        <v>2</v>
      </c>
      <c r="AS7" s="11">
        <v>0.33</v>
      </c>
      <c r="AT7" s="17">
        <f t="shared" si="11"/>
        <v>0.495</v>
      </c>
      <c r="AU7" s="11" t="s">
        <v>170</v>
      </c>
      <c r="AV7" s="14">
        <f t="shared" si="12"/>
        <v>2024</v>
      </c>
      <c r="AW7" s="47" t="s">
        <v>209</v>
      </c>
      <c r="AX7" s="9"/>
    </row>
    <row r="8" spans="1:50" ht="16.5" customHeight="1" x14ac:dyDescent="0.2">
      <c r="A8" s="88"/>
      <c r="B8" s="28" t="s">
        <v>122</v>
      </c>
      <c r="C8" s="38"/>
      <c r="D8" s="37" t="s">
        <v>12</v>
      </c>
      <c r="E8" s="37" t="s">
        <v>171</v>
      </c>
      <c r="F8" s="11">
        <v>1988</v>
      </c>
      <c r="G8" s="11">
        <v>2008</v>
      </c>
      <c r="H8" s="11">
        <v>2008</v>
      </c>
      <c r="I8" s="55">
        <v>20</v>
      </c>
      <c r="J8" s="55">
        <v>49</v>
      </c>
      <c r="K8" s="12">
        <v>16</v>
      </c>
      <c r="L8" s="12">
        <v>23</v>
      </c>
      <c r="M8" s="58" t="s">
        <v>26</v>
      </c>
      <c r="N8" s="12">
        <v>20</v>
      </c>
      <c r="O8" s="14">
        <f t="shared" si="0"/>
        <v>63.7</v>
      </c>
      <c r="P8" s="16">
        <f t="shared" si="5"/>
        <v>16</v>
      </c>
      <c r="Q8" s="16">
        <f t="shared" si="6"/>
        <v>20</v>
      </c>
      <c r="R8" s="62"/>
      <c r="S8" s="62">
        <f t="shared" si="1"/>
        <v>2031</v>
      </c>
      <c r="T8" s="53">
        <f t="shared" si="2"/>
        <v>2071.6999999999998</v>
      </c>
      <c r="U8" s="12" t="s">
        <v>0</v>
      </c>
      <c r="V8" s="11" t="s">
        <v>71</v>
      </c>
      <c r="W8" s="11" t="s">
        <v>16</v>
      </c>
      <c r="X8" s="11" t="s">
        <v>71</v>
      </c>
      <c r="Y8" s="68" t="s">
        <v>0</v>
      </c>
      <c r="Z8" s="11" t="s">
        <v>16</v>
      </c>
      <c r="AA8" s="13" t="str">
        <f t="shared" si="3"/>
        <v>○</v>
      </c>
      <c r="AB8" s="13" t="s">
        <v>0</v>
      </c>
      <c r="AC8" s="12" t="str">
        <f t="shared" si="13"/>
        <v>○</v>
      </c>
      <c r="AD8" s="11" t="s">
        <v>71</v>
      </c>
      <c r="AE8" s="36">
        <v>2024</v>
      </c>
      <c r="AF8" s="18">
        <f t="shared" si="7"/>
        <v>16</v>
      </c>
      <c r="AG8" s="19">
        <f t="shared" si="8"/>
        <v>16</v>
      </c>
      <c r="AH8" s="11">
        <f t="shared" si="14"/>
        <v>1</v>
      </c>
      <c r="AI8" s="51">
        <f t="shared" si="15"/>
        <v>1</v>
      </c>
      <c r="AJ8" s="11"/>
      <c r="AK8" s="51"/>
      <c r="AL8" s="14" t="s">
        <v>26</v>
      </c>
      <c r="AM8" s="12">
        <f t="shared" si="10"/>
        <v>2024</v>
      </c>
      <c r="AN8" s="11">
        <v>2</v>
      </c>
      <c r="AO8" s="11">
        <v>0.33</v>
      </c>
      <c r="AP8" s="11">
        <v>2</v>
      </c>
      <c r="AQ8" s="11">
        <v>0.33</v>
      </c>
      <c r="AR8" s="11">
        <v>2</v>
      </c>
      <c r="AS8" s="11">
        <v>0.33</v>
      </c>
      <c r="AT8" s="17">
        <f t="shared" si="11"/>
        <v>0.495</v>
      </c>
      <c r="AU8" s="11" t="s">
        <v>170</v>
      </c>
      <c r="AV8" s="14">
        <f t="shared" si="12"/>
        <v>2024</v>
      </c>
      <c r="AW8" s="47" t="s">
        <v>209</v>
      </c>
      <c r="AX8" s="9"/>
    </row>
    <row r="9" spans="1:50" ht="16.5" customHeight="1" x14ac:dyDescent="0.2">
      <c r="A9" s="88"/>
      <c r="B9" s="28" t="s">
        <v>123</v>
      </c>
      <c r="C9" s="38"/>
      <c r="D9" s="37" t="s">
        <v>12</v>
      </c>
      <c r="E9" s="37" t="s">
        <v>171</v>
      </c>
      <c r="F9" s="11">
        <v>1988</v>
      </c>
      <c r="G9" s="11">
        <v>2008</v>
      </c>
      <c r="H9" s="11">
        <v>2008</v>
      </c>
      <c r="I9" s="55">
        <v>20</v>
      </c>
      <c r="J9" s="55">
        <v>49</v>
      </c>
      <c r="K9" s="12">
        <v>16</v>
      </c>
      <c r="L9" s="12">
        <v>23</v>
      </c>
      <c r="M9" s="58" t="s">
        <v>26</v>
      </c>
      <c r="N9" s="12">
        <v>20</v>
      </c>
      <c r="O9" s="14">
        <f t="shared" si="0"/>
        <v>63.7</v>
      </c>
      <c r="P9" s="16">
        <f t="shared" si="5"/>
        <v>16</v>
      </c>
      <c r="Q9" s="16">
        <f t="shared" si="6"/>
        <v>20</v>
      </c>
      <c r="R9" s="62"/>
      <c r="S9" s="62">
        <f t="shared" si="1"/>
        <v>2031</v>
      </c>
      <c r="T9" s="53">
        <f t="shared" si="2"/>
        <v>2071.6999999999998</v>
      </c>
      <c r="U9" s="12" t="s">
        <v>0</v>
      </c>
      <c r="V9" s="11" t="s">
        <v>71</v>
      </c>
      <c r="W9" s="11" t="s">
        <v>16</v>
      </c>
      <c r="X9" s="11" t="s">
        <v>71</v>
      </c>
      <c r="Y9" s="68" t="s">
        <v>0</v>
      </c>
      <c r="Z9" s="11" t="s">
        <v>16</v>
      </c>
      <c r="AA9" s="13" t="str">
        <f t="shared" si="3"/>
        <v>○</v>
      </c>
      <c r="AB9" s="13" t="s">
        <v>0</v>
      </c>
      <c r="AC9" s="12" t="str">
        <f t="shared" si="13"/>
        <v>○</v>
      </c>
      <c r="AD9" s="11" t="s">
        <v>71</v>
      </c>
      <c r="AE9" s="36">
        <v>2024</v>
      </c>
      <c r="AF9" s="18">
        <f t="shared" si="7"/>
        <v>16</v>
      </c>
      <c r="AG9" s="19">
        <f t="shared" si="8"/>
        <v>16</v>
      </c>
      <c r="AH9" s="11">
        <f t="shared" si="14"/>
        <v>1</v>
      </c>
      <c r="AI9" s="51">
        <f t="shared" si="15"/>
        <v>1</v>
      </c>
      <c r="AJ9" s="11"/>
      <c r="AK9" s="51"/>
      <c r="AL9" s="14" t="s">
        <v>26</v>
      </c>
      <c r="AM9" s="12">
        <f t="shared" si="10"/>
        <v>2024</v>
      </c>
      <c r="AN9" s="11">
        <v>2</v>
      </c>
      <c r="AO9" s="11">
        <v>0.33</v>
      </c>
      <c r="AP9" s="11">
        <v>2</v>
      </c>
      <c r="AQ9" s="11">
        <v>0.33</v>
      </c>
      <c r="AR9" s="11">
        <v>2</v>
      </c>
      <c r="AS9" s="11">
        <v>0.33</v>
      </c>
      <c r="AT9" s="17">
        <f t="shared" si="11"/>
        <v>0.495</v>
      </c>
      <c r="AU9" s="11" t="s">
        <v>170</v>
      </c>
      <c r="AV9" s="14">
        <f t="shared" si="12"/>
        <v>2024</v>
      </c>
      <c r="AW9" s="47" t="s">
        <v>209</v>
      </c>
      <c r="AX9" s="9"/>
    </row>
    <row r="10" spans="1:50" ht="16.5" customHeight="1" x14ac:dyDescent="0.2">
      <c r="A10" s="88"/>
      <c r="B10" s="28" t="s">
        <v>28</v>
      </c>
      <c r="C10" s="38"/>
      <c r="D10" s="37" t="s">
        <v>12</v>
      </c>
      <c r="E10" s="37" t="s">
        <v>171</v>
      </c>
      <c r="F10" s="11">
        <v>1988</v>
      </c>
      <c r="G10" s="11">
        <v>2008</v>
      </c>
      <c r="H10" s="11">
        <v>2010</v>
      </c>
      <c r="I10" s="56">
        <v>20</v>
      </c>
      <c r="J10" s="56">
        <v>62</v>
      </c>
      <c r="K10" s="12">
        <v>27</v>
      </c>
      <c r="L10" s="12">
        <v>30</v>
      </c>
      <c r="M10" s="58" t="s">
        <v>26</v>
      </c>
      <c r="N10" s="12">
        <v>20</v>
      </c>
      <c r="O10" s="14">
        <f t="shared" si="0"/>
        <v>80.600000000000009</v>
      </c>
      <c r="P10" s="16">
        <f t="shared" si="5"/>
        <v>27</v>
      </c>
      <c r="Q10" s="16">
        <f t="shared" si="6"/>
        <v>20</v>
      </c>
      <c r="R10" s="62"/>
      <c r="S10" s="62">
        <f t="shared" si="1"/>
        <v>2038</v>
      </c>
      <c r="T10" s="53">
        <f t="shared" si="2"/>
        <v>2088.6</v>
      </c>
      <c r="U10" s="12" t="s">
        <v>0</v>
      </c>
      <c r="V10" s="11" t="s">
        <v>16</v>
      </c>
      <c r="W10" s="11" t="s">
        <v>16</v>
      </c>
      <c r="X10" s="11" t="s">
        <v>16</v>
      </c>
      <c r="Y10" s="68" t="s">
        <v>0</v>
      </c>
      <c r="Z10" s="11" t="s">
        <v>16</v>
      </c>
      <c r="AA10" s="13" t="str">
        <f t="shared" si="3"/>
        <v>○</v>
      </c>
      <c r="AB10" s="13" t="s">
        <v>0</v>
      </c>
      <c r="AC10" s="12" t="str">
        <f t="shared" si="13"/>
        <v>○</v>
      </c>
      <c r="AD10" s="12" t="str">
        <f t="shared" ref="AD10:AD14" si="16">IF(OR(Z10="△1",AA10="△1",AC10="△1",AB10="△1"),"△1",IF(OR(Z10="△2",AA10="△2",AC10="△2",AB10="△2"),"△2",IF(OR(Z10="△3",AA10="△3",AC10="△3",AB10="△3"),"△3",IF(OR(Z10="○",AA10="○",AC10="○",AB10="○"),"○","-"))))</f>
        <v>○</v>
      </c>
      <c r="AE10" s="36">
        <v>2024</v>
      </c>
      <c r="AF10" s="18">
        <f t="shared" si="7"/>
        <v>14</v>
      </c>
      <c r="AG10" s="19">
        <f t="shared" si="8"/>
        <v>16</v>
      </c>
      <c r="AH10" s="12"/>
      <c r="AI10" s="51"/>
      <c r="AJ10" s="11" t="str">
        <f t="shared" ref="AJ10:AJ19" si="17">IF(AD10="△3","-",IF(AD10="△2",3,IF(AD10="△1",1,"-")))</f>
        <v>-</v>
      </c>
      <c r="AK10" s="51">
        <f t="shared" ref="AK10:AK19" si="18">IF(AJ10="-",S10-AE10,AJ10)</f>
        <v>14</v>
      </c>
      <c r="AL10" s="14" t="s">
        <v>26</v>
      </c>
      <c r="AM10" s="12" t="str">
        <f t="shared" si="10"/>
        <v>-</v>
      </c>
      <c r="AN10" s="11">
        <v>2</v>
      </c>
      <c r="AO10" s="11">
        <v>0.33</v>
      </c>
      <c r="AP10" s="11">
        <v>2</v>
      </c>
      <c r="AQ10" s="11">
        <v>0.33</v>
      </c>
      <c r="AR10" s="11">
        <v>2</v>
      </c>
      <c r="AS10" s="11">
        <v>0.33</v>
      </c>
      <c r="AT10" s="17">
        <f t="shared" si="11"/>
        <v>0.495</v>
      </c>
      <c r="AU10" s="11" t="s">
        <v>170</v>
      </c>
      <c r="AV10" s="14" t="str">
        <f t="shared" si="12"/>
        <v>-</v>
      </c>
      <c r="AW10" s="20"/>
      <c r="AX10" s="9"/>
    </row>
    <row r="11" spans="1:50" ht="16.5" customHeight="1" x14ac:dyDescent="0.2">
      <c r="A11" s="88"/>
      <c r="B11" s="28" t="s">
        <v>29</v>
      </c>
      <c r="C11" s="38"/>
      <c r="D11" s="37" t="s">
        <v>12</v>
      </c>
      <c r="E11" s="37" t="s">
        <v>171</v>
      </c>
      <c r="F11" s="11">
        <v>1988</v>
      </c>
      <c r="G11" s="11">
        <v>2008</v>
      </c>
      <c r="H11" s="11">
        <v>2008</v>
      </c>
      <c r="I11" s="56">
        <v>20</v>
      </c>
      <c r="J11" s="56">
        <v>62</v>
      </c>
      <c r="K11" s="12">
        <v>27</v>
      </c>
      <c r="L11" s="12">
        <v>30</v>
      </c>
      <c r="M11" s="58" t="s">
        <v>26</v>
      </c>
      <c r="N11" s="12">
        <v>20</v>
      </c>
      <c r="O11" s="14">
        <f t="shared" si="0"/>
        <v>80.600000000000009</v>
      </c>
      <c r="P11" s="16">
        <f t="shared" si="5"/>
        <v>27</v>
      </c>
      <c r="Q11" s="16">
        <f t="shared" si="6"/>
        <v>20</v>
      </c>
      <c r="R11" s="62"/>
      <c r="S11" s="62">
        <f t="shared" si="1"/>
        <v>2038</v>
      </c>
      <c r="T11" s="53">
        <f t="shared" si="2"/>
        <v>2088.6</v>
      </c>
      <c r="U11" s="12" t="s">
        <v>0</v>
      </c>
      <c r="V11" s="11" t="s">
        <v>16</v>
      </c>
      <c r="W11" s="11" t="s">
        <v>16</v>
      </c>
      <c r="X11" s="11" t="s">
        <v>16</v>
      </c>
      <c r="Y11" s="68" t="s">
        <v>0</v>
      </c>
      <c r="Z11" s="11" t="s">
        <v>16</v>
      </c>
      <c r="AA11" s="13" t="str">
        <f t="shared" si="3"/>
        <v>○</v>
      </c>
      <c r="AB11" s="13" t="s">
        <v>0</v>
      </c>
      <c r="AC11" s="12" t="str">
        <f t="shared" si="13"/>
        <v>○</v>
      </c>
      <c r="AD11" s="12" t="str">
        <f t="shared" si="16"/>
        <v>○</v>
      </c>
      <c r="AE11" s="36">
        <v>2024</v>
      </c>
      <c r="AF11" s="18">
        <f t="shared" si="7"/>
        <v>16</v>
      </c>
      <c r="AG11" s="19">
        <f t="shared" si="8"/>
        <v>16</v>
      </c>
      <c r="AH11" s="12"/>
      <c r="AI11" s="51"/>
      <c r="AJ11" s="11" t="str">
        <f t="shared" si="17"/>
        <v>-</v>
      </c>
      <c r="AK11" s="51">
        <f t="shared" si="18"/>
        <v>14</v>
      </c>
      <c r="AL11" s="14" t="s">
        <v>26</v>
      </c>
      <c r="AM11" s="12" t="str">
        <f t="shared" si="10"/>
        <v>-</v>
      </c>
      <c r="AN11" s="11">
        <v>2</v>
      </c>
      <c r="AO11" s="11">
        <v>0.33</v>
      </c>
      <c r="AP11" s="11">
        <v>2</v>
      </c>
      <c r="AQ11" s="11">
        <v>0.33</v>
      </c>
      <c r="AR11" s="11">
        <v>2</v>
      </c>
      <c r="AS11" s="11">
        <v>0.33</v>
      </c>
      <c r="AT11" s="17">
        <f t="shared" si="11"/>
        <v>0.495</v>
      </c>
      <c r="AU11" s="11" t="s">
        <v>170</v>
      </c>
      <c r="AV11" s="14" t="str">
        <f t="shared" si="12"/>
        <v>-</v>
      </c>
      <c r="AW11" s="20"/>
      <c r="AX11" s="9"/>
    </row>
    <row r="12" spans="1:50" ht="16.5" customHeight="1" x14ac:dyDescent="0.2">
      <c r="A12" s="88"/>
      <c r="B12" s="28" t="s">
        <v>30</v>
      </c>
      <c r="C12" s="38"/>
      <c r="D12" s="37" t="s">
        <v>12</v>
      </c>
      <c r="E12" s="37" t="s">
        <v>171</v>
      </c>
      <c r="F12" s="11">
        <v>1988</v>
      </c>
      <c r="G12" s="11">
        <v>2008</v>
      </c>
      <c r="H12" s="11">
        <v>2008</v>
      </c>
      <c r="I12" s="56">
        <v>20</v>
      </c>
      <c r="J12" s="56">
        <v>62</v>
      </c>
      <c r="K12" s="12">
        <v>27</v>
      </c>
      <c r="L12" s="12">
        <v>30</v>
      </c>
      <c r="M12" s="58" t="s">
        <v>26</v>
      </c>
      <c r="N12" s="12">
        <v>20</v>
      </c>
      <c r="O12" s="14">
        <f t="shared" si="0"/>
        <v>80.600000000000009</v>
      </c>
      <c r="P12" s="16">
        <f t="shared" si="5"/>
        <v>27</v>
      </c>
      <c r="Q12" s="16">
        <f t="shared" si="6"/>
        <v>20</v>
      </c>
      <c r="R12" s="62"/>
      <c r="S12" s="62">
        <f t="shared" si="1"/>
        <v>2038</v>
      </c>
      <c r="T12" s="53">
        <f t="shared" si="2"/>
        <v>2088.6</v>
      </c>
      <c r="U12" s="12" t="s">
        <v>0</v>
      </c>
      <c r="V12" s="11" t="s">
        <v>16</v>
      </c>
      <c r="W12" s="11" t="s">
        <v>16</v>
      </c>
      <c r="X12" s="11" t="s">
        <v>16</v>
      </c>
      <c r="Y12" s="68" t="s">
        <v>0</v>
      </c>
      <c r="Z12" s="11" t="s">
        <v>16</v>
      </c>
      <c r="AA12" s="13" t="str">
        <f t="shared" si="3"/>
        <v>○</v>
      </c>
      <c r="AB12" s="13" t="s">
        <v>0</v>
      </c>
      <c r="AC12" s="12" t="str">
        <f t="shared" si="13"/>
        <v>○</v>
      </c>
      <c r="AD12" s="12" t="str">
        <f t="shared" si="16"/>
        <v>○</v>
      </c>
      <c r="AE12" s="36">
        <v>2024</v>
      </c>
      <c r="AF12" s="18">
        <f t="shared" si="7"/>
        <v>16</v>
      </c>
      <c r="AG12" s="19">
        <f t="shared" si="8"/>
        <v>16</v>
      </c>
      <c r="AH12" s="12"/>
      <c r="AI12" s="51"/>
      <c r="AJ12" s="11" t="str">
        <f t="shared" si="17"/>
        <v>-</v>
      </c>
      <c r="AK12" s="51">
        <f t="shared" si="18"/>
        <v>14</v>
      </c>
      <c r="AL12" s="14" t="s">
        <v>26</v>
      </c>
      <c r="AM12" s="12" t="str">
        <f t="shared" si="10"/>
        <v>-</v>
      </c>
      <c r="AN12" s="11">
        <v>2</v>
      </c>
      <c r="AO12" s="11">
        <v>0.33</v>
      </c>
      <c r="AP12" s="11">
        <v>2</v>
      </c>
      <c r="AQ12" s="11">
        <v>0.33</v>
      </c>
      <c r="AR12" s="11">
        <v>2</v>
      </c>
      <c r="AS12" s="11">
        <v>0.33</v>
      </c>
      <c r="AT12" s="17">
        <f t="shared" si="11"/>
        <v>0.495</v>
      </c>
      <c r="AU12" s="11" t="s">
        <v>170</v>
      </c>
      <c r="AV12" s="14" t="str">
        <f t="shared" si="12"/>
        <v>-</v>
      </c>
      <c r="AW12" s="20"/>
      <c r="AX12" s="9"/>
    </row>
    <row r="13" spans="1:50" ht="16.5" customHeight="1" x14ac:dyDescent="0.2">
      <c r="A13" s="88"/>
      <c r="B13" s="85" t="s">
        <v>174</v>
      </c>
      <c r="C13" s="71" t="s">
        <v>33</v>
      </c>
      <c r="D13" s="37" t="s">
        <v>12</v>
      </c>
      <c r="E13" s="37" t="s">
        <v>171</v>
      </c>
      <c r="F13" s="11">
        <v>1988</v>
      </c>
      <c r="G13" s="11">
        <v>2010</v>
      </c>
      <c r="H13" s="11">
        <v>2010</v>
      </c>
      <c r="I13" s="56">
        <v>20</v>
      </c>
      <c r="J13" s="56">
        <v>62</v>
      </c>
      <c r="K13" s="12">
        <v>27</v>
      </c>
      <c r="L13" s="12">
        <v>30</v>
      </c>
      <c r="M13" s="58" t="s">
        <v>26</v>
      </c>
      <c r="N13" s="12">
        <v>20</v>
      </c>
      <c r="O13" s="14">
        <f t="shared" si="0"/>
        <v>80.600000000000009</v>
      </c>
      <c r="P13" s="16">
        <f t="shared" si="5"/>
        <v>27</v>
      </c>
      <c r="Q13" s="16">
        <f t="shared" si="6"/>
        <v>20</v>
      </c>
      <c r="R13" s="62"/>
      <c r="S13" s="62">
        <f t="shared" si="1"/>
        <v>2040</v>
      </c>
      <c r="T13" s="53">
        <f t="shared" si="2"/>
        <v>2090.6</v>
      </c>
      <c r="U13" s="12" t="s">
        <v>0</v>
      </c>
      <c r="V13" s="11" t="s">
        <v>16</v>
      </c>
      <c r="W13" s="11" t="s">
        <v>16</v>
      </c>
      <c r="X13" s="11" t="s">
        <v>16</v>
      </c>
      <c r="Y13" s="68" t="s">
        <v>0</v>
      </c>
      <c r="Z13" s="11" t="s">
        <v>16</v>
      </c>
      <c r="AA13" s="13" t="str">
        <f t="shared" si="3"/>
        <v>○</v>
      </c>
      <c r="AB13" s="13" t="s">
        <v>0</v>
      </c>
      <c r="AC13" s="12" t="str">
        <f t="shared" si="13"/>
        <v>○</v>
      </c>
      <c r="AD13" s="12" t="str">
        <f t="shared" si="16"/>
        <v>○</v>
      </c>
      <c r="AE13" s="36">
        <v>2024</v>
      </c>
      <c r="AF13" s="18">
        <f>AE13-H13</f>
        <v>14</v>
      </c>
      <c r="AG13" s="19">
        <f t="shared" si="8"/>
        <v>14</v>
      </c>
      <c r="AH13" s="12"/>
      <c r="AI13" s="51"/>
      <c r="AJ13" s="11" t="str">
        <f t="shared" si="17"/>
        <v>-</v>
      </c>
      <c r="AK13" s="51">
        <f t="shared" si="18"/>
        <v>16</v>
      </c>
      <c r="AL13" s="14" t="s">
        <v>26</v>
      </c>
      <c r="AM13" s="12" t="str">
        <f t="shared" si="10"/>
        <v>-</v>
      </c>
      <c r="AN13" s="11">
        <v>2</v>
      </c>
      <c r="AO13" s="11">
        <v>0.33</v>
      </c>
      <c r="AP13" s="11">
        <v>2</v>
      </c>
      <c r="AQ13" s="11">
        <v>0.33</v>
      </c>
      <c r="AR13" s="11">
        <v>2</v>
      </c>
      <c r="AS13" s="11">
        <v>0.33</v>
      </c>
      <c r="AT13" s="17">
        <f t="shared" si="11"/>
        <v>0.495</v>
      </c>
      <c r="AU13" s="11" t="s">
        <v>170</v>
      </c>
      <c r="AV13" s="14" t="str">
        <f t="shared" si="12"/>
        <v>-</v>
      </c>
      <c r="AW13" s="20"/>
      <c r="AX13" s="9"/>
    </row>
    <row r="14" spans="1:50" ht="16.5" customHeight="1" x14ac:dyDescent="0.2">
      <c r="A14" s="88"/>
      <c r="B14" s="86"/>
      <c r="C14" s="28" t="s">
        <v>32</v>
      </c>
      <c r="D14" s="37" t="s">
        <v>12</v>
      </c>
      <c r="E14" s="37" t="s">
        <v>171</v>
      </c>
      <c r="F14" s="11">
        <v>1988</v>
      </c>
      <c r="G14" s="69">
        <v>2008</v>
      </c>
      <c r="H14" s="69">
        <v>2008</v>
      </c>
      <c r="I14" s="56">
        <v>20</v>
      </c>
      <c r="J14" s="56">
        <v>62</v>
      </c>
      <c r="K14" s="12">
        <v>27</v>
      </c>
      <c r="L14" s="12">
        <v>30</v>
      </c>
      <c r="M14" s="58" t="s">
        <v>26</v>
      </c>
      <c r="N14" s="12">
        <v>20</v>
      </c>
      <c r="O14" s="14">
        <f t="shared" si="0"/>
        <v>80.600000000000009</v>
      </c>
      <c r="P14" s="16">
        <f t="shared" si="5"/>
        <v>27</v>
      </c>
      <c r="Q14" s="16">
        <f t="shared" si="6"/>
        <v>20</v>
      </c>
      <c r="R14" s="62"/>
      <c r="S14" s="62">
        <f t="shared" si="1"/>
        <v>2038</v>
      </c>
      <c r="T14" s="53">
        <f t="shared" si="2"/>
        <v>2088.6</v>
      </c>
      <c r="U14" s="12" t="s">
        <v>0</v>
      </c>
      <c r="V14" s="11" t="s">
        <v>16</v>
      </c>
      <c r="W14" s="11" t="s">
        <v>16</v>
      </c>
      <c r="X14" s="11" t="s">
        <v>16</v>
      </c>
      <c r="Y14" s="68" t="s">
        <v>0</v>
      </c>
      <c r="Z14" s="11" t="s">
        <v>16</v>
      </c>
      <c r="AA14" s="13" t="str">
        <f t="shared" si="3"/>
        <v>○</v>
      </c>
      <c r="AB14" s="13" t="s">
        <v>0</v>
      </c>
      <c r="AC14" s="12" t="str">
        <f t="shared" si="13"/>
        <v>○</v>
      </c>
      <c r="AD14" s="12" t="str">
        <f t="shared" si="16"/>
        <v>○</v>
      </c>
      <c r="AE14" s="36">
        <v>2024</v>
      </c>
      <c r="AF14" s="18">
        <f t="shared" si="7"/>
        <v>16</v>
      </c>
      <c r="AG14" s="19">
        <f t="shared" si="8"/>
        <v>16</v>
      </c>
      <c r="AH14" s="12"/>
      <c r="AI14" s="51"/>
      <c r="AJ14" s="11" t="str">
        <f t="shared" si="17"/>
        <v>-</v>
      </c>
      <c r="AK14" s="51">
        <f t="shared" si="18"/>
        <v>14</v>
      </c>
      <c r="AL14" s="14" t="s">
        <v>26</v>
      </c>
      <c r="AM14" s="12" t="str">
        <f t="shared" si="10"/>
        <v>-</v>
      </c>
      <c r="AN14" s="11">
        <v>2</v>
      </c>
      <c r="AO14" s="11">
        <v>0.33</v>
      </c>
      <c r="AP14" s="11">
        <v>2</v>
      </c>
      <c r="AQ14" s="11">
        <v>0.33</v>
      </c>
      <c r="AR14" s="11">
        <v>2</v>
      </c>
      <c r="AS14" s="11">
        <v>0.33</v>
      </c>
      <c r="AT14" s="17">
        <f t="shared" si="11"/>
        <v>0.495</v>
      </c>
      <c r="AU14" s="11" t="s">
        <v>170</v>
      </c>
      <c r="AV14" s="14" t="str">
        <f t="shared" si="12"/>
        <v>-</v>
      </c>
      <c r="AW14" s="20"/>
      <c r="AX14" s="9"/>
    </row>
    <row r="15" spans="1:50" ht="16.5" customHeight="1" x14ac:dyDescent="0.2">
      <c r="A15" s="88"/>
      <c r="B15" s="86"/>
      <c r="C15" s="28" t="s">
        <v>31</v>
      </c>
      <c r="D15" s="37" t="s">
        <v>12</v>
      </c>
      <c r="E15" s="37" t="s">
        <v>171</v>
      </c>
      <c r="F15" s="11">
        <v>1988</v>
      </c>
      <c r="G15" s="69">
        <v>2008</v>
      </c>
      <c r="H15" s="11">
        <v>2011</v>
      </c>
      <c r="I15" s="56">
        <v>20</v>
      </c>
      <c r="J15" s="56">
        <v>62</v>
      </c>
      <c r="K15" s="12">
        <v>27</v>
      </c>
      <c r="L15" s="12">
        <v>30</v>
      </c>
      <c r="M15" s="58" t="s">
        <v>26</v>
      </c>
      <c r="N15" s="12" t="s">
        <v>0</v>
      </c>
      <c r="O15" s="14">
        <f t="shared" si="0"/>
        <v>80.600000000000009</v>
      </c>
      <c r="P15" s="16">
        <f t="shared" si="5"/>
        <v>27</v>
      </c>
      <c r="Q15" s="16">
        <f t="shared" si="6"/>
        <v>30</v>
      </c>
      <c r="R15" s="62"/>
      <c r="S15" s="62">
        <f t="shared" si="1"/>
        <v>2038</v>
      </c>
      <c r="T15" s="53">
        <f t="shared" si="2"/>
        <v>2088.6</v>
      </c>
      <c r="U15" s="12" t="s">
        <v>0</v>
      </c>
      <c r="V15" s="11" t="s">
        <v>16</v>
      </c>
      <c r="W15" s="11" t="s">
        <v>16</v>
      </c>
      <c r="X15" s="11" t="s">
        <v>16</v>
      </c>
      <c r="Y15" s="68" t="s">
        <v>0</v>
      </c>
      <c r="Z15" s="11" t="s">
        <v>16</v>
      </c>
      <c r="AA15" s="13" t="str">
        <f t="shared" si="3"/>
        <v>○</v>
      </c>
      <c r="AB15" s="13" t="s">
        <v>0</v>
      </c>
      <c r="AC15" s="12" t="str">
        <f t="shared" si="13"/>
        <v>○</v>
      </c>
      <c r="AD15" s="12" t="str">
        <f>IF(OR(Z15="△1",AA15="△1",AC15="△1",AB15="△1"),"△1",IF(OR(Z15="△2",AA15="△2",AC15="△2",AB15="△2"),"△2",IF(OR(Z15="△3",AA15="△3",AC15="△3",AB15="△3"),"△3",IF(OR(Z15="○",AA15="○",AC15="○",AB15="○"),"○","-"))))</f>
        <v>○</v>
      </c>
      <c r="AE15" s="36">
        <v>2024</v>
      </c>
      <c r="AF15" s="18">
        <f t="shared" si="7"/>
        <v>13</v>
      </c>
      <c r="AG15" s="19">
        <f t="shared" si="8"/>
        <v>16</v>
      </c>
      <c r="AH15" s="12"/>
      <c r="AI15" s="51"/>
      <c r="AJ15" s="11" t="str">
        <f t="shared" si="17"/>
        <v>-</v>
      </c>
      <c r="AK15" s="51">
        <f t="shared" si="18"/>
        <v>14</v>
      </c>
      <c r="AL15" s="14" t="s">
        <v>26</v>
      </c>
      <c r="AM15" s="12" t="str">
        <f t="shared" si="10"/>
        <v>-</v>
      </c>
      <c r="AN15" s="11">
        <v>2</v>
      </c>
      <c r="AO15" s="11">
        <v>0.33</v>
      </c>
      <c r="AP15" s="11">
        <v>2</v>
      </c>
      <c r="AQ15" s="11">
        <v>0.33</v>
      </c>
      <c r="AR15" s="11">
        <v>2</v>
      </c>
      <c r="AS15" s="11">
        <v>0.33</v>
      </c>
      <c r="AT15" s="17">
        <f t="shared" si="11"/>
        <v>0.495</v>
      </c>
      <c r="AU15" s="11" t="s">
        <v>170</v>
      </c>
      <c r="AV15" s="14" t="str">
        <f t="shared" si="12"/>
        <v>-</v>
      </c>
      <c r="AW15" s="20"/>
      <c r="AX15" s="9"/>
    </row>
    <row r="16" spans="1:50" ht="16.5" customHeight="1" x14ac:dyDescent="0.2">
      <c r="A16" s="88"/>
      <c r="B16" s="87"/>
      <c r="C16" s="28" t="s">
        <v>34</v>
      </c>
      <c r="D16" s="37" t="s">
        <v>12</v>
      </c>
      <c r="E16" s="37" t="s">
        <v>171</v>
      </c>
      <c r="F16" s="11">
        <v>1988</v>
      </c>
      <c r="G16" s="11">
        <v>2010</v>
      </c>
      <c r="H16" s="11">
        <v>2010</v>
      </c>
      <c r="I16" s="56">
        <v>20</v>
      </c>
      <c r="J16" s="56">
        <v>62</v>
      </c>
      <c r="K16" s="12">
        <v>27</v>
      </c>
      <c r="L16" s="12">
        <v>30</v>
      </c>
      <c r="M16" s="58" t="s">
        <v>26</v>
      </c>
      <c r="N16" s="12">
        <v>23</v>
      </c>
      <c r="O16" s="14">
        <f t="shared" si="0"/>
        <v>80.600000000000009</v>
      </c>
      <c r="P16" s="16">
        <f t="shared" si="5"/>
        <v>27</v>
      </c>
      <c r="Q16" s="16">
        <f t="shared" si="6"/>
        <v>23</v>
      </c>
      <c r="R16" s="62"/>
      <c r="S16" s="62">
        <f t="shared" si="1"/>
        <v>2040</v>
      </c>
      <c r="T16" s="53">
        <f t="shared" si="2"/>
        <v>2090.6</v>
      </c>
      <c r="U16" s="12" t="s">
        <v>0</v>
      </c>
      <c r="V16" s="11" t="s">
        <v>16</v>
      </c>
      <c r="W16" s="11" t="s">
        <v>16</v>
      </c>
      <c r="X16" s="11" t="s">
        <v>16</v>
      </c>
      <c r="Y16" s="68" t="s">
        <v>0</v>
      </c>
      <c r="Z16" s="11" t="s">
        <v>16</v>
      </c>
      <c r="AA16" s="13" t="str">
        <f t="shared" si="3"/>
        <v>○</v>
      </c>
      <c r="AB16" s="13" t="s">
        <v>0</v>
      </c>
      <c r="AC16" s="12" t="str">
        <f t="shared" si="13"/>
        <v>○</v>
      </c>
      <c r="AD16" s="12" t="str">
        <f t="shared" ref="AD16:AD17" si="19">IF(OR(Z16="△1",AA16="△1",AC16="△1",AB16="△1"),"△1",IF(OR(Z16="△2",AA16="△2",AC16="△2",AB16="△2"),"△2",IF(OR(Z16="△3",AA16="△3",AC16="△3",AB16="△3"),"△3",IF(OR(Z16="○",AA16="○",AC16="○",AB16="○"),"○","-"))))</f>
        <v>○</v>
      </c>
      <c r="AE16" s="36">
        <v>2024</v>
      </c>
      <c r="AF16" s="18">
        <f t="shared" si="7"/>
        <v>14</v>
      </c>
      <c r="AG16" s="19">
        <f t="shared" si="8"/>
        <v>14</v>
      </c>
      <c r="AH16" s="12"/>
      <c r="AI16" s="51"/>
      <c r="AJ16" s="11" t="str">
        <f t="shared" si="17"/>
        <v>-</v>
      </c>
      <c r="AK16" s="51">
        <f t="shared" si="18"/>
        <v>16</v>
      </c>
      <c r="AL16" s="14" t="s">
        <v>26</v>
      </c>
      <c r="AM16" s="12" t="str">
        <f t="shared" si="10"/>
        <v>-</v>
      </c>
      <c r="AN16" s="11">
        <v>2</v>
      </c>
      <c r="AO16" s="11">
        <v>0.33</v>
      </c>
      <c r="AP16" s="11">
        <v>2</v>
      </c>
      <c r="AQ16" s="11">
        <v>0.33</v>
      </c>
      <c r="AR16" s="11">
        <v>2</v>
      </c>
      <c r="AS16" s="11">
        <v>0.33</v>
      </c>
      <c r="AT16" s="17">
        <f t="shared" si="11"/>
        <v>0.495</v>
      </c>
      <c r="AU16" s="11" t="s">
        <v>170</v>
      </c>
      <c r="AV16" s="14" t="str">
        <f t="shared" si="12"/>
        <v>-</v>
      </c>
      <c r="AW16" s="20"/>
      <c r="AX16" s="9"/>
    </row>
    <row r="17" spans="1:50" ht="16.5" customHeight="1" x14ac:dyDescent="0.2">
      <c r="A17" s="88"/>
      <c r="B17" s="28" t="s">
        <v>205</v>
      </c>
      <c r="C17" s="38"/>
      <c r="D17" s="37" t="s">
        <v>12</v>
      </c>
      <c r="E17" s="37" t="s">
        <v>171</v>
      </c>
      <c r="F17" s="11">
        <v>1988</v>
      </c>
      <c r="G17" s="11">
        <v>2008</v>
      </c>
      <c r="H17" s="11">
        <v>2011</v>
      </c>
      <c r="I17" s="55">
        <v>26</v>
      </c>
      <c r="J17" s="55">
        <v>53</v>
      </c>
      <c r="K17" s="12">
        <v>19</v>
      </c>
      <c r="L17" s="12">
        <v>20</v>
      </c>
      <c r="M17" s="58" t="s">
        <v>26</v>
      </c>
      <c r="N17" s="12">
        <v>20</v>
      </c>
      <c r="O17" s="14">
        <f t="shared" si="0"/>
        <v>68.900000000000006</v>
      </c>
      <c r="P17" s="16">
        <f t="shared" si="5"/>
        <v>19</v>
      </c>
      <c r="Q17" s="16">
        <f t="shared" si="6"/>
        <v>20</v>
      </c>
      <c r="R17" s="62"/>
      <c r="S17" s="62">
        <f t="shared" si="1"/>
        <v>2028</v>
      </c>
      <c r="T17" s="53">
        <f t="shared" si="2"/>
        <v>2076.9</v>
      </c>
      <c r="U17" s="12" t="s">
        <v>0</v>
      </c>
      <c r="V17" s="11" t="s">
        <v>16</v>
      </c>
      <c r="W17" s="11" t="s">
        <v>16</v>
      </c>
      <c r="X17" s="11" t="s">
        <v>16</v>
      </c>
      <c r="Y17" s="68" t="s">
        <v>0</v>
      </c>
      <c r="Z17" s="11" t="s">
        <v>16</v>
      </c>
      <c r="AA17" s="13" t="str">
        <f t="shared" si="3"/>
        <v>○</v>
      </c>
      <c r="AB17" s="13" t="s">
        <v>0</v>
      </c>
      <c r="AC17" s="12" t="str">
        <f t="shared" si="13"/>
        <v>○</v>
      </c>
      <c r="AD17" s="12" t="str">
        <f t="shared" si="19"/>
        <v>○</v>
      </c>
      <c r="AE17" s="36">
        <v>2024</v>
      </c>
      <c r="AF17" s="18">
        <f t="shared" si="7"/>
        <v>13</v>
      </c>
      <c r="AG17" s="19">
        <f t="shared" si="8"/>
        <v>16</v>
      </c>
      <c r="AH17" s="12"/>
      <c r="AI17" s="51"/>
      <c r="AJ17" s="11" t="str">
        <f t="shared" si="17"/>
        <v>-</v>
      </c>
      <c r="AK17" s="51">
        <f t="shared" si="18"/>
        <v>4</v>
      </c>
      <c r="AL17" s="14" t="s">
        <v>26</v>
      </c>
      <c r="AM17" s="12" t="str">
        <f t="shared" si="10"/>
        <v>-</v>
      </c>
      <c r="AN17" s="11">
        <v>2</v>
      </c>
      <c r="AO17" s="11">
        <v>0.33</v>
      </c>
      <c r="AP17" s="11">
        <v>2</v>
      </c>
      <c r="AQ17" s="11">
        <v>0.33</v>
      </c>
      <c r="AR17" s="11">
        <v>2</v>
      </c>
      <c r="AS17" s="11">
        <v>0.33</v>
      </c>
      <c r="AT17" s="17">
        <f t="shared" si="11"/>
        <v>0.495</v>
      </c>
      <c r="AU17" s="11" t="s">
        <v>170</v>
      </c>
      <c r="AV17" s="14" t="str">
        <f t="shared" si="12"/>
        <v>-</v>
      </c>
      <c r="AW17" s="20"/>
      <c r="AX17" s="9"/>
    </row>
    <row r="18" spans="1:50" ht="16.5" customHeight="1" x14ac:dyDescent="0.2">
      <c r="A18" s="88"/>
      <c r="B18" s="28" t="s">
        <v>154</v>
      </c>
      <c r="C18" s="38"/>
      <c r="D18" s="37" t="s">
        <v>12</v>
      </c>
      <c r="E18" s="37" t="s">
        <v>171</v>
      </c>
      <c r="F18" s="11">
        <v>1988</v>
      </c>
      <c r="G18" s="11">
        <v>2008</v>
      </c>
      <c r="H18" s="11">
        <v>2011</v>
      </c>
      <c r="I18" s="63">
        <v>20</v>
      </c>
      <c r="J18" s="63">
        <v>49</v>
      </c>
      <c r="K18" s="61">
        <v>16</v>
      </c>
      <c r="L18" s="61">
        <v>23</v>
      </c>
      <c r="M18" s="58" t="s">
        <v>26</v>
      </c>
      <c r="N18" s="12">
        <v>20</v>
      </c>
      <c r="O18" s="14">
        <f t="shared" si="0"/>
        <v>63.7</v>
      </c>
      <c r="P18" s="16">
        <f t="shared" si="5"/>
        <v>16</v>
      </c>
      <c r="Q18" s="16">
        <f t="shared" si="6"/>
        <v>20</v>
      </c>
      <c r="R18" s="62"/>
      <c r="S18" s="62">
        <f t="shared" ref="S18:S21" si="20">G18+L18</f>
        <v>2031</v>
      </c>
      <c r="T18" s="53">
        <f t="shared" si="2"/>
        <v>2071.6999999999998</v>
      </c>
      <c r="U18" s="12" t="s">
        <v>0</v>
      </c>
      <c r="V18" s="11" t="s">
        <v>16</v>
      </c>
      <c r="W18" s="11" t="s">
        <v>16</v>
      </c>
      <c r="X18" s="11" t="s">
        <v>16</v>
      </c>
      <c r="Y18" s="68" t="s">
        <v>0</v>
      </c>
      <c r="Z18" s="11" t="s">
        <v>71</v>
      </c>
      <c r="AA18" s="13" t="str">
        <f t="shared" si="3"/>
        <v>○</v>
      </c>
      <c r="AB18" s="13" t="s">
        <v>0</v>
      </c>
      <c r="AC18" s="12" t="str">
        <f t="shared" si="13"/>
        <v>△1</v>
      </c>
      <c r="AD18" s="12" t="str">
        <f>IF(OR(Z18="△1",AA18="△1",AC18="△1",AB18="△1"),"△1",IF(OR(Z18="△2",AA18="△2",AC18="△2",AB18="△2"),"△2",IF(OR(Z18="△3",AA18="△3",AC18="△3",AB18="△3"),"△3",IF(OR(Z18="○",AA18="○",AC18="○",AB18="○"),"○","-"))))</f>
        <v>△1</v>
      </c>
      <c r="AE18" s="36">
        <v>2024</v>
      </c>
      <c r="AF18" s="18">
        <f t="shared" si="7"/>
        <v>13</v>
      </c>
      <c r="AG18" s="19">
        <f t="shared" si="8"/>
        <v>16</v>
      </c>
      <c r="AH18" s="11">
        <f t="shared" ref="AH18:AH21" si="21">IF(AD18="△3","-",IF(AD18="△2",3,IF(AD18="△1",1,"-")))</f>
        <v>1</v>
      </c>
      <c r="AI18" s="51">
        <f t="shared" ref="AI18:AI21" si="22">IF(AH18="-",Q18-AC18,AH18)</f>
        <v>1</v>
      </c>
      <c r="AJ18" s="11"/>
      <c r="AK18" s="51"/>
      <c r="AL18" s="14" t="s">
        <v>26</v>
      </c>
      <c r="AM18" s="12">
        <f t="shared" ref="AM18:AM21" si="23">IF(E18="修繕","-",IF(AJ18="-","-",(AE18+AJ18)))</f>
        <v>2024</v>
      </c>
      <c r="AN18" s="11">
        <v>2</v>
      </c>
      <c r="AO18" s="11">
        <v>0.33</v>
      </c>
      <c r="AP18" s="11">
        <v>2</v>
      </c>
      <c r="AQ18" s="11">
        <v>0.33</v>
      </c>
      <c r="AR18" s="11">
        <v>2</v>
      </c>
      <c r="AS18" s="11">
        <v>0.33</v>
      </c>
      <c r="AT18" s="17">
        <f t="shared" si="11"/>
        <v>0.495</v>
      </c>
      <c r="AU18" s="11" t="s">
        <v>170</v>
      </c>
      <c r="AV18" s="14">
        <f t="shared" si="12"/>
        <v>2024</v>
      </c>
      <c r="AW18" s="47" t="s">
        <v>209</v>
      </c>
      <c r="AX18" s="9"/>
    </row>
    <row r="19" spans="1:50" ht="16.5" customHeight="1" x14ac:dyDescent="0.2">
      <c r="A19" s="88"/>
      <c r="B19" s="75" t="s">
        <v>143</v>
      </c>
      <c r="C19" s="41" t="s">
        <v>145</v>
      </c>
      <c r="D19" s="37" t="s">
        <v>12</v>
      </c>
      <c r="E19" s="37" t="s">
        <v>171</v>
      </c>
      <c r="F19" s="11">
        <v>1988</v>
      </c>
      <c r="G19" s="11">
        <v>2008</v>
      </c>
      <c r="H19" s="11">
        <v>2008</v>
      </c>
      <c r="I19" s="63">
        <v>20</v>
      </c>
      <c r="J19" s="63">
        <v>49</v>
      </c>
      <c r="K19" s="61">
        <v>16</v>
      </c>
      <c r="L19" s="61">
        <v>23</v>
      </c>
      <c r="M19" s="58" t="s">
        <v>26</v>
      </c>
      <c r="N19" s="12">
        <v>20</v>
      </c>
      <c r="O19" s="14">
        <f t="shared" si="0"/>
        <v>63.7</v>
      </c>
      <c r="P19" s="16">
        <f t="shared" si="5"/>
        <v>16</v>
      </c>
      <c r="Q19" s="16">
        <f t="shared" si="6"/>
        <v>20</v>
      </c>
      <c r="R19" s="62"/>
      <c r="S19" s="62">
        <f t="shared" si="20"/>
        <v>2031</v>
      </c>
      <c r="T19" s="53">
        <f t="shared" si="2"/>
        <v>2071.6999999999998</v>
      </c>
      <c r="U19" s="12" t="s">
        <v>0</v>
      </c>
      <c r="V19" s="11" t="s">
        <v>16</v>
      </c>
      <c r="W19" s="11" t="s">
        <v>16</v>
      </c>
      <c r="X19" s="11" t="s">
        <v>16</v>
      </c>
      <c r="Y19" s="68" t="s">
        <v>0</v>
      </c>
      <c r="Z19" s="11" t="s">
        <v>16</v>
      </c>
      <c r="AA19" s="13" t="str">
        <f t="shared" si="3"/>
        <v>○</v>
      </c>
      <c r="AB19" s="13" t="s">
        <v>0</v>
      </c>
      <c r="AC19" s="12" t="str">
        <f t="shared" si="13"/>
        <v>○</v>
      </c>
      <c r="AD19" s="12" t="str">
        <f t="shared" ref="AD19:AD20" si="24">IF(OR(Z19="△1",AA19="△1",AC19="△1",AB19="△1"),"△1",IF(OR(Z19="△2",AA19="△2",AC19="△2",AB19="△2"),"△2",IF(OR(Z19="△3",AA19="△3",AC19="△3",AB19="△3"),"△3",IF(OR(Z19="○",AA19="○",AC19="○",AB19="○"),"○","-"))))</f>
        <v>○</v>
      </c>
      <c r="AE19" s="36">
        <v>2024</v>
      </c>
      <c r="AF19" s="18">
        <f t="shared" si="7"/>
        <v>16</v>
      </c>
      <c r="AG19" s="19">
        <f t="shared" si="8"/>
        <v>16</v>
      </c>
      <c r="AH19" s="11"/>
      <c r="AI19" s="51"/>
      <c r="AJ19" s="11" t="str">
        <f t="shared" si="17"/>
        <v>-</v>
      </c>
      <c r="AK19" s="51">
        <f t="shared" si="18"/>
        <v>7</v>
      </c>
      <c r="AL19" s="14" t="s">
        <v>26</v>
      </c>
      <c r="AM19" s="12" t="str">
        <f t="shared" si="23"/>
        <v>-</v>
      </c>
      <c r="AN19" s="11">
        <v>2</v>
      </c>
      <c r="AO19" s="11">
        <v>0.33</v>
      </c>
      <c r="AP19" s="11">
        <v>2</v>
      </c>
      <c r="AQ19" s="11">
        <v>0.33</v>
      </c>
      <c r="AR19" s="11">
        <v>2</v>
      </c>
      <c r="AS19" s="11">
        <v>0.33</v>
      </c>
      <c r="AT19" s="17">
        <f t="shared" si="11"/>
        <v>0.495</v>
      </c>
      <c r="AU19" s="11" t="s">
        <v>170</v>
      </c>
      <c r="AV19" s="14" t="str">
        <f t="shared" si="12"/>
        <v>-</v>
      </c>
      <c r="AW19" s="20"/>
      <c r="AX19" s="9"/>
    </row>
    <row r="20" spans="1:50" ht="16.5" customHeight="1" x14ac:dyDescent="0.2">
      <c r="A20" s="88"/>
      <c r="B20" s="30"/>
      <c r="C20" s="28" t="s">
        <v>69</v>
      </c>
      <c r="D20" s="37" t="s">
        <v>12</v>
      </c>
      <c r="E20" s="37" t="s">
        <v>171</v>
      </c>
      <c r="F20" s="11">
        <v>1988</v>
      </c>
      <c r="G20" s="11">
        <v>2008</v>
      </c>
      <c r="H20" s="11">
        <v>2008</v>
      </c>
      <c r="I20" s="63">
        <v>20</v>
      </c>
      <c r="J20" s="63">
        <v>49</v>
      </c>
      <c r="K20" s="61">
        <v>16</v>
      </c>
      <c r="L20" s="61">
        <v>23</v>
      </c>
      <c r="M20" s="58" t="s">
        <v>26</v>
      </c>
      <c r="N20" s="12">
        <v>20</v>
      </c>
      <c r="O20" s="14">
        <f t="shared" si="0"/>
        <v>63.7</v>
      </c>
      <c r="P20" s="16">
        <f t="shared" si="5"/>
        <v>16</v>
      </c>
      <c r="Q20" s="16">
        <f t="shared" si="6"/>
        <v>20</v>
      </c>
      <c r="R20" s="62"/>
      <c r="S20" s="62">
        <f t="shared" si="20"/>
        <v>2031</v>
      </c>
      <c r="T20" s="53">
        <f t="shared" si="2"/>
        <v>2071.6999999999998</v>
      </c>
      <c r="U20" s="12" t="s">
        <v>0</v>
      </c>
      <c r="V20" s="11" t="s">
        <v>16</v>
      </c>
      <c r="W20" s="11" t="s">
        <v>16</v>
      </c>
      <c r="X20" s="11" t="s">
        <v>16</v>
      </c>
      <c r="Y20" s="68" t="s">
        <v>0</v>
      </c>
      <c r="Z20" s="11" t="s">
        <v>16</v>
      </c>
      <c r="AA20" s="13" t="str">
        <f t="shared" si="3"/>
        <v>○</v>
      </c>
      <c r="AB20" s="13" t="s">
        <v>0</v>
      </c>
      <c r="AC20" s="12" t="str">
        <f t="shared" si="13"/>
        <v>○</v>
      </c>
      <c r="AD20" s="12" t="str">
        <f t="shared" si="24"/>
        <v>○</v>
      </c>
      <c r="AE20" s="36">
        <v>2024</v>
      </c>
      <c r="AF20" s="18">
        <f t="shared" si="7"/>
        <v>16</v>
      </c>
      <c r="AG20" s="19">
        <f t="shared" si="8"/>
        <v>16</v>
      </c>
      <c r="AH20" s="11"/>
      <c r="AI20" s="51"/>
      <c r="AJ20" s="11" t="str">
        <f t="shared" ref="AJ20" si="25">IF(AD20="△3","-",IF(AD20="△2",3,IF(AD20="△1",1,"-")))</f>
        <v>-</v>
      </c>
      <c r="AK20" s="51">
        <f t="shared" ref="AK20" si="26">IF(AJ20="-",S20-AE20,AJ20)</f>
        <v>7</v>
      </c>
      <c r="AL20" s="14" t="s">
        <v>26</v>
      </c>
      <c r="AM20" s="12" t="str">
        <f t="shared" si="23"/>
        <v>-</v>
      </c>
      <c r="AN20" s="11">
        <v>2</v>
      </c>
      <c r="AO20" s="11">
        <v>0.33</v>
      </c>
      <c r="AP20" s="11">
        <v>2</v>
      </c>
      <c r="AQ20" s="11">
        <v>0.33</v>
      </c>
      <c r="AR20" s="11">
        <v>2</v>
      </c>
      <c r="AS20" s="11">
        <v>0.33</v>
      </c>
      <c r="AT20" s="17">
        <f t="shared" si="11"/>
        <v>0.495</v>
      </c>
      <c r="AU20" s="11" t="s">
        <v>170</v>
      </c>
      <c r="AV20" s="14" t="str">
        <f t="shared" si="12"/>
        <v>-</v>
      </c>
      <c r="AW20" s="20"/>
      <c r="AX20" s="9"/>
    </row>
    <row r="21" spans="1:50" ht="16.5" customHeight="1" x14ac:dyDescent="0.2">
      <c r="A21" s="88"/>
      <c r="B21" s="76" t="s">
        <v>144</v>
      </c>
      <c r="C21" s="77"/>
      <c r="D21" s="37" t="s">
        <v>12</v>
      </c>
      <c r="E21" s="37" t="s">
        <v>171</v>
      </c>
      <c r="F21" s="11">
        <v>1988</v>
      </c>
      <c r="G21" s="11">
        <v>2008</v>
      </c>
      <c r="H21" s="11">
        <v>2011</v>
      </c>
      <c r="I21" s="63">
        <v>20</v>
      </c>
      <c r="J21" s="63">
        <v>49</v>
      </c>
      <c r="K21" s="61">
        <v>16</v>
      </c>
      <c r="L21" s="61">
        <v>23</v>
      </c>
      <c r="M21" s="58" t="s">
        <v>26</v>
      </c>
      <c r="N21" s="12">
        <v>20</v>
      </c>
      <c r="O21" s="14">
        <f t="shared" si="0"/>
        <v>63.7</v>
      </c>
      <c r="P21" s="16">
        <f t="shared" si="5"/>
        <v>16</v>
      </c>
      <c r="Q21" s="16">
        <f t="shared" si="6"/>
        <v>20</v>
      </c>
      <c r="R21" s="62"/>
      <c r="S21" s="62">
        <f t="shared" si="20"/>
        <v>2031</v>
      </c>
      <c r="T21" s="53">
        <f t="shared" si="2"/>
        <v>2071.6999999999998</v>
      </c>
      <c r="U21" s="12" t="s">
        <v>0</v>
      </c>
      <c r="V21" s="11" t="s">
        <v>16</v>
      </c>
      <c r="W21" s="11" t="s">
        <v>16</v>
      </c>
      <c r="X21" s="11" t="s">
        <v>16</v>
      </c>
      <c r="Y21" s="68" t="s">
        <v>0</v>
      </c>
      <c r="Z21" s="11" t="s">
        <v>71</v>
      </c>
      <c r="AA21" s="13" t="str">
        <f t="shared" si="3"/>
        <v>○</v>
      </c>
      <c r="AB21" s="13" t="s">
        <v>0</v>
      </c>
      <c r="AC21" s="12" t="str">
        <f t="shared" si="13"/>
        <v>△1</v>
      </c>
      <c r="AD21" s="12" t="str">
        <f>IF(OR(Z21="△1",AA21="△1",AC21="△1",AB21="△1"),"△1",IF(OR(Z21="△2",AA21="△2",AC21="△2",AB21="△2"),"△2",IF(OR(Z21="△3",AA21="△3",AC21="△3",AB21="△3"),"△3",IF(OR(Z21="○",AA21="○",AC21="○",AB21="○"),"○","-"))))</f>
        <v>△1</v>
      </c>
      <c r="AE21" s="36">
        <v>2024</v>
      </c>
      <c r="AF21" s="18">
        <f t="shared" si="7"/>
        <v>13</v>
      </c>
      <c r="AG21" s="19">
        <f t="shared" si="8"/>
        <v>16</v>
      </c>
      <c r="AH21" s="11">
        <f t="shared" si="21"/>
        <v>1</v>
      </c>
      <c r="AI21" s="51">
        <f t="shared" si="22"/>
        <v>1</v>
      </c>
      <c r="AJ21" s="11"/>
      <c r="AK21" s="51"/>
      <c r="AL21" s="14" t="s">
        <v>26</v>
      </c>
      <c r="AM21" s="12">
        <f t="shared" si="23"/>
        <v>2024</v>
      </c>
      <c r="AN21" s="11">
        <v>2</v>
      </c>
      <c r="AO21" s="11">
        <v>0.33</v>
      </c>
      <c r="AP21" s="11">
        <v>2</v>
      </c>
      <c r="AQ21" s="11">
        <v>0.33</v>
      </c>
      <c r="AR21" s="11">
        <v>2</v>
      </c>
      <c r="AS21" s="11">
        <v>0.33</v>
      </c>
      <c r="AT21" s="17">
        <f t="shared" si="11"/>
        <v>0.495</v>
      </c>
      <c r="AU21" s="11" t="s">
        <v>170</v>
      </c>
      <c r="AV21" s="14">
        <f t="shared" si="12"/>
        <v>2024</v>
      </c>
      <c r="AW21" s="47" t="s">
        <v>209</v>
      </c>
      <c r="AX21" s="9"/>
    </row>
    <row r="22" spans="1:50" s="9" customFormat="1" ht="16.5" customHeight="1" x14ac:dyDescent="0.2">
      <c r="A22" s="108" t="s">
        <v>72</v>
      </c>
      <c r="B22" s="40" t="s">
        <v>35</v>
      </c>
      <c r="C22" s="42"/>
      <c r="D22" s="12" t="s">
        <v>140</v>
      </c>
      <c r="E22" s="37" t="s">
        <v>177</v>
      </c>
      <c r="F22" s="11">
        <v>1988</v>
      </c>
      <c r="G22" s="11">
        <v>1988</v>
      </c>
      <c r="H22" s="11">
        <v>2011</v>
      </c>
      <c r="I22" s="66">
        <v>23</v>
      </c>
      <c r="J22" s="66">
        <v>60</v>
      </c>
      <c r="K22" s="61">
        <v>25</v>
      </c>
      <c r="L22" s="61">
        <v>44</v>
      </c>
      <c r="M22" s="12">
        <v>23</v>
      </c>
      <c r="N22" s="12" t="s">
        <v>0</v>
      </c>
      <c r="O22" s="14">
        <f t="shared" si="0"/>
        <v>78</v>
      </c>
      <c r="P22" s="16">
        <f t="shared" si="5"/>
        <v>25</v>
      </c>
      <c r="Q22" s="16">
        <f t="shared" si="6"/>
        <v>44</v>
      </c>
      <c r="R22" s="62">
        <f t="shared" ref="R22:R30" si="27">H22+P22</f>
        <v>2036</v>
      </c>
      <c r="S22" s="16"/>
      <c r="T22" s="53">
        <f t="shared" si="2"/>
        <v>2066</v>
      </c>
      <c r="U22" s="12" t="s">
        <v>0</v>
      </c>
      <c r="V22" s="11" t="s">
        <v>16</v>
      </c>
      <c r="W22" s="11" t="s">
        <v>16</v>
      </c>
      <c r="X22" s="11" t="s">
        <v>16</v>
      </c>
      <c r="Y22" s="11" t="s">
        <v>16</v>
      </c>
      <c r="Z22" s="11" t="s">
        <v>16</v>
      </c>
      <c r="AA22" s="13" t="str">
        <f t="shared" si="3"/>
        <v>○</v>
      </c>
      <c r="AB22" s="13" t="s">
        <v>0</v>
      </c>
      <c r="AC22" s="12" t="str">
        <f t="shared" si="13"/>
        <v>○</v>
      </c>
      <c r="AD22" s="12" t="str">
        <f>IF(OR(Z22="△1",AA22="△1",AC22="△1",AB22="△1"),"△1",IF(OR(Z22="△2",AA22="△2",AC22="△2",AB22="△2"),"△2",IF(OR(Z22="△3",AA22="△3",AC22="△3",AB22="△3"),"△3",IF(OR(Z22="○",AA22="○",AC22="○",AB22="○"),"○","-"))))</f>
        <v>○</v>
      </c>
      <c r="AE22" s="36">
        <v>2024</v>
      </c>
      <c r="AF22" s="18">
        <f t="shared" si="7"/>
        <v>13</v>
      </c>
      <c r="AG22" s="19">
        <f t="shared" si="8"/>
        <v>36</v>
      </c>
      <c r="AH22" s="12" t="str">
        <f t="shared" ref="AH22:AH71" si="28">IF(AD22="△3","-",IF(AD22="△2",3,IF(AD22="△1",1,"-")))</f>
        <v>-</v>
      </c>
      <c r="AI22" s="51">
        <f t="shared" ref="AI22:AI69" si="29">IF(AH22="-",R22-AE22,AH22)</f>
        <v>12</v>
      </c>
      <c r="AJ22" s="11"/>
      <c r="AK22" s="51"/>
      <c r="AL22" s="14">
        <f t="shared" ref="AL22:AL30" si="30">IF(AI22&lt;0,"-",(AE22+AI22))</f>
        <v>2036</v>
      </c>
      <c r="AM22" s="12" t="str">
        <f t="shared" ref="AM22:AM68" si="31">IF(AH22="-","-",(AE22+AH22))</f>
        <v>-</v>
      </c>
      <c r="AN22" s="11">
        <v>2</v>
      </c>
      <c r="AO22" s="11">
        <v>0.33</v>
      </c>
      <c r="AP22" s="11">
        <v>2</v>
      </c>
      <c r="AQ22" s="11">
        <v>0.33</v>
      </c>
      <c r="AR22" s="11">
        <v>2</v>
      </c>
      <c r="AS22" s="11">
        <v>0.33</v>
      </c>
      <c r="AT22" s="17">
        <f t="shared" si="11"/>
        <v>0.495</v>
      </c>
      <c r="AU22" s="11" t="s">
        <v>170</v>
      </c>
      <c r="AV22" s="14" t="str">
        <f t="shared" si="12"/>
        <v>-</v>
      </c>
      <c r="AW22" s="19"/>
    </row>
    <row r="23" spans="1:50" ht="16.5" customHeight="1" x14ac:dyDescent="0.2">
      <c r="A23" s="109"/>
      <c r="B23" s="41" t="s">
        <v>36</v>
      </c>
      <c r="C23" s="42"/>
      <c r="D23" s="16" t="s">
        <v>13</v>
      </c>
      <c r="E23" s="37" t="s">
        <v>177</v>
      </c>
      <c r="F23" s="69">
        <v>1988</v>
      </c>
      <c r="G23" s="69">
        <v>1988</v>
      </c>
      <c r="H23" s="11">
        <v>2012</v>
      </c>
      <c r="I23" s="66">
        <v>23</v>
      </c>
      <c r="J23" s="66">
        <v>60</v>
      </c>
      <c r="K23" s="61">
        <v>25</v>
      </c>
      <c r="L23" s="61">
        <v>44</v>
      </c>
      <c r="M23" s="12">
        <v>24</v>
      </c>
      <c r="N23" s="12" t="s">
        <v>0</v>
      </c>
      <c r="O23" s="14">
        <f t="shared" si="0"/>
        <v>78</v>
      </c>
      <c r="P23" s="16">
        <f t="shared" si="5"/>
        <v>25</v>
      </c>
      <c r="Q23" s="16">
        <f t="shared" si="6"/>
        <v>44</v>
      </c>
      <c r="R23" s="62">
        <f t="shared" si="27"/>
        <v>2037</v>
      </c>
      <c r="S23" s="16"/>
      <c r="T23" s="53">
        <f t="shared" si="2"/>
        <v>2066</v>
      </c>
      <c r="U23" s="12" t="s">
        <v>0</v>
      </c>
      <c r="V23" s="12" t="s">
        <v>16</v>
      </c>
      <c r="W23" s="12" t="s">
        <v>16</v>
      </c>
      <c r="X23" s="12" t="s">
        <v>16</v>
      </c>
      <c r="Y23" s="12" t="s">
        <v>16</v>
      </c>
      <c r="Z23" s="12" t="s">
        <v>16</v>
      </c>
      <c r="AA23" s="13" t="str">
        <f t="shared" si="3"/>
        <v>○</v>
      </c>
      <c r="AB23" s="13" t="s">
        <v>0</v>
      </c>
      <c r="AC23" s="12" t="str">
        <f t="shared" si="13"/>
        <v>○</v>
      </c>
      <c r="AD23" s="12" t="str">
        <f t="shared" ref="AD23:AD31" si="32">IF(OR(Z23="△1",AA23="△1",AC23="△1",AB23="△1"),"△1",IF(OR(Z23="△2",AA23="△2",AC23="△2",AB23="△2"),"△2",IF(OR(Z23="△3",AA23="△3",AC23="△3",AB23="△3"),"△3",IF(OR(Z23="○",AA23="○",AC23="○",AB23="○"),"○","-"))))</f>
        <v>○</v>
      </c>
      <c r="AE23" s="36">
        <v>2024</v>
      </c>
      <c r="AF23" s="18">
        <f t="shared" si="7"/>
        <v>12</v>
      </c>
      <c r="AG23" s="19">
        <f t="shared" si="8"/>
        <v>36</v>
      </c>
      <c r="AH23" s="12" t="str">
        <f t="shared" si="28"/>
        <v>-</v>
      </c>
      <c r="AI23" s="51">
        <f t="shared" si="29"/>
        <v>13</v>
      </c>
      <c r="AJ23" s="11"/>
      <c r="AK23" s="51"/>
      <c r="AL23" s="14">
        <f t="shared" si="30"/>
        <v>2037</v>
      </c>
      <c r="AM23" s="12" t="str">
        <f t="shared" si="31"/>
        <v>-</v>
      </c>
      <c r="AN23" s="11">
        <v>2</v>
      </c>
      <c r="AO23" s="11">
        <v>0.33</v>
      </c>
      <c r="AP23" s="11">
        <v>2</v>
      </c>
      <c r="AQ23" s="11">
        <v>0.33</v>
      </c>
      <c r="AR23" s="11">
        <v>2</v>
      </c>
      <c r="AS23" s="11">
        <v>0.33</v>
      </c>
      <c r="AT23" s="17">
        <f t="shared" si="11"/>
        <v>0.495</v>
      </c>
      <c r="AU23" s="11" t="s">
        <v>170</v>
      </c>
      <c r="AV23" s="14" t="str">
        <f t="shared" si="12"/>
        <v>-</v>
      </c>
      <c r="AW23" s="19"/>
      <c r="AX23" s="9"/>
    </row>
    <row r="24" spans="1:50" ht="16.5" customHeight="1" x14ac:dyDescent="0.2">
      <c r="A24" s="109"/>
      <c r="B24" s="41" t="s">
        <v>37</v>
      </c>
      <c r="C24" s="42"/>
      <c r="D24" s="16" t="s">
        <v>13</v>
      </c>
      <c r="E24" s="37" t="s">
        <v>177</v>
      </c>
      <c r="F24" s="69">
        <v>1988</v>
      </c>
      <c r="G24" s="69">
        <v>1988</v>
      </c>
      <c r="H24" s="11">
        <v>2013</v>
      </c>
      <c r="I24" s="66">
        <v>23</v>
      </c>
      <c r="J24" s="66">
        <v>60</v>
      </c>
      <c r="K24" s="61">
        <v>25</v>
      </c>
      <c r="L24" s="61">
        <v>44</v>
      </c>
      <c r="M24" s="12">
        <v>25</v>
      </c>
      <c r="N24" s="12" t="s">
        <v>0</v>
      </c>
      <c r="O24" s="14">
        <f t="shared" si="0"/>
        <v>78</v>
      </c>
      <c r="P24" s="16">
        <f t="shared" si="5"/>
        <v>25</v>
      </c>
      <c r="Q24" s="16">
        <f t="shared" si="6"/>
        <v>44</v>
      </c>
      <c r="R24" s="62">
        <f t="shared" si="27"/>
        <v>2038</v>
      </c>
      <c r="S24" s="16"/>
      <c r="T24" s="53">
        <f t="shared" si="2"/>
        <v>2066</v>
      </c>
      <c r="U24" s="12" t="s">
        <v>0</v>
      </c>
      <c r="V24" s="12" t="s">
        <v>16</v>
      </c>
      <c r="W24" s="12" t="s">
        <v>16</v>
      </c>
      <c r="X24" s="12" t="s">
        <v>16</v>
      </c>
      <c r="Y24" s="12" t="s">
        <v>16</v>
      </c>
      <c r="Z24" s="12" t="s">
        <v>16</v>
      </c>
      <c r="AA24" s="13" t="str">
        <f t="shared" si="3"/>
        <v>○</v>
      </c>
      <c r="AB24" s="13" t="s">
        <v>0</v>
      </c>
      <c r="AC24" s="12" t="str">
        <f t="shared" si="13"/>
        <v>○</v>
      </c>
      <c r="AD24" s="12" t="str">
        <f t="shared" si="32"/>
        <v>○</v>
      </c>
      <c r="AE24" s="36">
        <v>2024</v>
      </c>
      <c r="AF24" s="18">
        <f t="shared" si="7"/>
        <v>11</v>
      </c>
      <c r="AG24" s="19">
        <f t="shared" si="8"/>
        <v>36</v>
      </c>
      <c r="AH24" s="12" t="str">
        <f t="shared" si="28"/>
        <v>-</v>
      </c>
      <c r="AI24" s="51">
        <f t="shared" si="29"/>
        <v>14</v>
      </c>
      <c r="AJ24" s="11"/>
      <c r="AK24" s="51"/>
      <c r="AL24" s="14">
        <f t="shared" si="30"/>
        <v>2038</v>
      </c>
      <c r="AM24" s="12" t="str">
        <f t="shared" si="31"/>
        <v>-</v>
      </c>
      <c r="AN24" s="11">
        <v>2</v>
      </c>
      <c r="AO24" s="11">
        <v>0.33</v>
      </c>
      <c r="AP24" s="11">
        <v>2</v>
      </c>
      <c r="AQ24" s="11">
        <v>0.33</v>
      </c>
      <c r="AR24" s="11">
        <v>2</v>
      </c>
      <c r="AS24" s="11">
        <v>0.33</v>
      </c>
      <c r="AT24" s="17">
        <f t="shared" si="11"/>
        <v>0.495</v>
      </c>
      <c r="AU24" s="11" t="s">
        <v>170</v>
      </c>
      <c r="AV24" s="14" t="str">
        <f t="shared" si="12"/>
        <v>-</v>
      </c>
      <c r="AW24" s="47"/>
      <c r="AX24" s="9"/>
    </row>
    <row r="25" spans="1:50" ht="16.5" customHeight="1" x14ac:dyDescent="0.2">
      <c r="A25" s="109"/>
      <c r="B25" s="41" t="s">
        <v>38</v>
      </c>
      <c r="C25" s="43"/>
      <c r="D25" s="12" t="s">
        <v>13</v>
      </c>
      <c r="E25" s="37" t="s">
        <v>177</v>
      </c>
      <c r="F25" s="11">
        <v>1988</v>
      </c>
      <c r="G25" s="11">
        <v>1988</v>
      </c>
      <c r="H25" s="11">
        <v>2011</v>
      </c>
      <c r="I25" s="57">
        <v>23</v>
      </c>
      <c r="J25" s="57">
        <v>60</v>
      </c>
      <c r="K25" s="12">
        <v>25</v>
      </c>
      <c r="L25" s="12">
        <v>44</v>
      </c>
      <c r="M25" s="12">
        <v>23</v>
      </c>
      <c r="N25" s="12" t="s">
        <v>0</v>
      </c>
      <c r="O25" s="14">
        <f t="shared" si="0"/>
        <v>78</v>
      </c>
      <c r="P25" s="16">
        <f t="shared" si="5"/>
        <v>25</v>
      </c>
      <c r="Q25" s="16">
        <f t="shared" si="6"/>
        <v>44</v>
      </c>
      <c r="R25" s="62">
        <f t="shared" si="27"/>
        <v>2036</v>
      </c>
      <c r="S25" s="16"/>
      <c r="T25" s="53">
        <f t="shared" si="2"/>
        <v>2066</v>
      </c>
      <c r="U25" s="12" t="s">
        <v>0</v>
      </c>
      <c r="V25" s="12" t="s">
        <v>16</v>
      </c>
      <c r="W25" s="12" t="s">
        <v>16</v>
      </c>
      <c r="X25" s="12" t="s">
        <v>16</v>
      </c>
      <c r="Y25" s="12" t="s">
        <v>16</v>
      </c>
      <c r="Z25" s="12" t="s">
        <v>70</v>
      </c>
      <c r="AA25" s="13" t="str">
        <f t="shared" si="3"/>
        <v>○</v>
      </c>
      <c r="AB25" s="13" t="s">
        <v>0</v>
      </c>
      <c r="AC25" s="12" t="str">
        <f t="shared" si="13"/>
        <v>△3</v>
      </c>
      <c r="AD25" s="12" t="str">
        <f t="shared" si="32"/>
        <v>△3</v>
      </c>
      <c r="AE25" s="36">
        <v>2024</v>
      </c>
      <c r="AF25" s="18">
        <f t="shared" si="7"/>
        <v>13</v>
      </c>
      <c r="AG25" s="19">
        <f t="shared" si="8"/>
        <v>36</v>
      </c>
      <c r="AH25" s="12" t="str">
        <f t="shared" si="28"/>
        <v>-</v>
      </c>
      <c r="AI25" s="51">
        <f t="shared" si="29"/>
        <v>12</v>
      </c>
      <c r="AJ25" s="11"/>
      <c r="AK25" s="51"/>
      <c r="AL25" s="14">
        <f t="shared" si="30"/>
        <v>2036</v>
      </c>
      <c r="AM25" s="12" t="str">
        <f t="shared" si="31"/>
        <v>-</v>
      </c>
      <c r="AN25" s="11">
        <v>2</v>
      </c>
      <c r="AO25" s="11">
        <v>0.33</v>
      </c>
      <c r="AP25" s="11">
        <v>2</v>
      </c>
      <c r="AQ25" s="11">
        <v>0.33</v>
      </c>
      <c r="AR25" s="11">
        <v>2</v>
      </c>
      <c r="AS25" s="11">
        <v>0.33</v>
      </c>
      <c r="AT25" s="17">
        <f t="shared" si="11"/>
        <v>0.495</v>
      </c>
      <c r="AU25" s="11" t="s">
        <v>170</v>
      </c>
      <c r="AV25" s="14" t="str">
        <f t="shared" si="12"/>
        <v>-</v>
      </c>
      <c r="AW25" s="47"/>
      <c r="AX25" s="9"/>
    </row>
    <row r="26" spans="1:50" ht="16.5" customHeight="1" x14ac:dyDescent="0.2">
      <c r="A26" s="109"/>
      <c r="B26" s="41" t="s">
        <v>39</v>
      </c>
      <c r="C26" s="43"/>
      <c r="D26" s="12" t="s">
        <v>13</v>
      </c>
      <c r="E26" s="37" t="s">
        <v>177</v>
      </c>
      <c r="F26" s="69">
        <v>1988</v>
      </c>
      <c r="G26" s="69">
        <v>1988</v>
      </c>
      <c r="H26" s="69">
        <v>1988</v>
      </c>
      <c r="I26" s="57">
        <v>23</v>
      </c>
      <c r="J26" s="57">
        <v>60</v>
      </c>
      <c r="K26" s="12">
        <v>25</v>
      </c>
      <c r="L26" s="12">
        <v>44</v>
      </c>
      <c r="M26" s="12" t="s">
        <v>0</v>
      </c>
      <c r="N26" s="12" t="s">
        <v>0</v>
      </c>
      <c r="O26" s="14">
        <f t="shared" si="0"/>
        <v>78</v>
      </c>
      <c r="P26" s="16">
        <f t="shared" si="5"/>
        <v>25</v>
      </c>
      <c r="Q26" s="16">
        <f t="shared" si="6"/>
        <v>44</v>
      </c>
      <c r="R26" s="62">
        <f t="shared" si="27"/>
        <v>2013</v>
      </c>
      <c r="S26" s="16"/>
      <c r="T26" s="53">
        <f t="shared" si="2"/>
        <v>2066</v>
      </c>
      <c r="U26" s="12" t="s">
        <v>0</v>
      </c>
      <c r="V26" s="12" t="s">
        <v>16</v>
      </c>
      <c r="W26" s="12" t="s">
        <v>16</v>
      </c>
      <c r="X26" s="12" t="s">
        <v>16</v>
      </c>
      <c r="Y26" s="12" t="s">
        <v>16</v>
      </c>
      <c r="Z26" s="12" t="s">
        <v>70</v>
      </c>
      <c r="AA26" s="13" t="str">
        <f t="shared" si="3"/>
        <v>△3</v>
      </c>
      <c r="AB26" s="13" t="s">
        <v>0</v>
      </c>
      <c r="AC26" s="12" t="str">
        <f t="shared" si="13"/>
        <v>△3</v>
      </c>
      <c r="AD26" s="12" t="str">
        <f t="shared" si="32"/>
        <v>△3</v>
      </c>
      <c r="AE26" s="36">
        <v>2024</v>
      </c>
      <c r="AF26" s="18">
        <f t="shared" si="7"/>
        <v>36</v>
      </c>
      <c r="AG26" s="19">
        <f t="shared" si="8"/>
        <v>36</v>
      </c>
      <c r="AH26" s="12" t="str">
        <f t="shared" si="28"/>
        <v>-</v>
      </c>
      <c r="AI26" s="51">
        <f t="shared" si="29"/>
        <v>-11</v>
      </c>
      <c r="AJ26" s="11"/>
      <c r="AK26" s="51"/>
      <c r="AL26" s="14" t="str">
        <f t="shared" si="30"/>
        <v>-</v>
      </c>
      <c r="AM26" s="12" t="str">
        <f t="shared" si="31"/>
        <v>-</v>
      </c>
      <c r="AN26" s="11">
        <v>2</v>
      </c>
      <c r="AO26" s="11">
        <v>0.33</v>
      </c>
      <c r="AP26" s="11">
        <v>2</v>
      </c>
      <c r="AQ26" s="11">
        <v>0.33</v>
      </c>
      <c r="AR26" s="11">
        <v>2</v>
      </c>
      <c r="AS26" s="11">
        <v>0.33</v>
      </c>
      <c r="AT26" s="17">
        <f t="shared" si="11"/>
        <v>0.495</v>
      </c>
      <c r="AU26" s="11" t="s">
        <v>170</v>
      </c>
      <c r="AV26" s="14" t="str">
        <f t="shared" si="12"/>
        <v>-</v>
      </c>
      <c r="AW26" s="47"/>
      <c r="AX26" s="9"/>
    </row>
    <row r="27" spans="1:50" ht="16.5" customHeight="1" x14ac:dyDescent="0.2">
      <c r="A27" s="109"/>
      <c r="B27" s="41" t="s">
        <v>40</v>
      </c>
      <c r="C27" s="43"/>
      <c r="D27" s="12" t="s">
        <v>13</v>
      </c>
      <c r="E27" s="37" t="s">
        <v>177</v>
      </c>
      <c r="F27" s="69">
        <v>1988</v>
      </c>
      <c r="G27" s="69">
        <v>1988</v>
      </c>
      <c r="H27" s="69">
        <v>1988</v>
      </c>
      <c r="I27" s="57">
        <v>23</v>
      </c>
      <c r="J27" s="57">
        <v>60</v>
      </c>
      <c r="K27" s="12">
        <v>25</v>
      </c>
      <c r="L27" s="12">
        <v>44</v>
      </c>
      <c r="M27" s="12" t="s">
        <v>0</v>
      </c>
      <c r="N27" s="12" t="s">
        <v>0</v>
      </c>
      <c r="O27" s="14">
        <f t="shared" si="0"/>
        <v>78</v>
      </c>
      <c r="P27" s="16">
        <f t="shared" si="5"/>
        <v>25</v>
      </c>
      <c r="Q27" s="16">
        <f t="shared" si="6"/>
        <v>44</v>
      </c>
      <c r="R27" s="62">
        <f t="shared" si="27"/>
        <v>2013</v>
      </c>
      <c r="S27" s="16"/>
      <c r="T27" s="53">
        <f t="shared" si="2"/>
        <v>2066</v>
      </c>
      <c r="U27" s="12" t="s">
        <v>0</v>
      </c>
      <c r="V27" s="12" t="s">
        <v>16</v>
      </c>
      <c r="W27" s="12" t="s">
        <v>16</v>
      </c>
      <c r="X27" s="12" t="s">
        <v>16</v>
      </c>
      <c r="Y27" s="12" t="s">
        <v>16</v>
      </c>
      <c r="Z27" s="12" t="s">
        <v>70</v>
      </c>
      <c r="AA27" s="13" t="str">
        <f t="shared" si="3"/>
        <v>△3</v>
      </c>
      <c r="AB27" s="13" t="s">
        <v>0</v>
      </c>
      <c r="AC27" s="12" t="str">
        <f t="shared" si="13"/>
        <v>△3</v>
      </c>
      <c r="AD27" s="12" t="str">
        <f t="shared" si="32"/>
        <v>△3</v>
      </c>
      <c r="AE27" s="36">
        <v>2024</v>
      </c>
      <c r="AF27" s="18">
        <f t="shared" si="7"/>
        <v>36</v>
      </c>
      <c r="AG27" s="19">
        <f t="shared" si="8"/>
        <v>36</v>
      </c>
      <c r="AH27" s="12" t="str">
        <f t="shared" si="28"/>
        <v>-</v>
      </c>
      <c r="AI27" s="51">
        <f t="shared" si="29"/>
        <v>-11</v>
      </c>
      <c r="AJ27" s="11"/>
      <c r="AK27" s="51"/>
      <c r="AL27" s="14" t="str">
        <f t="shared" si="30"/>
        <v>-</v>
      </c>
      <c r="AM27" s="12" t="str">
        <f t="shared" si="31"/>
        <v>-</v>
      </c>
      <c r="AN27" s="11">
        <v>2</v>
      </c>
      <c r="AO27" s="11">
        <v>0.33</v>
      </c>
      <c r="AP27" s="11">
        <v>2</v>
      </c>
      <c r="AQ27" s="11">
        <v>0.33</v>
      </c>
      <c r="AR27" s="11">
        <v>2</v>
      </c>
      <c r="AS27" s="11">
        <v>0.33</v>
      </c>
      <c r="AT27" s="17">
        <f t="shared" si="11"/>
        <v>0.495</v>
      </c>
      <c r="AU27" s="11" t="s">
        <v>170</v>
      </c>
      <c r="AV27" s="14" t="str">
        <f t="shared" si="12"/>
        <v>-</v>
      </c>
      <c r="AW27" s="47"/>
      <c r="AX27" s="9"/>
    </row>
    <row r="28" spans="1:50" ht="16.5" customHeight="1" x14ac:dyDescent="0.2">
      <c r="A28" s="109"/>
      <c r="B28" s="28" t="s">
        <v>189</v>
      </c>
      <c r="C28" s="43"/>
      <c r="D28" s="12" t="s">
        <v>12</v>
      </c>
      <c r="E28" s="37" t="s">
        <v>177</v>
      </c>
      <c r="F28" s="69">
        <v>1988</v>
      </c>
      <c r="G28" s="69">
        <v>1988</v>
      </c>
      <c r="H28" s="69">
        <v>1988</v>
      </c>
      <c r="I28" s="63">
        <v>36</v>
      </c>
      <c r="J28" s="63">
        <v>93</v>
      </c>
      <c r="K28" s="61">
        <v>20</v>
      </c>
      <c r="L28" s="61">
        <v>33</v>
      </c>
      <c r="M28" s="12" t="s">
        <v>0</v>
      </c>
      <c r="N28" s="12" t="s">
        <v>0</v>
      </c>
      <c r="O28" s="14">
        <f t="shared" si="0"/>
        <v>120.9</v>
      </c>
      <c r="P28" s="16">
        <f t="shared" si="5"/>
        <v>20</v>
      </c>
      <c r="Q28" s="16">
        <f t="shared" si="6"/>
        <v>33</v>
      </c>
      <c r="R28" s="62">
        <f t="shared" si="27"/>
        <v>2008</v>
      </c>
      <c r="S28" s="16"/>
      <c r="T28" s="53">
        <f t="shared" si="2"/>
        <v>2108.9</v>
      </c>
      <c r="U28" s="12" t="s">
        <v>0</v>
      </c>
      <c r="V28" s="12" t="s">
        <v>16</v>
      </c>
      <c r="W28" s="12" t="s">
        <v>16</v>
      </c>
      <c r="X28" s="12" t="s">
        <v>16</v>
      </c>
      <c r="Y28" s="13" t="s">
        <v>0</v>
      </c>
      <c r="Z28" s="12" t="s">
        <v>16</v>
      </c>
      <c r="AA28" s="13" t="str">
        <f t="shared" si="3"/>
        <v>△3</v>
      </c>
      <c r="AB28" s="13" t="s">
        <v>0</v>
      </c>
      <c r="AC28" s="12" t="str">
        <f t="shared" si="13"/>
        <v>△3</v>
      </c>
      <c r="AD28" s="12" t="str">
        <f t="shared" si="32"/>
        <v>△3</v>
      </c>
      <c r="AE28" s="36">
        <v>2024</v>
      </c>
      <c r="AF28" s="18">
        <f t="shared" si="7"/>
        <v>36</v>
      </c>
      <c r="AG28" s="19">
        <f t="shared" si="8"/>
        <v>36</v>
      </c>
      <c r="AH28" s="12" t="str">
        <f t="shared" si="28"/>
        <v>-</v>
      </c>
      <c r="AI28" s="51">
        <f t="shared" si="29"/>
        <v>-16</v>
      </c>
      <c r="AJ28" s="11"/>
      <c r="AK28" s="51"/>
      <c r="AL28" s="14" t="str">
        <f t="shared" si="30"/>
        <v>-</v>
      </c>
      <c r="AM28" s="12" t="str">
        <f t="shared" si="31"/>
        <v>-</v>
      </c>
      <c r="AN28" s="11">
        <v>2</v>
      </c>
      <c r="AO28" s="11">
        <v>0.33</v>
      </c>
      <c r="AP28" s="11">
        <v>2</v>
      </c>
      <c r="AQ28" s="11">
        <v>0.33</v>
      </c>
      <c r="AR28" s="11">
        <v>2</v>
      </c>
      <c r="AS28" s="11">
        <v>0.33</v>
      </c>
      <c r="AT28" s="17">
        <f t="shared" si="11"/>
        <v>0.495</v>
      </c>
      <c r="AU28" s="11" t="s">
        <v>170</v>
      </c>
      <c r="AV28" s="14" t="str">
        <f t="shared" si="12"/>
        <v>-</v>
      </c>
      <c r="AW28" s="19"/>
      <c r="AX28" s="9"/>
    </row>
    <row r="29" spans="1:50" ht="16.5" customHeight="1" x14ac:dyDescent="0.2">
      <c r="A29" s="109"/>
      <c r="B29" s="28" t="s">
        <v>190</v>
      </c>
      <c r="C29" s="43"/>
      <c r="D29" s="12" t="s">
        <v>12</v>
      </c>
      <c r="E29" s="37" t="s">
        <v>177</v>
      </c>
      <c r="F29" s="69">
        <v>1988</v>
      </c>
      <c r="G29" s="69">
        <v>1988</v>
      </c>
      <c r="H29" s="11">
        <v>2012</v>
      </c>
      <c r="I29" s="63">
        <v>36</v>
      </c>
      <c r="J29" s="63">
        <v>93</v>
      </c>
      <c r="K29" s="61">
        <v>20</v>
      </c>
      <c r="L29" s="61">
        <v>33</v>
      </c>
      <c r="M29" s="12" t="s">
        <v>0</v>
      </c>
      <c r="N29" s="12" t="s">
        <v>0</v>
      </c>
      <c r="O29" s="14">
        <f t="shared" si="0"/>
        <v>120.9</v>
      </c>
      <c r="P29" s="16">
        <f t="shared" si="5"/>
        <v>20</v>
      </c>
      <c r="Q29" s="16">
        <f t="shared" si="6"/>
        <v>33</v>
      </c>
      <c r="R29" s="62">
        <f t="shared" si="27"/>
        <v>2032</v>
      </c>
      <c r="S29" s="16"/>
      <c r="T29" s="53">
        <f t="shared" si="2"/>
        <v>2108.9</v>
      </c>
      <c r="U29" s="12" t="s">
        <v>0</v>
      </c>
      <c r="V29" s="12" t="s">
        <v>16</v>
      </c>
      <c r="W29" s="12" t="s">
        <v>16</v>
      </c>
      <c r="X29" s="12" t="s">
        <v>16</v>
      </c>
      <c r="Y29" s="13" t="s">
        <v>0</v>
      </c>
      <c r="Z29" s="12" t="s">
        <v>16</v>
      </c>
      <c r="AA29" s="13" t="str">
        <f t="shared" si="3"/>
        <v>○</v>
      </c>
      <c r="AB29" s="13" t="s">
        <v>0</v>
      </c>
      <c r="AC29" s="12" t="str">
        <f t="shared" si="13"/>
        <v>○</v>
      </c>
      <c r="AD29" s="12" t="str">
        <f t="shared" si="32"/>
        <v>○</v>
      </c>
      <c r="AE29" s="36">
        <v>2024</v>
      </c>
      <c r="AF29" s="18">
        <f t="shared" si="7"/>
        <v>12</v>
      </c>
      <c r="AG29" s="19">
        <f t="shared" si="8"/>
        <v>36</v>
      </c>
      <c r="AH29" s="12" t="str">
        <f t="shared" si="28"/>
        <v>-</v>
      </c>
      <c r="AI29" s="51">
        <f t="shared" si="29"/>
        <v>8</v>
      </c>
      <c r="AJ29" s="11"/>
      <c r="AK29" s="51"/>
      <c r="AL29" s="14">
        <f t="shared" si="30"/>
        <v>2032</v>
      </c>
      <c r="AM29" s="12" t="str">
        <f t="shared" si="31"/>
        <v>-</v>
      </c>
      <c r="AN29" s="11">
        <v>2</v>
      </c>
      <c r="AO29" s="11">
        <v>0.33</v>
      </c>
      <c r="AP29" s="11">
        <v>2</v>
      </c>
      <c r="AQ29" s="11">
        <v>0.33</v>
      </c>
      <c r="AR29" s="11">
        <v>2</v>
      </c>
      <c r="AS29" s="11">
        <v>0.33</v>
      </c>
      <c r="AT29" s="17">
        <f t="shared" si="11"/>
        <v>0.495</v>
      </c>
      <c r="AU29" s="11" t="s">
        <v>170</v>
      </c>
      <c r="AV29" s="14" t="str">
        <f t="shared" si="12"/>
        <v>-</v>
      </c>
      <c r="AW29" s="19"/>
      <c r="AX29" s="9"/>
    </row>
    <row r="30" spans="1:50" ht="16.5" customHeight="1" x14ac:dyDescent="0.2">
      <c r="A30" s="109"/>
      <c r="B30" s="28" t="s">
        <v>191</v>
      </c>
      <c r="C30" s="43"/>
      <c r="D30" s="12" t="s">
        <v>12</v>
      </c>
      <c r="E30" s="37" t="s">
        <v>177</v>
      </c>
      <c r="F30" s="69">
        <v>1988</v>
      </c>
      <c r="G30" s="69">
        <v>1988</v>
      </c>
      <c r="H30" s="69">
        <v>1988</v>
      </c>
      <c r="I30" s="63">
        <v>36</v>
      </c>
      <c r="J30" s="63">
        <v>93</v>
      </c>
      <c r="K30" s="61">
        <v>20</v>
      </c>
      <c r="L30" s="61">
        <v>33</v>
      </c>
      <c r="M30" s="12" t="s">
        <v>0</v>
      </c>
      <c r="N30" s="12" t="s">
        <v>0</v>
      </c>
      <c r="O30" s="14">
        <f t="shared" si="0"/>
        <v>120.9</v>
      </c>
      <c r="P30" s="16">
        <f t="shared" si="5"/>
        <v>20</v>
      </c>
      <c r="Q30" s="16">
        <f t="shared" si="6"/>
        <v>33</v>
      </c>
      <c r="R30" s="62">
        <f t="shared" si="27"/>
        <v>2008</v>
      </c>
      <c r="S30" s="16"/>
      <c r="T30" s="53">
        <f t="shared" si="2"/>
        <v>2108.9</v>
      </c>
      <c r="U30" s="12" t="s">
        <v>0</v>
      </c>
      <c r="V30" s="12" t="s">
        <v>16</v>
      </c>
      <c r="W30" s="12" t="s">
        <v>16</v>
      </c>
      <c r="X30" s="12" t="s">
        <v>16</v>
      </c>
      <c r="Y30" s="13" t="s">
        <v>0</v>
      </c>
      <c r="Z30" s="12" t="s">
        <v>16</v>
      </c>
      <c r="AA30" s="13" t="str">
        <f t="shared" si="3"/>
        <v>△3</v>
      </c>
      <c r="AB30" s="13" t="s">
        <v>0</v>
      </c>
      <c r="AC30" s="12" t="str">
        <f t="shared" si="13"/>
        <v>△3</v>
      </c>
      <c r="AD30" s="12" t="str">
        <f t="shared" si="32"/>
        <v>△3</v>
      </c>
      <c r="AE30" s="36">
        <v>2024</v>
      </c>
      <c r="AF30" s="18">
        <f t="shared" si="7"/>
        <v>36</v>
      </c>
      <c r="AG30" s="19">
        <f t="shared" si="8"/>
        <v>36</v>
      </c>
      <c r="AH30" s="12" t="str">
        <f t="shared" si="28"/>
        <v>-</v>
      </c>
      <c r="AI30" s="51">
        <f t="shared" si="29"/>
        <v>-16</v>
      </c>
      <c r="AJ30" s="11"/>
      <c r="AK30" s="51"/>
      <c r="AL30" s="14" t="str">
        <f t="shared" si="30"/>
        <v>-</v>
      </c>
      <c r="AM30" s="12" t="str">
        <f t="shared" si="31"/>
        <v>-</v>
      </c>
      <c r="AN30" s="11">
        <v>2</v>
      </c>
      <c r="AO30" s="11">
        <v>0.33</v>
      </c>
      <c r="AP30" s="11">
        <v>2</v>
      </c>
      <c r="AQ30" s="11">
        <v>0.33</v>
      </c>
      <c r="AR30" s="11">
        <v>2</v>
      </c>
      <c r="AS30" s="11">
        <v>0.33</v>
      </c>
      <c r="AT30" s="17">
        <f t="shared" si="11"/>
        <v>0.495</v>
      </c>
      <c r="AU30" s="11" t="s">
        <v>170</v>
      </c>
      <c r="AV30" s="14" t="str">
        <f t="shared" si="12"/>
        <v>-</v>
      </c>
      <c r="AW30" s="19"/>
      <c r="AX30" s="9"/>
    </row>
    <row r="31" spans="1:50" ht="16.5" customHeight="1" x14ac:dyDescent="0.2">
      <c r="A31" s="109"/>
      <c r="B31" s="28" t="s">
        <v>41</v>
      </c>
      <c r="C31" s="38"/>
      <c r="D31" s="12" t="s">
        <v>14</v>
      </c>
      <c r="E31" s="37" t="s">
        <v>171</v>
      </c>
      <c r="F31" s="69">
        <v>1988</v>
      </c>
      <c r="G31" s="69">
        <v>1988</v>
      </c>
      <c r="H31" s="69">
        <v>1988</v>
      </c>
      <c r="I31" s="63">
        <v>37</v>
      </c>
      <c r="J31" s="63">
        <v>80</v>
      </c>
      <c r="K31" s="61">
        <v>25</v>
      </c>
      <c r="L31" s="61">
        <v>31</v>
      </c>
      <c r="M31" s="12" t="s">
        <v>0</v>
      </c>
      <c r="N31" s="12" t="s">
        <v>0</v>
      </c>
      <c r="O31" s="14">
        <f t="shared" si="0"/>
        <v>104</v>
      </c>
      <c r="P31" s="16">
        <f t="shared" si="5"/>
        <v>25</v>
      </c>
      <c r="Q31" s="16">
        <f t="shared" ref="Q31:Q81" si="33">IF(N31="-",L31,N31)</f>
        <v>31</v>
      </c>
      <c r="R31" s="16"/>
      <c r="S31" s="62">
        <f t="shared" ref="S31:S33" si="34">G31+L31</f>
        <v>2019</v>
      </c>
      <c r="T31" s="53">
        <f t="shared" si="2"/>
        <v>2092</v>
      </c>
      <c r="U31" s="11" t="s">
        <v>0</v>
      </c>
      <c r="V31" s="11" t="s">
        <v>16</v>
      </c>
      <c r="W31" s="11" t="s">
        <v>16</v>
      </c>
      <c r="X31" s="11" t="s">
        <v>16</v>
      </c>
      <c r="Y31" s="68" t="s">
        <v>0</v>
      </c>
      <c r="Z31" s="11" t="s">
        <v>16</v>
      </c>
      <c r="AA31" s="68" t="str">
        <f t="shared" si="3"/>
        <v>○</v>
      </c>
      <c r="AB31" s="13" t="s">
        <v>0</v>
      </c>
      <c r="AC31" s="12" t="str">
        <f t="shared" si="13"/>
        <v>○</v>
      </c>
      <c r="AD31" s="12" t="str">
        <f t="shared" si="32"/>
        <v>○</v>
      </c>
      <c r="AE31" s="36">
        <v>2024</v>
      </c>
      <c r="AF31" s="18">
        <f t="shared" si="7"/>
        <v>36</v>
      </c>
      <c r="AG31" s="19">
        <f t="shared" si="8"/>
        <v>36</v>
      </c>
      <c r="AH31" s="12"/>
      <c r="AI31" s="51"/>
      <c r="AJ31" s="11" t="str">
        <f t="shared" ref="AJ31" si="35">IF(AD31="△3","-",IF(AD31="△2",3,IF(AD31="△1",1,"-")))</f>
        <v>-</v>
      </c>
      <c r="AK31" s="51">
        <f>IF(AJ31="-",S31-AE31,AJ31)</f>
        <v>-5</v>
      </c>
      <c r="AL31" s="14"/>
      <c r="AM31" s="12" t="str">
        <f t="shared" ref="AM31:AM33" si="36">IF(E31="修繕","-",IF(AJ31="-","-",(AE31+AJ31)))</f>
        <v>-</v>
      </c>
      <c r="AN31" s="11">
        <v>2</v>
      </c>
      <c r="AO31" s="11">
        <v>0.33</v>
      </c>
      <c r="AP31" s="11">
        <v>2</v>
      </c>
      <c r="AQ31" s="11">
        <v>0.33</v>
      </c>
      <c r="AR31" s="11">
        <v>2</v>
      </c>
      <c r="AS31" s="11">
        <v>0.33</v>
      </c>
      <c r="AT31" s="17">
        <f t="shared" si="11"/>
        <v>0.495</v>
      </c>
      <c r="AU31" s="11" t="s">
        <v>170</v>
      </c>
      <c r="AV31" s="14" t="str">
        <f t="shared" si="12"/>
        <v>-</v>
      </c>
      <c r="AW31" s="19"/>
      <c r="AX31" s="9"/>
    </row>
    <row r="32" spans="1:50" ht="16.5" customHeight="1" x14ac:dyDescent="0.2">
      <c r="A32" s="109"/>
      <c r="B32" s="28" t="s">
        <v>42</v>
      </c>
      <c r="C32" s="38"/>
      <c r="D32" s="12" t="s">
        <v>14</v>
      </c>
      <c r="E32" s="37" t="s">
        <v>171</v>
      </c>
      <c r="F32" s="69">
        <v>1988</v>
      </c>
      <c r="G32" s="69">
        <v>1988</v>
      </c>
      <c r="H32" s="69">
        <v>1988</v>
      </c>
      <c r="I32" s="63">
        <v>37</v>
      </c>
      <c r="J32" s="63">
        <v>80</v>
      </c>
      <c r="K32" s="61">
        <v>25</v>
      </c>
      <c r="L32" s="61">
        <v>31</v>
      </c>
      <c r="M32" s="12" t="s">
        <v>0</v>
      </c>
      <c r="N32" s="12" t="s">
        <v>0</v>
      </c>
      <c r="O32" s="14">
        <f t="shared" si="0"/>
        <v>104</v>
      </c>
      <c r="P32" s="16">
        <f t="shared" si="5"/>
        <v>25</v>
      </c>
      <c r="Q32" s="16">
        <f t="shared" si="33"/>
        <v>31</v>
      </c>
      <c r="R32" s="16"/>
      <c r="S32" s="62">
        <f t="shared" si="34"/>
        <v>2019</v>
      </c>
      <c r="T32" s="53">
        <f t="shared" si="2"/>
        <v>2092</v>
      </c>
      <c r="U32" s="11" t="s">
        <v>0</v>
      </c>
      <c r="V32" s="11" t="s">
        <v>16</v>
      </c>
      <c r="W32" s="11" t="s">
        <v>16</v>
      </c>
      <c r="X32" s="11" t="s">
        <v>16</v>
      </c>
      <c r="Y32" s="68" t="s">
        <v>0</v>
      </c>
      <c r="Z32" s="11" t="s">
        <v>71</v>
      </c>
      <c r="AA32" s="68" t="str">
        <f t="shared" si="3"/>
        <v>○</v>
      </c>
      <c r="AB32" s="13" t="s">
        <v>0</v>
      </c>
      <c r="AC32" s="12" t="str">
        <f t="shared" si="13"/>
        <v>△1</v>
      </c>
      <c r="AD32" s="12" t="str">
        <f>IF(OR(Z32="△1",AA32="△1",AC32="△1",AB32="△1"),"△1",IF(OR(Z32="△2",AA32="△2",AC32="△2",AB32="△2"),"△2",IF(OR(Z32="△3",AA32="△3",AC32="△3",AB32="△3"),"△3",IF(OR(Z32="○",AA32="○",AC32="○",AB32="○"),"○","-"))))</f>
        <v>△1</v>
      </c>
      <c r="AE32" s="36">
        <v>2024</v>
      </c>
      <c r="AF32" s="18">
        <f t="shared" si="7"/>
        <v>36</v>
      </c>
      <c r="AG32" s="19">
        <f t="shared" si="8"/>
        <v>36</v>
      </c>
      <c r="AH32" s="11">
        <f t="shared" ref="AH32" si="37">IF(AD32="△3","-",IF(AD32="△2",3,IF(AD32="△1",1,"-")))</f>
        <v>1</v>
      </c>
      <c r="AI32" s="51">
        <f t="shared" ref="AI32" si="38">IF(AH32="-",Q32-AC32,AH32)</f>
        <v>1</v>
      </c>
      <c r="AJ32" s="11"/>
      <c r="AK32" s="51"/>
      <c r="AL32" s="14"/>
      <c r="AM32" s="12">
        <f t="shared" si="36"/>
        <v>2024</v>
      </c>
      <c r="AN32" s="11">
        <v>2</v>
      </c>
      <c r="AO32" s="11">
        <v>0.33</v>
      </c>
      <c r="AP32" s="11">
        <v>2</v>
      </c>
      <c r="AQ32" s="11">
        <v>0.33</v>
      </c>
      <c r="AR32" s="11">
        <v>2</v>
      </c>
      <c r="AS32" s="11">
        <v>0.33</v>
      </c>
      <c r="AT32" s="17">
        <f t="shared" si="11"/>
        <v>0.495</v>
      </c>
      <c r="AU32" s="11" t="s">
        <v>170</v>
      </c>
      <c r="AV32" s="14">
        <f t="shared" si="12"/>
        <v>2024</v>
      </c>
      <c r="AW32" s="47" t="s">
        <v>209</v>
      </c>
      <c r="AX32" s="9"/>
    </row>
    <row r="33" spans="1:50" ht="16.5" customHeight="1" x14ac:dyDescent="0.2">
      <c r="A33" s="109"/>
      <c r="B33" s="28" t="s">
        <v>43</v>
      </c>
      <c r="C33" s="38"/>
      <c r="D33" s="12" t="s">
        <v>14</v>
      </c>
      <c r="E33" s="37" t="s">
        <v>171</v>
      </c>
      <c r="F33" s="69">
        <v>1988</v>
      </c>
      <c r="G33" s="69">
        <v>1988</v>
      </c>
      <c r="H33" s="69">
        <v>1988</v>
      </c>
      <c r="I33" s="63">
        <v>37</v>
      </c>
      <c r="J33" s="63">
        <v>80</v>
      </c>
      <c r="K33" s="61">
        <v>25</v>
      </c>
      <c r="L33" s="61">
        <v>31</v>
      </c>
      <c r="M33" s="12" t="s">
        <v>0</v>
      </c>
      <c r="N33" s="12" t="s">
        <v>0</v>
      </c>
      <c r="O33" s="14">
        <f t="shared" si="0"/>
        <v>104</v>
      </c>
      <c r="P33" s="16">
        <f t="shared" si="5"/>
        <v>25</v>
      </c>
      <c r="Q33" s="16">
        <f t="shared" si="33"/>
        <v>31</v>
      </c>
      <c r="R33" s="16"/>
      <c r="S33" s="62">
        <f t="shared" si="34"/>
        <v>2019</v>
      </c>
      <c r="T33" s="53">
        <f t="shared" si="2"/>
        <v>2092</v>
      </c>
      <c r="U33" s="11" t="s">
        <v>0</v>
      </c>
      <c r="V33" s="11" t="s">
        <v>16</v>
      </c>
      <c r="W33" s="11" t="s">
        <v>16</v>
      </c>
      <c r="X33" s="11" t="s">
        <v>16</v>
      </c>
      <c r="Y33" s="68" t="s">
        <v>0</v>
      </c>
      <c r="Z33" s="11" t="s">
        <v>16</v>
      </c>
      <c r="AA33" s="68" t="str">
        <f t="shared" si="3"/>
        <v>○</v>
      </c>
      <c r="AB33" s="13" t="s">
        <v>0</v>
      </c>
      <c r="AC33" s="12" t="str">
        <f t="shared" si="13"/>
        <v>○</v>
      </c>
      <c r="AD33" s="12" t="str">
        <f>IF(OR(Z33="△1",AA33="△1",AC33="△1",AB33="△1"),"△1",IF(OR(Z33="△2",AA33="△2",AC33="△2",AB33="△2"),"△2",IF(OR(Z33="△3",AA33="△3",AC33="△3",AB33="△3"),"△3",IF(OR(Z33="○",AA33="○",AC33="○",AB33="○"),"○","-"))))</f>
        <v>○</v>
      </c>
      <c r="AE33" s="36">
        <v>2024</v>
      </c>
      <c r="AF33" s="18">
        <f t="shared" si="7"/>
        <v>36</v>
      </c>
      <c r="AG33" s="19">
        <f t="shared" si="8"/>
        <v>36</v>
      </c>
      <c r="AH33" s="12"/>
      <c r="AI33" s="51"/>
      <c r="AJ33" s="11" t="str">
        <f t="shared" ref="AJ33" si="39">IF(AD33="△3","-",IF(AD33="△2",3,IF(AD33="△1",1,"-")))</f>
        <v>-</v>
      </c>
      <c r="AK33" s="51">
        <f>IF(AJ33="-",S33-AE33,AJ33)</f>
        <v>-5</v>
      </c>
      <c r="AL33" s="14"/>
      <c r="AM33" s="12" t="str">
        <f t="shared" si="36"/>
        <v>-</v>
      </c>
      <c r="AN33" s="11">
        <v>2</v>
      </c>
      <c r="AO33" s="11">
        <v>0.33</v>
      </c>
      <c r="AP33" s="11">
        <v>2</v>
      </c>
      <c r="AQ33" s="11">
        <v>0.33</v>
      </c>
      <c r="AR33" s="11">
        <v>2</v>
      </c>
      <c r="AS33" s="11">
        <v>0.33</v>
      </c>
      <c r="AT33" s="17">
        <f t="shared" si="11"/>
        <v>0.495</v>
      </c>
      <c r="AU33" s="11" t="s">
        <v>170</v>
      </c>
      <c r="AV33" s="14" t="str">
        <f t="shared" si="12"/>
        <v>-</v>
      </c>
      <c r="AW33" s="19"/>
      <c r="AX33" s="9"/>
    </row>
    <row r="34" spans="1:50" ht="16.5" customHeight="1" x14ac:dyDescent="0.2">
      <c r="A34" s="110" t="s">
        <v>1</v>
      </c>
      <c r="B34" s="28" t="s">
        <v>44</v>
      </c>
      <c r="C34" s="38"/>
      <c r="D34" s="12" t="s">
        <v>12</v>
      </c>
      <c r="E34" s="37" t="s">
        <v>177</v>
      </c>
      <c r="F34" s="11">
        <v>1988</v>
      </c>
      <c r="G34" s="11">
        <v>2010</v>
      </c>
      <c r="H34" s="11">
        <v>2010</v>
      </c>
      <c r="I34" s="63">
        <v>15</v>
      </c>
      <c r="J34" s="63">
        <v>36</v>
      </c>
      <c r="K34" s="61">
        <v>20</v>
      </c>
      <c r="L34" s="61">
        <v>28</v>
      </c>
      <c r="M34" s="12">
        <v>23</v>
      </c>
      <c r="N34" s="12" t="s">
        <v>0</v>
      </c>
      <c r="O34" s="14">
        <f t="shared" si="0"/>
        <v>46.800000000000004</v>
      </c>
      <c r="P34" s="16">
        <f t="shared" si="5"/>
        <v>20</v>
      </c>
      <c r="Q34" s="16">
        <f t="shared" si="33"/>
        <v>28</v>
      </c>
      <c r="R34" s="62">
        <f t="shared" ref="R34:R79" si="40">H34+P34</f>
        <v>2030</v>
      </c>
      <c r="S34" s="16"/>
      <c r="T34" s="53">
        <f t="shared" si="2"/>
        <v>2056.8000000000002</v>
      </c>
      <c r="U34" s="11" t="s">
        <v>0</v>
      </c>
      <c r="V34" s="11" t="s">
        <v>16</v>
      </c>
      <c r="W34" s="11" t="s">
        <v>16</v>
      </c>
      <c r="X34" s="11" t="s">
        <v>16</v>
      </c>
      <c r="Y34" s="68" t="s">
        <v>0</v>
      </c>
      <c r="Z34" s="11" t="s">
        <v>71</v>
      </c>
      <c r="AA34" s="68" t="str">
        <f t="shared" si="3"/>
        <v>○</v>
      </c>
      <c r="AB34" s="13" t="s">
        <v>0</v>
      </c>
      <c r="AC34" s="12" t="str">
        <f t="shared" si="13"/>
        <v>△1</v>
      </c>
      <c r="AD34" s="12" t="str">
        <f t="shared" ref="AD34:AD36" si="41">IF(OR(Z34="△1",AA34="△1",AC34="△1",AB34="△1"),"△1",IF(OR(Z34="△2",AA34="△2",AC34="△2",AB34="△2"),"△2",IF(OR(Z34="△3",AA34="△3",AC34="△3",AB34="△3"),"△3",IF(OR(Z34="○",AA34="○",AC34="○",AB34="○"),"○","-"))))</f>
        <v>△1</v>
      </c>
      <c r="AE34" s="36">
        <v>2024</v>
      </c>
      <c r="AF34" s="18">
        <f t="shared" si="7"/>
        <v>14</v>
      </c>
      <c r="AG34" s="19">
        <f t="shared" si="8"/>
        <v>14</v>
      </c>
      <c r="AH34" s="12">
        <f t="shared" si="28"/>
        <v>1</v>
      </c>
      <c r="AI34" s="51">
        <f t="shared" si="29"/>
        <v>1</v>
      </c>
      <c r="AJ34" s="11"/>
      <c r="AK34" s="51"/>
      <c r="AL34" s="14">
        <f t="shared" ref="AL34:AL41" si="42">IF(AI34&lt;0,"-",(AE34+AI34))</f>
        <v>2025</v>
      </c>
      <c r="AM34" s="12">
        <f t="shared" si="31"/>
        <v>2025</v>
      </c>
      <c r="AN34" s="11">
        <v>2</v>
      </c>
      <c r="AO34" s="11">
        <v>0.33</v>
      </c>
      <c r="AP34" s="11">
        <v>2</v>
      </c>
      <c r="AQ34" s="11">
        <v>0.33</v>
      </c>
      <c r="AR34" s="11">
        <v>2</v>
      </c>
      <c r="AS34" s="11">
        <v>0.33</v>
      </c>
      <c r="AT34" s="17">
        <f t="shared" si="11"/>
        <v>0.495</v>
      </c>
      <c r="AU34" s="11" t="s">
        <v>170</v>
      </c>
      <c r="AV34" s="14">
        <f t="shared" si="12"/>
        <v>2025</v>
      </c>
      <c r="AW34" s="47" t="s">
        <v>209</v>
      </c>
      <c r="AX34" s="9"/>
    </row>
    <row r="35" spans="1:50" ht="16.5" customHeight="1" x14ac:dyDescent="0.2">
      <c r="A35" s="111"/>
      <c r="B35" s="28" t="s">
        <v>45</v>
      </c>
      <c r="C35" s="38"/>
      <c r="D35" s="12" t="s">
        <v>12</v>
      </c>
      <c r="E35" s="37" t="s">
        <v>177</v>
      </c>
      <c r="F35" s="69">
        <v>1988</v>
      </c>
      <c r="G35" s="69">
        <v>1988</v>
      </c>
      <c r="H35" s="11">
        <v>2012</v>
      </c>
      <c r="I35" s="63">
        <v>15</v>
      </c>
      <c r="J35" s="63">
        <v>36</v>
      </c>
      <c r="K35" s="61">
        <v>20</v>
      </c>
      <c r="L35" s="61">
        <v>28</v>
      </c>
      <c r="M35" s="12" t="s">
        <v>0</v>
      </c>
      <c r="N35" s="12" t="s">
        <v>0</v>
      </c>
      <c r="O35" s="14">
        <f t="shared" si="0"/>
        <v>46.800000000000004</v>
      </c>
      <c r="P35" s="16">
        <f t="shared" si="5"/>
        <v>20</v>
      </c>
      <c r="Q35" s="16">
        <f t="shared" si="33"/>
        <v>28</v>
      </c>
      <c r="R35" s="62">
        <f t="shared" si="40"/>
        <v>2032</v>
      </c>
      <c r="S35" s="16"/>
      <c r="T35" s="53">
        <f t="shared" si="2"/>
        <v>2034.8</v>
      </c>
      <c r="U35" s="11" t="s">
        <v>0</v>
      </c>
      <c r="V35" s="11" t="s">
        <v>71</v>
      </c>
      <c r="W35" s="11" t="s">
        <v>16</v>
      </c>
      <c r="X35" s="11" t="s">
        <v>71</v>
      </c>
      <c r="Y35" s="68" t="s">
        <v>0</v>
      </c>
      <c r="Z35" s="11" t="s">
        <v>71</v>
      </c>
      <c r="AA35" s="68" t="str">
        <f t="shared" si="3"/>
        <v>○</v>
      </c>
      <c r="AB35" s="13" t="s">
        <v>0</v>
      </c>
      <c r="AC35" s="12" t="str">
        <f t="shared" si="13"/>
        <v>△1</v>
      </c>
      <c r="AD35" s="12" t="str">
        <f t="shared" si="41"/>
        <v>△1</v>
      </c>
      <c r="AE35" s="36">
        <v>2024</v>
      </c>
      <c r="AF35" s="18">
        <f t="shared" si="7"/>
        <v>12</v>
      </c>
      <c r="AG35" s="19">
        <f t="shared" si="8"/>
        <v>36</v>
      </c>
      <c r="AH35" s="12">
        <f t="shared" si="28"/>
        <v>1</v>
      </c>
      <c r="AI35" s="51">
        <f t="shared" si="29"/>
        <v>1</v>
      </c>
      <c r="AJ35" s="11"/>
      <c r="AK35" s="51"/>
      <c r="AL35" s="14">
        <f t="shared" si="42"/>
        <v>2025</v>
      </c>
      <c r="AM35" s="12">
        <f t="shared" si="31"/>
        <v>2025</v>
      </c>
      <c r="AN35" s="11">
        <v>2</v>
      </c>
      <c r="AO35" s="11">
        <v>0.33</v>
      </c>
      <c r="AP35" s="11">
        <v>2</v>
      </c>
      <c r="AQ35" s="11">
        <v>0.33</v>
      </c>
      <c r="AR35" s="11">
        <v>2</v>
      </c>
      <c r="AS35" s="11">
        <v>0.33</v>
      </c>
      <c r="AT35" s="17">
        <f t="shared" si="11"/>
        <v>0.495</v>
      </c>
      <c r="AU35" s="11" t="s">
        <v>170</v>
      </c>
      <c r="AV35" s="14">
        <f t="shared" si="12"/>
        <v>2025</v>
      </c>
      <c r="AW35" s="47" t="s">
        <v>209</v>
      </c>
      <c r="AX35" s="9"/>
    </row>
    <row r="36" spans="1:50" ht="16.5" customHeight="1" x14ac:dyDescent="0.2">
      <c r="A36" s="111"/>
      <c r="B36" s="28" t="s">
        <v>46</v>
      </c>
      <c r="C36" s="38"/>
      <c r="D36" s="12" t="s">
        <v>12</v>
      </c>
      <c r="E36" s="37" t="s">
        <v>177</v>
      </c>
      <c r="F36" s="69">
        <v>1988</v>
      </c>
      <c r="G36" s="69">
        <v>1988</v>
      </c>
      <c r="H36" s="11">
        <v>2013</v>
      </c>
      <c r="I36" s="63">
        <v>15</v>
      </c>
      <c r="J36" s="63">
        <v>36</v>
      </c>
      <c r="K36" s="61">
        <v>20</v>
      </c>
      <c r="L36" s="61">
        <v>28</v>
      </c>
      <c r="M36" s="12" t="s">
        <v>0</v>
      </c>
      <c r="N36" s="12" t="s">
        <v>0</v>
      </c>
      <c r="O36" s="14">
        <f t="shared" si="0"/>
        <v>46.800000000000004</v>
      </c>
      <c r="P36" s="16">
        <f t="shared" si="5"/>
        <v>20</v>
      </c>
      <c r="Q36" s="16">
        <f t="shared" si="33"/>
        <v>28</v>
      </c>
      <c r="R36" s="62">
        <f t="shared" si="40"/>
        <v>2033</v>
      </c>
      <c r="S36" s="16"/>
      <c r="T36" s="53">
        <f t="shared" si="2"/>
        <v>2034.8</v>
      </c>
      <c r="U36" s="11" t="s">
        <v>0</v>
      </c>
      <c r="V36" s="11" t="s">
        <v>71</v>
      </c>
      <c r="W36" s="11" t="s">
        <v>16</v>
      </c>
      <c r="X36" s="11" t="s">
        <v>71</v>
      </c>
      <c r="Y36" s="68" t="s">
        <v>0</v>
      </c>
      <c r="Z36" s="11" t="s">
        <v>71</v>
      </c>
      <c r="AA36" s="68" t="str">
        <f t="shared" si="3"/>
        <v>○</v>
      </c>
      <c r="AB36" s="13" t="s">
        <v>0</v>
      </c>
      <c r="AC36" s="12" t="str">
        <f t="shared" si="13"/>
        <v>△1</v>
      </c>
      <c r="AD36" s="12" t="str">
        <f t="shared" si="41"/>
        <v>△1</v>
      </c>
      <c r="AE36" s="36">
        <v>2024</v>
      </c>
      <c r="AF36" s="18">
        <f t="shared" si="7"/>
        <v>11</v>
      </c>
      <c r="AG36" s="19">
        <f t="shared" si="8"/>
        <v>36</v>
      </c>
      <c r="AH36" s="12">
        <f t="shared" si="28"/>
        <v>1</v>
      </c>
      <c r="AI36" s="51">
        <f t="shared" si="29"/>
        <v>1</v>
      </c>
      <c r="AJ36" s="11"/>
      <c r="AK36" s="51"/>
      <c r="AL36" s="14">
        <f t="shared" si="42"/>
        <v>2025</v>
      </c>
      <c r="AM36" s="12">
        <f t="shared" si="31"/>
        <v>2025</v>
      </c>
      <c r="AN36" s="11">
        <v>2</v>
      </c>
      <c r="AO36" s="11">
        <v>0.33</v>
      </c>
      <c r="AP36" s="11">
        <v>2</v>
      </c>
      <c r="AQ36" s="11">
        <v>0.33</v>
      </c>
      <c r="AR36" s="11">
        <v>2</v>
      </c>
      <c r="AS36" s="11">
        <v>0.33</v>
      </c>
      <c r="AT36" s="17">
        <f t="shared" si="11"/>
        <v>0.495</v>
      </c>
      <c r="AU36" s="11" t="s">
        <v>170</v>
      </c>
      <c r="AV36" s="14">
        <f t="shared" si="12"/>
        <v>2025</v>
      </c>
      <c r="AW36" s="47" t="s">
        <v>209</v>
      </c>
      <c r="AX36" s="9"/>
    </row>
    <row r="37" spans="1:50" ht="16.5" customHeight="1" x14ac:dyDescent="0.2">
      <c r="A37" s="111"/>
      <c r="B37" s="28" t="s">
        <v>47</v>
      </c>
      <c r="C37" s="38"/>
      <c r="D37" s="12" t="s">
        <v>12</v>
      </c>
      <c r="E37" s="37" t="s">
        <v>177</v>
      </c>
      <c r="F37" s="69">
        <v>1988</v>
      </c>
      <c r="G37" s="11">
        <v>2011</v>
      </c>
      <c r="H37" s="11">
        <v>2011</v>
      </c>
      <c r="I37" s="55">
        <v>30</v>
      </c>
      <c r="J37" s="55">
        <v>58</v>
      </c>
      <c r="K37" s="12">
        <v>24</v>
      </c>
      <c r="L37" s="12">
        <v>29</v>
      </c>
      <c r="M37" s="12">
        <v>23</v>
      </c>
      <c r="N37" s="12" t="s">
        <v>0</v>
      </c>
      <c r="O37" s="14">
        <f t="shared" ref="O37:O68" si="43">1.3*J37</f>
        <v>75.400000000000006</v>
      </c>
      <c r="P37" s="16">
        <f t="shared" ref="P37:P68" si="44">IF(K37="-",I37,K37)</f>
        <v>24</v>
      </c>
      <c r="Q37" s="16">
        <f t="shared" si="33"/>
        <v>29</v>
      </c>
      <c r="R37" s="62">
        <f t="shared" si="40"/>
        <v>2035</v>
      </c>
      <c r="S37" s="16"/>
      <c r="T37" s="53">
        <f t="shared" ref="T37:T68" si="45">G37+O37</f>
        <v>2086.4</v>
      </c>
      <c r="U37" s="11" t="s">
        <v>0</v>
      </c>
      <c r="V37" s="11" t="s">
        <v>16</v>
      </c>
      <c r="W37" s="11" t="s">
        <v>16</v>
      </c>
      <c r="X37" s="11" t="s">
        <v>16</v>
      </c>
      <c r="Y37" s="68" t="s">
        <v>0</v>
      </c>
      <c r="Z37" s="11" t="s">
        <v>16</v>
      </c>
      <c r="AA37" s="68" t="str">
        <f t="shared" ref="AA37:AA68" si="46">IF(I37&gt;AF37,"○",IF((J37-3)&gt;AF37,"△3",IF(MIN(J37:K37)&gt;AF37,"△2",IF(AF37&gt;=MIN(J37:K37),"△1"))))</f>
        <v>○</v>
      </c>
      <c r="AB37" s="13" t="s">
        <v>0</v>
      </c>
      <c r="AC37" s="12" t="str">
        <f t="shared" si="13"/>
        <v>○</v>
      </c>
      <c r="AD37" s="12" t="str">
        <f>IF(OR(Z37="△1",AA37="△1",AC37="△1",AB37="△1"),"△1",IF(OR(Z37="△2",AA37="△2",AC37="△2",AB37="△2"),"△2",IF(OR(Z37="△3",AA37="△3",AC37="△3",AB37="△3"),"△3",IF(OR(Z37="○",AA37="○",AC37="○",AB37="○"),"○","-"))))</f>
        <v>○</v>
      </c>
      <c r="AE37" s="36">
        <v>2024</v>
      </c>
      <c r="AF37" s="18">
        <f t="shared" si="7"/>
        <v>13</v>
      </c>
      <c r="AG37" s="19">
        <f t="shared" si="8"/>
        <v>13</v>
      </c>
      <c r="AH37" s="12" t="str">
        <f t="shared" si="28"/>
        <v>-</v>
      </c>
      <c r="AI37" s="51">
        <f t="shared" si="29"/>
        <v>11</v>
      </c>
      <c r="AJ37" s="11"/>
      <c r="AK37" s="51"/>
      <c r="AL37" s="14">
        <f t="shared" si="42"/>
        <v>2035</v>
      </c>
      <c r="AM37" s="12" t="str">
        <f t="shared" si="31"/>
        <v>-</v>
      </c>
      <c r="AN37" s="11">
        <v>2</v>
      </c>
      <c r="AO37" s="11">
        <v>0.33</v>
      </c>
      <c r="AP37" s="11">
        <v>2</v>
      </c>
      <c r="AQ37" s="11">
        <v>0.33</v>
      </c>
      <c r="AR37" s="11">
        <v>2</v>
      </c>
      <c r="AS37" s="11">
        <v>0.33</v>
      </c>
      <c r="AT37" s="17">
        <f t="shared" si="11"/>
        <v>0.495</v>
      </c>
      <c r="AU37" s="11" t="s">
        <v>170</v>
      </c>
      <c r="AV37" s="14" t="str">
        <f t="shared" si="12"/>
        <v>-</v>
      </c>
      <c r="AW37" s="15"/>
      <c r="AX37" s="9"/>
    </row>
    <row r="38" spans="1:50" ht="16.5" customHeight="1" x14ac:dyDescent="0.2">
      <c r="A38" s="111"/>
      <c r="B38" s="28" t="s">
        <v>48</v>
      </c>
      <c r="C38" s="38"/>
      <c r="D38" s="12" t="s">
        <v>12</v>
      </c>
      <c r="E38" s="37" t="s">
        <v>177</v>
      </c>
      <c r="F38" s="69">
        <v>1988</v>
      </c>
      <c r="G38" s="69">
        <v>1988</v>
      </c>
      <c r="H38" s="69">
        <v>1988</v>
      </c>
      <c r="I38" s="55">
        <v>30</v>
      </c>
      <c r="J38" s="55">
        <v>58</v>
      </c>
      <c r="K38" s="12">
        <v>24</v>
      </c>
      <c r="L38" s="12">
        <v>29</v>
      </c>
      <c r="M38" s="12" t="s">
        <v>0</v>
      </c>
      <c r="N38" s="12" t="s">
        <v>0</v>
      </c>
      <c r="O38" s="14">
        <f t="shared" si="43"/>
        <v>75.400000000000006</v>
      </c>
      <c r="P38" s="16">
        <f t="shared" si="44"/>
        <v>24</v>
      </c>
      <c r="Q38" s="16">
        <f t="shared" si="33"/>
        <v>29</v>
      </c>
      <c r="R38" s="62">
        <f t="shared" si="40"/>
        <v>2012</v>
      </c>
      <c r="S38" s="16"/>
      <c r="T38" s="53">
        <f t="shared" si="45"/>
        <v>2063.4</v>
      </c>
      <c r="U38" s="11" t="s">
        <v>0</v>
      </c>
      <c r="V38" s="11" t="s">
        <v>16</v>
      </c>
      <c r="W38" s="11" t="s">
        <v>16</v>
      </c>
      <c r="X38" s="11" t="s">
        <v>16</v>
      </c>
      <c r="Y38" s="68" t="s">
        <v>0</v>
      </c>
      <c r="Z38" s="11" t="s">
        <v>16</v>
      </c>
      <c r="AA38" s="68" t="str">
        <f t="shared" si="46"/>
        <v>△3</v>
      </c>
      <c r="AB38" s="13" t="s">
        <v>0</v>
      </c>
      <c r="AC38" s="12" t="str">
        <f t="shared" si="13"/>
        <v>△3</v>
      </c>
      <c r="AD38" s="12" t="str">
        <f t="shared" ref="AD38:AD39" si="47">IF(OR(Z38="△1",AA38="△1",AC38="△1",AB38="△1"),"△1",IF(OR(Z38="△2",AA38="△2",AC38="△2",AB38="△2"),"△2",IF(OR(Z38="△3",AA38="△3",AC38="△3",AB38="△3"),"△3",IF(OR(Z38="○",AA38="○",AC38="○",AB38="○"),"○","-"))))</f>
        <v>△3</v>
      </c>
      <c r="AE38" s="36">
        <v>2024</v>
      </c>
      <c r="AF38" s="18">
        <f t="shared" si="7"/>
        <v>36</v>
      </c>
      <c r="AG38" s="19">
        <f t="shared" si="8"/>
        <v>36</v>
      </c>
      <c r="AH38" s="12" t="str">
        <f t="shared" si="28"/>
        <v>-</v>
      </c>
      <c r="AI38" s="51">
        <f t="shared" si="29"/>
        <v>-12</v>
      </c>
      <c r="AJ38" s="11"/>
      <c r="AK38" s="51"/>
      <c r="AL38" s="14" t="str">
        <f t="shared" si="42"/>
        <v>-</v>
      </c>
      <c r="AM38" s="12" t="str">
        <f t="shared" si="31"/>
        <v>-</v>
      </c>
      <c r="AN38" s="11">
        <v>2</v>
      </c>
      <c r="AO38" s="11">
        <v>0.33</v>
      </c>
      <c r="AP38" s="11">
        <v>2</v>
      </c>
      <c r="AQ38" s="11">
        <v>0.33</v>
      </c>
      <c r="AR38" s="11">
        <v>2</v>
      </c>
      <c r="AS38" s="11">
        <v>0.33</v>
      </c>
      <c r="AT38" s="17">
        <f t="shared" si="11"/>
        <v>0.495</v>
      </c>
      <c r="AU38" s="11" t="s">
        <v>170</v>
      </c>
      <c r="AV38" s="14" t="str">
        <f t="shared" si="12"/>
        <v>-</v>
      </c>
      <c r="AW38" s="15"/>
      <c r="AX38" s="9"/>
    </row>
    <row r="39" spans="1:50" ht="16.5" customHeight="1" x14ac:dyDescent="0.2">
      <c r="A39" s="111"/>
      <c r="B39" s="28" t="s">
        <v>49</v>
      </c>
      <c r="C39" s="38"/>
      <c r="D39" s="12" t="s">
        <v>12</v>
      </c>
      <c r="E39" s="37" t="s">
        <v>177</v>
      </c>
      <c r="F39" s="69">
        <v>1988</v>
      </c>
      <c r="G39" s="69">
        <v>1988</v>
      </c>
      <c r="H39" s="69">
        <v>1988</v>
      </c>
      <c r="I39" s="55">
        <v>30</v>
      </c>
      <c r="J39" s="55">
        <v>58</v>
      </c>
      <c r="K39" s="12">
        <v>24</v>
      </c>
      <c r="L39" s="12">
        <v>29</v>
      </c>
      <c r="M39" s="12" t="s">
        <v>0</v>
      </c>
      <c r="N39" s="12" t="s">
        <v>0</v>
      </c>
      <c r="O39" s="14">
        <f t="shared" si="43"/>
        <v>75.400000000000006</v>
      </c>
      <c r="P39" s="16">
        <f t="shared" si="44"/>
        <v>24</v>
      </c>
      <c r="Q39" s="16">
        <f t="shared" si="33"/>
        <v>29</v>
      </c>
      <c r="R39" s="62">
        <f t="shared" si="40"/>
        <v>2012</v>
      </c>
      <c r="S39" s="16"/>
      <c r="T39" s="53">
        <f t="shared" si="45"/>
        <v>2063.4</v>
      </c>
      <c r="U39" s="12" t="s">
        <v>0</v>
      </c>
      <c r="V39" s="12" t="s">
        <v>16</v>
      </c>
      <c r="W39" s="12" t="s">
        <v>16</v>
      </c>
      <c r="X39" s="12" t="s">
        <v>16</v>
      </c>
      <c r="Y39" s="13" t="s">
        <v>0</v>
      </c>
      <c r="Z39" s="12" t="s">
        <v>16</v>
      </c>
      <c r="AA39" s="13" t="str">
        <f t="shared" si="46"/>
        <v>△3</v>
      </c>
      <c r="AB39" s="13" t="s">
        <v>0</v>
      </c>
      <c r="AC39" s="12" t="str">
        <f t="shared" ref="AC39:AC70" si="48">IF(OR(Y39="△1",Z39="△1",AB39="△1",AA39="△1"),"△1",IF(OR(Y39="△2",Z39="△2",AB39="△2",AA39="△2"),"△2",IF(OR(Y39="△3",Z39="△3",AB39="△3",AA39="△3"),"△3",IF(OR(Y39="○",Z39="○",AB39="○",AA39="○"),"○","-"))))</f>
        <v>△3</v>
      </c>
      <c r="AD39" s="12" t="str">
        <f t="shared" si="47"/>
        <v>△3</v>
      </c>
      <c r="AE39" s="36">
        <v>2024</v>
      </c>
      <c r="AF39" s="18">
        <f t="shared" si="7"/>
        <v>36</v>
      </c>
      <c r="AG39" s="19">
        <f t="shared" si="8"/>
        <v>36</v>
      </c>
      <c r="AH39" s="12" t="str">
        <f t="shared" si="28"/>
        <v>-</v>
      </c>
      <c r="AI39" s="51">
        <f t="shared" si="29"/>
        <v>-12</v>
      </c>
      <c r="AJ39" s="11"/>
      <c r="AK39" s="51"/>
      <c r="AL39" s="14" t="str">
        <f t="shared" si="42"/>
        <v>-</v>
      </c>
      <c r="AM39" s="12" t="str">
        <f t="shared" si="31"/>
        <v>-</v>
      </c>
      <c r="AN39" s="11">
        <v>2</v>
      </c>
      <c r="AO39" s="11">
        <v>0.33</v>
      </c>
      <c r="AP39" s="11">
        <v>2</v>
      </c>
      <c r="AQ39" s="11">
        <v>0.33</v>
      </c>
      <c r="AR39" s="11">
        <v>2</v>
      </c>
      <c r="AS39" s="11">
        <v>0.33</v>
      </c>
      <c r="AT39" s="17">
        <f t="shared" si="11"/>
        <v>0.495</v>
      </c>
      <c r="AU39" s="11" t="s">
        <v>170</v>
      </c>
      <c r="AV39" s="14" t="str">
        <f t="shared" si="12"/>
        <v>-</v>
      </c>
      <c r="AW39" s="15"/>
      <c r="AX39" s="9"/>
    </row>
    <row r="40" spans="1:50" ht="16.5" customHeight="1" x14ac:dyDescent="0.2">
      <c r="A40" s="108" t="s">
        <v>27</v>
      </c>
      <c r="B40" s="28" t="s">
        <v>2</v>
      </c>
      <c r="C40" s="41" t="s">
        <v>3</v>
      </c>
      <c r="D40" s="12" t="s">
        <v>12</v>
      </c>
      <c r="E40" s="37" t="s">
        <v>177</v>
      </c>
      <c r="F40" s="69">
        <v>1988</v>
      </c>
      <c r="G40" s="69">
        <v>1988</v>
      </c>
      <c r="H40" s="69">
        <v>1988</v>
      </c>
      <c r="I40" s="55">
        <v>21</v>
      </c>
      <c r="J40" s="55">
        <v>55</v>
      </c>
      <c r="K40" s="12">
        <v>21</v>
      </c>
      <c r="L40" s="12">
        <v>27</v>
      </c>
      <c r="M40" s="12" t="s">
        <v>0</v>
      </c>
      <c r="N40" s="12" t="s">
        <v>0</v>
      </c>
      <c r="O40" s="14">
        <f t="shared" si="43"/>
        <v>71.5</v>
      </c>
      <c r="P40" s="16">
        <f t="shared" si="44"/>
        <v>21</v>
      </c>
      <c r="Q40" s="16">
        <f t="shared" si="33"/>
        <v>27</v>
      </c>
      <c r="R40" s="62">
        <f t="shared" si="40"/>
        <v>2009</v>
      </c>
      <c r="S40" s="16"/>
      <c r="T40" s="53">
        <f t="shared" si="45"/>
        <v>2059.5</v>
      </c>
      <c r="U40" s="12" t="s">
        <v>0</v>
      </c>
      <c r="V40" s="12" t="s">
        <v>70</v>
      </c>
      <c r="W40" s="12" t="s">
        <v>16</v>
      </c>
      <c r="X40" s="12" t="s">
        <v>16</v>
      </c>
      <c r="Y40" s="13" t="s">
        <v>0</v>
      </c>
      <c r="Z40" s="12" t="s">
        <v>16</v>
      </c>
      <c r="AA40" s="13" t="str">
        <f t="shared" si="46"/>
        <v>△3</v>
      </c>
      <c r="AB40" s="13" t="s">
        <v>0</v>
      </c>
      <c r="AC40" s="12" t="str">
        <f t="shared" si="48"/>
        <v>△3</v>
      </c>
      <c r="AD40" s="12" t="str">
        <f>IF(OR(Z40="△1",AA40="△1",AC40="△1",AB40="△1"),"△1",IF(OR(Z40="△2",AA40="△2",AC40="△2",AB40="△2"),"△2",IF(OR(Z40="△3",AA40="△3",AC40="△3",AB40="△3"),"△3",IF(OR(Z40="○",AA40="○",AC40="○",AB40="○"),"○","-"))))</f>
        <v>△3</v>
      </c>
      <c r="AE40" s="36">
        <v>2024</v>
      </c>
      <c r="AF40" s="18">
        <f t="shared" si="7"/>
        <v>36</v>
      </c>
      <c r="AG40" s="19">
        <f t="shared" si="8"/>
        <v>36</v>
      </c>
      <c r="AH40" s="12" t="str">
        <f t="shared" si="28"/>
        <v>-</v>
      </c>
      <c r="AI40" s="51">
        <f t="shared" si="29"/>
        <v>-15</v>
      </c>
      <c r="AJ40" s="11"/>
      <c r="AK40" s="51"/>
      <c r="AL40" s="14" t="str">
        <f t="shared" si="42"/>
        <v>-</v>
      </c>
      <c r="AM40" s="12" t="str">
        <f t="shared" si="31"/>
        <v>-</v>
      </c>
      <c r="AN40" s="11">
        <v>2</v>
      </c>
      <c r="AO40" s="11">
        <v>0.33</v>
      </c>
      <c r="AP40" s="11">
        <v>2</v>
      </c>
      <c r="AQ40" s="11">
        <v>0.33</v>
      </c>
      <c r="AR40" s="11">
        <v>2</v>
      </c>
      <c r="AS40" s="11">
        <v>0.33</v>
      </c>
      <c r="AT40" s="17">
        <f t="shared" si="11"/>
        <v>0.495</v>
      </c>
      <c r="AU40" s="11" t="s">
        <v>170</v>
      </c>
      <c r="AV40" s="14" t="str">
        <f t="shared" si="12"/>
        <v>-</v>
      </c>
      <c r="AW40" s="15"/>
      <c r="AX40" s="9"/>
    </row>
    <row r="41" spans="1:50" ht="16.5" customHeight="1" x14ac:dyDescent="0.2">
      <c r="A41" s="109"/>
      <c r="B41" s="29"/>
      <c r="C41" s="41" t="s">
        <v>4</v>
      </c>
      <c r="D41" s="12" t="s">
        <v>12</v>
      </c>
      <c r="E41" s="37" t="s">
        <v>177</v>
      </c>
      <c r="F41" s="11">
        <v>1988</v>
      </c>
      <c r="G41" s="11">
        <v>2010</v>
      </c>
      <c r="H41" s="11">
        <v>2010</v>
      </c>
      <c r="I41" s="55">
        <v>24</v>
      </c>
      <c r="J41" s="55">
        <v>63</v>
      </c>
      <c r="K41" s="12">
        <v>24</v>
      </c>
      <c r="L41" s="12">
        <v>29</v>
      </c>
      <c r="M41" s="12" t="s">
        <v>0</v>
      </c>
      <c r="N41" s="12">
        <v>23</v>
      </c>
      <c r="O41" s="14">
        <f t="shared" si="43"/>
        <v>81.900000000000006</v>
      </c>
      <c r="P41" s="16">
        <f t="shared" si="44"/>
        <v>24</v>
      </c>
      <c r="Q41" s="16">
        <f t="shared" si="33"/>
        <v>23</v>
      </c>
      <c r="R41" s="62">
        <f t="shared" si="40"/>
        <v>2034</v>
      </c>
      <c r="S41" s="16"/>
      <c r="T41" s="53">
        <f t="shared" si="45"/>
        <v>2091.9</v>
      </c>
      <c r="U41" s="12" t="s">
        <v>0</v>
      </c>
      <c r="V41" s="12" t="s">
        <v>16</v>
      </c>
      <c r="W41" s="12" t="s">
        <v>16</v>
      </c>
      <c r="X41" s="12" t="s">
        <v>16</v>
      </c>
      <c r="Y41" s="13" t="s">
        <v>0</v>
      </c>
      <c r="Z41" s="12" t="s">
        <v>16</v>
      </c>
      <c r="AA41" s="13" t="str">
        <f t="shared" si="46"/>
        <v>○</v>
      </c>
      <c r="AB41" s="13" t="s">
        <v>0</v>
      </c>
      <c r="AC41" s="12" t="str">
        <f t="shared" si="48"/>
        <v>○</v>
      </c>
      <c r="AD41" s="12" t="str">
        <f t="shared" ref="AD41:AD45" si="49">IF(OR(Z41="△1",AA41="△1",AC41="△1",AB41="△1"),"△1",IF(OR(Z41="△2",AA41="△2",AC41="△2",AB41="△2"),"△2",IF(OR(Z41="△3",AA41="△3",AC41="△3",AB41="△3"),"△3",IF(OR(Z41="○",AA41="○",AC41="○",AB41="○"),"○","-"))))</f>
        <v>○</v>
      </c>
      <c r="AE41" s="36">
        <v>2024</v>
      </c>
      <c r="AF41" s="18">
        <f t="shared" si="7"/>
        <v>14</v>
      </c>
      <c r="AG41" s="19">
        <f t="shared" si="8"/>
        <v>14</v>
      </c>
      <c r="AH41" s="12" t="str">
        <f t="shared" si="28"/>
        <v>-</v>
      </c>
      <c r="AI41" s="51">
        <f t="shared" si="29"/>
        <v>10</v>
      </c>
      <c r="AJ41" s="11"/>
      <c r="AK41" s="51"/>
      <c r="AL41" s="14">
        <f t="shared" si="42"/>
        <v>2034</v>
      </c>
      <c r="AM41" s="12" t="str">
        <f t="shared" si="31"/>
        <v>-</v>
      </c>
      <c r="AN41" s="11">
        <v>2</v>
      </c>
      <c r="AO41" s="11">
        <v>0.33</v>
      </c>
      <c r="AP41" s="11">
        <v>2</v>
      </c>
      <c r="AQ41" s="11">
        <v>0.33</v>
      </c>
      <c r="AR41" s="11">
        <v>2</v>
      </c>
      <c r="AS41" s="11">
        <v>0.33</v>
      </c>
      <c r="AT41" s="17">
        <f t="shared" si="11"/>
        <v>0.495</v>
      </c>
      <c r="AU41" s="11" t="s">
        <v>170</v>
      </c>
      <c r="AV41" s="14" t="str">
        <f t="shared" si="12"/>
        <v>-</v>
      </c>
      <c r="AW41" s="19"/>
      <c r="AX41" s="9"/>
    </row>
    <row r="42" spans="1:50" ht="16.5" customHeight="1" x14ac:dyDescent="0.2">
      <c r="A42" s="109"/>
      <c r="B42" s="29"/>
      <c r="C42" s="41" t="s">
        <v>50</v>
      </c>
      <c r="D42" s="12" t="s">
        <v>14</v>
      </c>
      <c r="E42" s="37" t="s">
        <v>171</v>
      </c>
      <c r="F42" s="11">
        <v>1988</v>
      </c>
      <c r="G42" s="11">
        <v>2010</v>
      </c>
      <c r="H42" s="11">
        <v>2010</v>
      </c>
      <c r="I42" s="55">
        <v>19</v>
      </c>
      <c r="J42" s="55">
        <v>40</v>
      </c>
      <c r="K42" s="12">
        <v>16</v>
      </c>
      <c r="L42" s="12">
        <v>26</v>
      </c>
      <c r="M42" s="12" t="s">
        <v>0</v>
      </c>
      <c r="N42" s="12">
        <v>23</v>
      </c>
      <c r="O42" s="14">
        <f t="shared" si="43"/>
        <v>52</v>
      </c>
      <c r="P42" s="16">
        <f t="shared" si="44"/>
        <v>16</v>
      </c>
      <c r="Q42" s="16">
        <f t="shared" si="33"/>
        <v>23</v>
      </c>
      <c r="R42" s="62"/>
      <c r="S42" s="62">
        <f t="shared" ref="S42:S43" si="50">G42+L42</f>
        <v>2036</v>
      </c>
      <c r="T42" s="53">
        <f t="shared" si="45"/>
        <v>2062</v>
      </c>
      <c r="U42" s="12" t="s">
        <v>0</v>
      </c>
      <c r="V42" s="12" t="s">
        <v>16</v>
      </c>
      <c r="W42" s="12" t="s">
        <v>16</v>
      </c>
      <c r="X42" s="12" t="s">
        <v>16</v>
      </c>
      <c r="Y42" s="13" t="s">
        <v>0</v>
      </c>
      <c r="Z42" s="12" t="s">
        <v>16</v>
      </c>
      <c r="AA42" s="13" t="str">
        <f t="shared" si="46"/>
        <v>○</v>
      </c>
      <c r="AB42" s="13" t="s">
        <v>0</v>
      </c>
      <c r="AC42" s="12" t="str">
        <f t="shared" si="48"/>
        <v>○</v>
      </c>
      <c r="AD42" s="12" t="str">
        <f t="shared" si="49"/>
        <v>○</v>
      </c>
      <c r="AE42" s="36">
        <v>2024</v>
      </c>
      <c r="AF42" s="18">
        <f t="shared" si="7"/>
        <v>14</v>
      </c>
      <c r="AG42" s="19">
        <f t="shared" si="8"/>
        <v>14</v>
      </c>
      <c r="AH42" s="12" t="str">
        <f t="shared" si="28"/>
        <v>-</v>
      </c>
      <c r="AI42" s="51"/>
      <c r="AJ42" s="11" t="str">
        <f t="shared" ref="AJ42:AJ43" si="51">IF(AD42="△3","-",IF(AD42="△2",3,IF(AD42="△1",1,"-")))</f>
        <v>-</v>
      </c>
      <c r="AK42" s="51">
        <f>IF(AJ42="-",S42-AE42,AJ42)</f>
        <v>12</v>
      </c>
      <c r="AL42" s="14" t="s">
        <v>26</v>
      </c>
      <c r="AM42" s="12" t="str">
        <f t="shared" si="31"/>
        <v>-</v>
      </c>
      <c r="AN42" s="11">
        <v>2</v>
      </c>
      <c r="AO42" s="11">
        <v>0.33</v>
      </c>
      <c r="AP42" s="11">
        <v>2</v>
      </c>
      <c r="AQ42" s="11">
        <v>0.33</v>
      </c>
      <c r="AR42" s="11">
        <v>2</v>
      </c>
      <c r="AS42" s="11">
        <v>0.33</v>
      </c>
      <c r="AT42" s="17">
        <f t="shared" si="11"/>
        <v>0.495</v>
      </c>
      <c r="AU42" s="11" t="s">
        <v>170</v>
      </c>
      <c r="AV42" s="14" t="str">
        <f t="shared" si="12"/>
        <v>-</v>
      </c>
      <c r="AW42" s="47"/>
      <c r="AX42" s="9"/>
    </row>
    <row r="43" spans="1:50" ht="16.5" customHeight="1" x14ac:dyDescent="0.2">
      <c r="A43" s="109"/>
      <c r="B43" s="29"/>
      <c r="C43" s="41" t="s">
        <v>51</v>
      </c>
      <c r="D43" s="12" t="s">
        <v>14</v>
      </c>
      <c r="E43" s="37" t="s">
        <v>171</v>
      </c>
      <c r="F43" s="11">
        <v>1988</v>
      </c>
      <c r="G43" s="11">
        <v>2010</v>
      </c>
      <c r="H43" s="11">
        <v>2010</v>
      </c>
      <c r="I43" s="55">
        <v>19</v>
      </c>
      <c r="J43" s="55">
        <v>40</v>
      </c>
      <c r="K43" s="12">
        <v>16</v>
      </c>
      <c r="L43" s="12">
        <v>26</v>
      </c>
      <c r="M43" s="12" t="s">
        <v>0</v>
      </c>
      <c r="N43" s="12">
        <v>23</v>
      </c>
      <c r="O43" s="14">
        <f t="shared" si="43"/>
        <v>52</v>
      </c>
      <c r="P43" s="16">
        <f t="shared" si="44"/>
        <v>16</v>
      </c>
      <c r="Q43" s="16">
        <f t="shared" si="33"/>
        <v>23</v>
      </c>
      <c r="R43" s="62"/>
      <c r="S43" s="62">
        <f t="shared" si="50"/>
        <v>2036</v>
      </c>
      <c r="T43" s="53">
        <f t="shared" si="45"/>
        <v>2062</v>
      </c>
      <c r="U43" s="12" t="s">
        <v>0</v>
      </c>
      <c r="V43" s="12" t="s">
        <v>16</v>
      </c>
      <c r="W43" s="12" t="s">
        <v>16</v>
      </c>
      <c r="X43" s="12" t="s">
        <v>16</v>
      </c>
      <c r="Y43" s="13" t="s">
        <v>0</v>
      </c>
      <c r="Z43" s="12" t="s">
        <v>16</v>
      </c>
      <c r="AA43" s="13" t="str">
        <f t="shared" si="46"/>
        <v>○</v>
      </c>
      <c r="AB43" s="13" t="s">
        <v>0</v>
      </c>
      <c r="AC43" s="12" t="str">
        <f t="shared" si="48"/>
        <v>○</v>
      </c>
      <c r="AD43" s="12" t="str">
        <f t="shared" si="49"/>
        <v>○</v>
      </c>
      <c r="AE43" s="36">
        <v>2024</v>
      </c>
      <c r="AF43" s="18">
        <f t="shared" si="7"/>
        <v>14</v>
      </c>
      <c r="AG43" s="19">
        <f t="shared" si="8"/>
        <v>14</v>
      </c>
      <c r="AH43" s="12" t="str">
        <f t="shared" si="28"/>
        <v>-</v>
      </c>
      <c r="AI43" s="51"/>
      <c r="AJ43" s="11" t="str">
        <f t="shared" si="51"/>
        <v>-</v>
      </c>
      <c r="AK43" s="51">
        <f>IF(AJ43="-",S43-AE43,AJ43)</f>
        <v>12</v>
      </c>
      <c r="AL43" s="14" t="s">
        <v>26</v>
      </c>
      <c r="AM43" s="12" t="str">
        <f t="shared" si="31"/>
        <v>-</v>
      </c>
      <c r="AN43" s="11">
        <v>2</v>
      </c>
      <c r="AO43" s="11">
        <v>0.33</v>
      </c>
      <c r="AP43" s="11">
        <v>2</v>
      </c>
      <c r="AQ43" s="11">
        <v>0.33</v>
      </c>
      <c r="AR43" s="11">
        <v>2</v>
      </c>
      <c r="AS43" s="11">
        <v>0.33</v>
      </c>
      <c r="AT43" s="17">
        <f t="shared" si="11"/>
        <v>0.495</v>
      </c>
      <c r="AU43" s="11" t="s">
        <v>170</v>
      </c>
      <c r="AV43" s="14" t="str">
        <f t="shared" si="12"/>
        <v>-</v>
      </c>
      <c r="AW43" s="47"/>
      <c r="AX43" s="9"/>
    </row>
    <row r="44" spans="1:50" ht="16.5" customHeight="1" x14ac:dyDescent="0.2">
      <c r="A44" s="109"/>
      <c r="B44" s="28" t="s">
        <v>7</v>
      </c>
      <c r="C44" s="28" t="s">
        <v>74</v>
      </c>
      <c r="D44" s="12" t="s">
        <v>12</v>
      </c>
      <c r="E44" s="37" t="s">
        <v>177</v>
      </c>
      <c r="F44" s="11">
        <v>1988</v>
      </c>
      <c r="G44" s="11">
        <v>2010</v>
      </c>
      <c r="H44" s="11">
        <v>2010</v>
      </c>
      <c r="I44" s="55">
        <v>19</v>
      </c>
      <c r="J44" s="55">
        <v>47</v>
      </c>
      <c r="K44" s="12">
        <v>14</v>
      </c>
      <c r="L44" s="12">
        <v>21</v>
      </c>
      <c r="M44" s="12" t="s">
        <v>0</v>
      </c>
      <c r="N44" s="12">
        <v>23</v>
      </c>
      <c r="O44" s="14">
        <f t="shared" si="43"/>
        <v>61.1</v>
      </c>
      <c r="P44" s="16">
        <f t="shared" si="44"/>
        <v>14</v>
      </c>
      <c r="Q44" s="16">
        <f t="shared" si="33"/>
        <v>23</v>
      </c>
      <c r="R44" s="62">
        <f t="shared" si="40"/>
        <v>2024</v>
      </c>
      <c r="S44" s="16"/>
      <c r="T44" s="53">
        <f t="shared" si="45"/>
        <v>2071.1</v>
      </c>
      <c r="U44" s="12" t="s">
        <v>0</v>
      </c>
      <c r="V44" s="12" t="s">
        <v>16</v>
      </c>
      <c r="W44" s="12" t="s">
        <v>16</v>
      </c>
      <c r="X44" s="12" t="s">
        <v>16</v>
      </c>
      <c r="Y44" s="13" t="s">
        <v>0</v>
      </c>
      <c r="Z44" s="12" t="s">
        <v>16</v>
      </c>
      <c r="AA44" s="13" t="str">
        <f t="shared" si="46"/>
        <v>○</v>
      </c>
      <c r="AB44" s="13" t="s">
        <v>0</v>
      </c>
      <c r="AC44" s="12" t="str">
        <f t="shared" si="48"/>
        <v>○</v>
      </c>
      <c r="AD44" s="12" t="str">
        <f t="shared" si="49"/>
        <v>○</v>
      </c>
      <c r="AE44" s="36">
        <v>2024</v>
      </c>
      <c r="AF44" s="18">
        <f t="shared" si="7"/>
        <v>14</v>
      </c>
      <c r="AG44" s="19">
        <f t="shared" si="8"/>
        <v>14</v>
      </c>
      <c r="AH44" s="12" t="str">
        <f t="shared" si="28"/>
        <v>-</v>
      </c>
      <c r="AI44" s="51">
        <f t="shared" si="29"/>
        <v>0</v>
      </c>
      <c r="AJ44" s="11"/>
      <c r="AK44" s="51"/>
      <c r="AL44" s="14">
        <f t="shared" ref="AL44:AL61" si="52">IF(AI44&lt;0,"-",(AE44+AI44))</f>
        <v>2024</v>
      </c>
      <c r="AM44" s="12" t="s">
        <v>26</v>
      </c>
      <c r="AN44" s="11">
        <v>2</v>
      </c>
      <c r="AO44" s="11">
        <v>0.33</v>
      </c>
      <c r="AP44" s="11">
        <v>2</v>
      </c>
      <c r="AQ44" s="11">
        <v>0.33</v>
      </c>
      <c r="AR44" s="11">
        <v>2</v>
      </c>
      <c r="AS44" s="11">
        <v>0.33</v>
      </c>
      <c r="AT44" s="17">
        <f t="shared" si="11"/>
        <v>0.495</v>
      </c>
      <c r="AU44" s="11" t="s">
        <v>170</v>
      </c>
      <c r="AV44" s="14" t="str">
        <f t="shared" si="12"/>
        <v>-</v>
      </c>
      <c r="AW44" s="15"/>
      <c r="AX44" s="9"/>
    </row>
    <row r="45" spans="1:50" ht="16.5" customHeight="1" x14ac:dyDescent="0.2">
      <c r="A45" s="109"/>
      <c r="B45" s="29"/>
      <c r="C45" s="28" t="s">
        <v>75</v>
      </c>
      <c r="D45" s="12" t="s">
        <v>12</v>
      </c>
      <c r="E45" s="37" t="s">
        <v>177</v>
      </c>
      <c r="F45" s="11">
        <v>1988</v>
      </c>
      <c r="G45" s="11">
        <v>2010</v>
      </c>
      <c r="H45" s="11">
        <v>2010</v>
      </c>
      <c r="I45" s="55">
        <v>19</v>
      </c>
      <c r="J45" s="55">
        <v>47</v>
      </c>
      <c r="K45" s="12">
        <v>14</v>
      </c>
      <c r="L45" s="12">
        <v>21</v>
      </c>
      <c r="M45" s="12" t="s">
        <v>0</v>
      </c>
      <c r="N45" s="12">
        <v>23</v>
      </c>
      <c r="O45" s="14">
        <f t="shared" si="43"/>
        <v>61.1</v>
      </c>
      <c r="P45" s="16">
        <f t="shared" si="44"/>
        <v>14</v>
      </c>
      <c r="Q45" s="16">
        <f t="shared" si="33"/>
        <v>23</v>
      </c>
      <c r="R45" s="62">
        <f t="shared" si="40"/>
        <v>2024</v>
      </c>
      <c r="S45" s="16"/>
      <c r="T45" s="53">
        <f t="shared" si="45"/>
        <v>2071.1</v>
      </c>
      <c r="U45" s="12" t="s">
        <v>0</v>
      </c>
      <c r="V45" s="12" t="s">
        <v>16</v>
      </c>
      <c r="W45" s="12" t="s">
        <v>16</v>
      </c>
      <c r="X45" s="12" t="s">
        <v>16</v>
      </c>
      <c r="Y45" s="13" t="s">
        <v>0</v>
      </c>
      <c r="Z45" s="12" t="s">
        <v>16</v>
      </c>
      <c r="AA45" s="13" t="str">
        <f t="shared" si="46"/>
        <v>○</v>
      </c>
      <c r="AB45" s="13" t="s">
        <v>0</v>
      </c>
      <c r="AC45" s="12" t="str">
        <f t="shared" si="48"/>
        <v>○</v>
      </c>
      <c r="AD45" s="12" t="str">
        <f t="shared" si="49"/>
        <v>○</v>
      </c>
      <c r="AE45" s="36">
        <v>2024</v>
      </c>
      <c r="AF45" s="18">
        <f t="shared" si="7"/>
        <v>14</v>
      </c>
      <c r="AG45" s="19">
        <f t="shared" si="8"/>
        <v>14</v>
      </c>
      <c r="AH45" s="12" t="str">
        <f t="shared" si="28"/>
        <v>-</v>
      </c>
      <c r="AI45" s="51">
        <f t="shared" si="29"/>
        <v>0</v>
      </c>
      <c r="AJ45" s="11"/>
      <c r="AK45" s="51"/>
      <c r="AL45" s="14">
        <f t="shared" si="52"/>
        <v>2024</v>
      </c>
      <c r="AM45" s="12" t="s">
        <v>26</v>
      </c>
      <c r="AN45" s="11">
        <v>2</v>
      </c>
      <c r="AO45" s="11">
        <v>0.33</v>
      </c>
      <c r="AP45" s="11">
        <v>2</v>
      </c>
      <c r="AQ45" s="11">
        <v>0.33</v>
      </c>
      <c r="AR45" s="11">
        <v>2</v>
      </c>
      <c r="AS45" s="11">
        <v>0.33</v>
      </c>
      <c r="AT45" s="17">
        <f t="shared" si="11"/>
        <v>0.495</v>
      </c>
      <c r="AU45" s="11" t="s">
        <v>170</v>
      </c>
      <c r="AV45" s="14" t="str">
        <f t="shared" si="12"/>
        <v>-</v>
      </c>
      <c r="AW45" s="15"/>
      <c r="AX45" s="9"/>
    </row>
    <row r="46" spans="1:50" ht="16.5" customHeight="1" x14ac:dyDescent="0.2">
      <c r="A46" s="109"/>
      <c r="B46" s="29"/>
      <c r="C46" s="28" t="s">
        <v>146</v>
      </c>
      <c r="D46" s="11" t="s">
        <v>12</v>
      </c>
      <c r="E46" s="70" t="s">
        <v>177</v>
      </c>
      <c r="F46" s="11">
        <v>1988</v>
      </c>
      <c r="G46" s="11">
        <v>1988</v>
      </c>
      <c r="H46" s="11">
        <v>1988</v>
      </c>
      <c r="I46" s="67">
        <v>20</v>
      </c>
      <c r="J46" s="67">
        <v>44</v>
      </c>
      <c r="K46" s="11">
        <v>22</v>
      </c>
      <c r="L46" s="11">
        <v>25</v>
      </c>
      <c r="M46" s="11" t="s">
        <v>0</v>
      </c>
      <c r="N46" s="11" t="s">
        <v>0</v>
      </c>
      <c r="O46" s="19">
        <f t="shared" si="43"/>
        <v>57.2</v>
      </c>
      <c r="P46" s="16">
        <f t="shared" si="44"/>
        <v>22</v>
      </c>
      <c r="Q46" s="16">
        <f t="shared" si="33"/>
        <v>25</v>
      </c>
      <c r="R46" s="62">
        <f t="shared" si="40"/>
        <v>2010</v>
      </c>
      <c r="S46" s="16"/>
      <c r="T46" s="53">
        <f t="shared" si="45"/>
        <v>2045.2</v>
      </c>
      <c r="U46" s="11" t="s">
        <v>0</v>
      </c>
      <c r="V46" s="11" t="s">
        <v>16</v>
      </c>
      <c r="W46" s="11" t="s">
        <v>16</v>
      </c>
      <c r="X46" s="11" t="s">
        <v>16</v>
      </c>
      <c r="Y46" s="68" t="s">
        <v>0</v>
      </c>
      <c r="Z46" s="12" t="s">
        <v>16</v>
      </c>
      <c r="AA46" s="13" t="str">
        <f t="shared" si="46"/>
        <v>△3</v>
      </c>
      <c r="AB46" s="13" t="s">
        <v>0</v>
      </c>
      <c r="AC46" s="12" t="str">
        <f t="shared" si="48"/>
        <v>△3</v>
      </c>
      <c r="AD46" s="12" t="str">
        <f t="shared" ref="AD46:AD53" si="53">IF(OR(Z46="△1",AA46="△1",AC46="△1",AB46="△1"),"△1",IF(OR(Z46="△2",AA46="△2",AC46="△2",AB46="△2"),"△2",IF(OR(Z46="△3",AA46="△3",AC46="△3",AB46="△3"),"△3",IF(OR(Z46="○",AA46="○",AC46="○",AB46="○"),"○","-"))))</f>
        <v>△3</v>
      </c>
      <c r="AE46" s="36">
        <v>2024</v>
      </c>
      <c r="AF46" s="18">
        <f t="shared" si="7"/>
        <v>36</v>
      </c>
      <c r="AG46" s="19">
        <f t="shared" si="8"/>
        <v>36</v>
      </c>
      <c r="AH46" s="12" t="str">
        <f t="shared" si="28"/>
        <v>-</v>
      </c>
      <c r="AI46" s="51">
        <f t="shared" si="29"/>
        <v>-14</v>
      </c>
      <c r="AJ46" s="11"/>
      <c r="AK46" s="51"/>
      <c r="AL46" s="14" t="str">
        <f t="shared" si="52"/>
        <v>-</v>
      </c>
      <c r="AM46" s="12" t="s">
        <v>26</v>
      </c>
      <c r="AN46" s="11">
        <v>2</v>
      </c>
      <c r="AO46" s="11">
        <v>0.33</v>
      </c>
      <c r="AP46" s="11">
        <v>2</v>
      </c>
      <c r="AQ46" s="11">
        <v>0.33</v>
      </c>
      <c r="AR46" s="11">
        <v>2</v>
      </c>
      <c r="AS46" s="11">
        <v>0.33</v>
      </c>
      <c r="AT46" s="17">
        <f t="shared" si="11"/>
        <v>0.495</v>
      </c>
      <c r="AU46" s="11" t="s">
        <v>170</v>
      </c>
      <c r="AV46" s="14" t="str">
        <f t="shared" si="12"/>
        <v>-</v>
      </c>
      <c r="AW46" s="15"/>
      <c r="AX46" s="9"/>
    </row>
    <row r="47" spans="1:50" ht="16.5" customHeight="1" x14ac:dyDescent="0.2">
      <c r="A47" s="109"/>
      <c r="B47" s="29"/>
      <c r="C47" s="28" t="s">
        <v>147</v>
      </c>
      <c r="D47" s="11" t="s">
        <v>12</v>
      </c>
      <c r="E47" s="70" t="s">
        <v>177</v>
      </c>
      <c r="F47" s="11">
        <v>1988</v>
      </c>
      <c r="G47" s="11">
        <v>1988</v>
      </c>
      <c r="H47" s="11">
        <v>1988</v>
      </c>
      <c r="I47" s="67">
        <v>20</v>
      </c>
      <c r="J47" s="67">
        <v>44</v>
      </c>
      <c r="K47" s="11">
        <v>22</v>
      </c>
      <c r="L47" s="11">
        <v>25</v>
      </c>
      <c r="M47" s="11" t="s">
        <v>0</v>
      </c>
      <c r="N47" s="11" t="s">
        <v>0</v>
      </c>
      <c r="O47" s="19">
        <f t="shared" si="43"/>
        <v>57.2</v>
      </c>
      <c r="P47" s="16">
        <f t="shared" si="44"/>
        <v>22</v>
      </c>
      <c r="Q47" s="16">
        <f t="shared" si="33"/>
        <v>25</v>
      </c>
      <c r="R47" s="62">
        <f t="shared" si="40"/>
        <v>2010</v>
      </c>
      <c r="S47" s="16"/>
      <c r="T47" s="53">
        <f t="shared" si="45"/>
        <v>2045.2</v>
      </c>
      <c r="U47" s="11" t="s">
        <v>0</v>
      </c>
      <c r="V47" s="11" t="s">
        <v>16</v>
      </c>
      <c r="W47" s="11" t="s">
        <v>16</v>
      </c>
      <c r="X47" s="11" t="s">
        <v>16</v>
      </c>
      <c r="Y47" s="68" t="s">
        <v>0</v>
      </c>
      <c r="Z47" s="12" t="s">
        <v>16</v>
      </c>
      <c r="AA47" s="13" t="str">
        <f t="shared" si="46"/>
        <v>△3</v>
      </c>
      <c r="AB47" s="13" t="s">
        <v>0</v>
      </c>
      <c r="AC47" s="12" t="str">
        <f t="shared" si="48"/>
        <v>△3</v>
      </c>
      <c r="AD47" s="12" t="str">
        <f t="shared" si="53"/>
        <v>△3</v>
      </c>
      <c r="AE47" s="36">
        <v>2024</v>
      </c>
      <c r="AF47" s="18">
        <f t="shared" si="7"/>
        <v>36</v>
      </c>
      <c r="AG47" s="19">
        <f t="shared" si="8"/>
        <v>36</v>
      </c>
      <c r="AH47" s="12" t="str">
        <f t="shared" si="28"/>
        <v>-</v>
      </c>
      <c r="AI47" s="51">
        <f t="shared" si="29"/>
        <v>-14</v>
      </c>
      <c r="AJ47" s="11"/>
      <c r="AK47" s="51"/>
      <c r="AL47" s="14" t="str">
        <f t="shared" si="52"/>
        <v>-</v>
      </c>
      <c r="AM47" s="12" t="s">
        <v>26</v>
      </c>
      <c r="AN47" s="11">
        <v>2</v>
      </c>
      <c r="AO47" s="11">
        <v>0.33</v>
      </c>
      <c r="AP47" s="11">
        <v>2</v>
      </c>
      <c r="AQ47" s="11">
        <v>0.33</v>
      </c>
      <c r="AR47" s="11">
        <v>2</v>
      </c>
      <c r="AS47" s="11">
        <v>0.33</v>
      </c>
      <c r="AT47" s="17">
        <f t="shared" si="11"/>
        <v>0.495</v>
      </c>
      <c r="AU47" s="11" t="s">
        <v>170</v>
      </c>
      <c r="AV47" s="14" t="str">
        <f t="shared" si="12"/>
        <v>-</v>
      </c>
      <c r="AW47" s="15"/>
      <c r="AX47" s="9"/>
    </row>
    <row r="48" spans="1:50" ht="16.5" customHeight="1" x14ac:dyDescent="0.2">
      <c r="A48" s="109"/>
      <c r="B48" s="29"/>
      <c r="C48" s="41" t="s">
        <v>155</v>
      </c>
      <c r="D48" s="11" t="s">
        <v>12</v>
      </c>
      <c r="E48" s="70" t="s">
        <v>177</v>
      </c>
      <c r="F48" s="69">
        <v>1988</v>
      </c>
      <c r="G48" s="69">
        <v>2010</v>
      </c>
      <c r="H48" s="69">
        <v>2010</v>
      </c>
      <c r="I48" s="67">
        <v>24</v>
      </c>
      <c r="J48" s="67">
        <v>47</v>
      </c>
      <c r="K48" s="11">
        <v>20</v>
      </c>
      <c r="L48" s="11">
        <v>22</v>
      </c>
      <c r="M48" s="11" t="s">
        <v>0</v>
      </c>
      <c r="N48" s="11" t="s">
        <v>0</v>
      </c>
      <c r="O48" s="19">
        <f t="shared" si="43"/>
        <v>61.1</v>
      </c>
      <c r="P48" s="16">
        <f t="shared" si="44"/>
        <v>20</v>
      </c>
      <c r="Q48" s="16">
        <f t="shared" si="33"/>
        <v>22</v>
      </c>
      <c r="R48" s="62">
        <f t="shared" si="40"/>
        <v>2030</v>
      </c>
      <c r="S48" s="16"/>
      <c r="T48" s="53">
        <f t="shared" si="45"/>
        <v>2071.1</v>
      </c>
      <c r="U48" s="11" t="s">
        <v>0</v>
      </c>
      <c r="V48" s="11" t="s">
        <v>16</v>
      </c>
      <c r="W48" s="11" t="s">
        <v>16</v>
      </c>
      <c r="X48" s="11" t="s">
        <v>16</v>
      </c>
      <c r="Y48" s="68" t="s">
        <v>0</v>
      </c>
      <c r="Z48" s="12" t="s">
        <v>16</v>
      </c>
      <c r="AA48" s="13" t="str">
        <f t="shared" si="46"/>
        <v>○</v>
      </c>
      <c r="AB48" s="13" t="s">
        <v>0</v>
      </c>
      <c r="AC48" s="12" t="str">
        <f t="shared" si="48"/>
        <v>○</v>
      </c>
      <c r="AD48" s="12" t="str">
        <f t="shared" si="53"/>
        <v>○</v>
      </c>
      <c r="AE48" s="36">
        <v>2024</v>
      </c>
      <c r="AF48" s="18">
        <f t="shared" si="7"/>
        <v>14</v>
      </c>
      <c r="AG48" s="19">
        <f t="shared" si="8"/>
        <v>14</v>
      </c>
      <c r="AH48" s="12" t="str">
        <f t="shared" si="28"/>
        <v>-</v>
      </c>
      <c r="AI48" s="51">
        <f t="shared" si="29"/>
        <v>6</v>
      </c>
      <c r="AJ48" s="11"/>
      <c r="AK48" s="51"/>
      <c r="AL48" s="14">
        <f t="shared" si="52"/>
        <v>2030</v>
      </c>
      <c r="AM48" s="12" t="s">
        <v>26</v>
      </c>
      <c r="AN48" s="11">
        <v>2</v>
      </c>
      <c r="AO48" s="11">
        <v>0.33</v>
      </c>
      <c r="AP48" s="11">
        <v>2</v>
      </c>
      <c r="AQ48" s="11">
        <v>0.33</v>
      </c>
      <c r="AR48" s="11">
        <v>2</v>
      </c>
      <c r="AS48" s="11">
        <v>0.33</v>
      </c>
      <c r="AT48" s="17">
        <f t="shared" si="11"/>
        <v>0.495</v>
      </c>
      <c r="AU48" s="11" t="s">
        <v>170</v>
      </c>
      <c r="AV48" s="14" t="str">
        <f t="shared" si="12"/>
        <v>-</v>
      </c>
      <c r="AW48" s="15"/>
      <c r="AX48" s="9"/>
    </row>
    <row r="49" spans="1:50" ht="16.5" customHeight="1" x14ac:dyDescent="0.2">
      <c r="A49" s="109"/>
      <c r="B49" s="28" t="s">
        <v>8</v>
      </c>
      <c r="C49" s="41" t="s">
        <v>52</v>
      </c>
      <c r="D49" s="11" t="s">
        <v>14</v>
      </c>
      <c r="E49" s="70" t="s">
        <v>177</v>
      </c>
      <c r="F49" s="69">
        <v>1988</v>
      </c>
      <c r="G49" s="11">
        <v>2011</v>
      </c>
      <c r="H49" s="11">
        <v>2011</v>
      </c>
      <c r="I49" s="67">
        <v>13</v>
      </c>
      <c r="J49" s="67">
        <v>32</v>
      </c>
      <c r="K49" s="11">
        <v>17</v>
      </c>
      <c r="L49" s="11">
        <v>24</v>
      </c>
      <c r="M49" s="11" t="s">
        <v>0</v>
      </c>
      <c r="N49" s="11">
        <v>23</v>
      </c>
      <c r="O49" s="19">
        <f t="shared" si="43"/>
        <v>41.6</v>
      </c>
      <c r="P49" s="16">
        <f t="shared" si="44"/>
        <v>17</v>
      </c>
      <c r="Q49" s="16">
        <f t="shared" si="33"/>
        <v>23</v>
      </c>
      <c r="R49" s="62">
        <f t="shared" si="40"/>
        <v>2028</v>
      </c>
      <c r="S49" s="16"/>
      <c r="T49" s="53">
        <f t="shared" si="45"/>
        <v>2052.6</v>
      </c>
      <c r="U49" s="12" t="s">
        <v>0</v>
      </c>
      <c r="V49" s="12" t="s">
        <v>16</v>
      </c>
      <c r="W49" s="12" t="s">
        <v>16</v>
      </c>
      <c r="X49" s="12" t="s">
        <v>16</v>
      </c>
      <c r="Y49" s="13" t="s">
        <v>0</v>
      </c>
      <c r="Z49" s="12" t="s">
        <v>16</v>
      </c>
      <c r="AA49" s="13" t="str">
        <f t="shared" si="46"/>
        <v>△3</v>
      </c>
      <c r="AB49" s="13" t="s">
        <v>0</v>
      </c>
      <c r="AC49" s="12" t="str">
        <f t="shared" si="48"/>
        <v>△3</v>
      </c>
      <c r="AD49" s="12" t="str">
        <f t="shared" si="53"/>
        <v>△3</v>
      </c>
      <c r="AE49" s="36">
        <v>2024</v>
      </c>
      <c r="AF49" s="18">
        <f t="shared" si="7"/>
        <v>13</v>
      </c>
      <c r="AG49" s="19">
        <f t="shared" si="8"/>
        <v>13</v>
      </c>
      <c r="AH49" s="12" t="str">
        <f t="shared" si="28"/>
        <v>-</v>
      </c>
      <c r="AI49" s="51">
        <f t="shared" si="29"/>
        <v>4</v>
      </c>
      <c r="AJ49" s="11"/>
      <c r="AK49" s="51"/>
      <c r="AL49" s="14">
        <f t="shared" si="52"/>
        <v>2028</v>
      </c>
      <c r="AM49" s="12" t="s">
        <v>26</v>
      </c>
      <c r="AN49" s="11">
        <v>2</v>
      </c>
      <c r="AO49" s="11">
        <v>0.33</v>
      </c>
      <c r="AP49" s="11">
        <v>2</v>
      </c>
      <c r="AQ49" s="11">
        <v>0.33</v>
      </c>
      <c r="AR49" s="11">
        <v>2</v>
      </c>
      <c r="AS49" s="11">
        <v>0.33</v>
      </c>
      <c r="AT49" s="17">
        <f t="shared" si="11"/>
        <v>0.495</v>
      </c>
      <c r="AU49" s="11" t="s">
        <v>170</v>
      </c>
      <c r="AV49" s="14" t="str">
        <f t="shared" si="12"/>
        <v>-</v>
      </c>
      <c r="AW49" s="15"/>
      <c r="AX49" s="9"/>
    </row>
    <row r="50" spans="1:50" ht="16.5" customHeight="1" x14ac:dyDescent="0.2">
      <c r="A50" s="109"/>
      <c r="B50" s="44"/>
      <c r="C50" s="41" t="s">
        <v>53</v>
      </c>
      <c r="D50" s="12" t="s">
        <v>14</v>
      </c>
      <c r="E50" s="37" t="s">
        <v>177</v>
      </c>
      <c r="F50" s="69">
        <v>1988</v>
      </c>
      <c r="G50" s="11">
        <v>2011</v>
      </c>
      <c r="H50" s="11">
        <v>2011</v>
      </c>
      <c r="I50" s="55">
        <v>13</v>
      </c>
      <c r="J50" s="55">
        <v>32</v>
      </c>
      <c r="K50" s="12">
        <v>17</v>
      </c>
      <c r="L50" s="12">
        <v>24</v>
      </c>
      <c r="M50" s="12" t="s">
        <v>0</v>
      </c>
      <c r="N50" s="12">
        <v>23</v>
      </c>
      <c r="O50" s="14">
        <f t="shared" si="43"/>
        <v>41.6</v>
      </c>
      <c r="P50" s="16">
        <f t="shared" si="44"/>
        <v>17</v>
      </c>
      <c r="Q50" s="16">
        <f t="shared" si="33"/>
        <v>23</v>
      </c>
      <c r="R50" s="62">
        <f t="shared" si="40"/>
        <v>2028</v>
      </c>
      <c r="S50" s="16"/>
      <c r="T50" s="53">
        <f t="shared" si="45"/>
        <v>2052.6</v>
      </c>
      <c r="U50" s="12" t="s">
        <v>0</v>
      </c>
      <c r="V50" s="12" t="s">
        <v>16</v>
      </c>
      <c r="W50" s="12" t="s">
        <v>16</v>
      </c>
      <c r="X50" s="12" t="s">
        <v>16</v>
      </c>
      <c r="Y50" s="13" t="s">
        <v>0</v>
      </c>
      <c r="Z50" s="12" t="s">
        <v>16</v>
      </c>
      <c r="AA50" s="13" t="str">
        <f t="shared" si="46"/>
        <v>△3</v>
      </c>
      <c r="AB50" s="13" t="s">
        <v>0</v>
      </c>
      <c r="AC50" s="12" t="str">
        <f t="shared" si="48"/>
        <v>△3</v>
      </c>
      <c r="AD50" s="12" t="str">
        <f t="shared" si="53"/>
        <v>△3</v>
      </c>
      <c r="AE50" s="36">
        <v>2024</v>
      </c>
      <c r="AF50" s="18">
        <f t="shared" si="7"/>
        <v>13</v>
      </c>
      <c r="AG50" s="19">
        <f t="shared" si="8"/>
        <v>13</v>
      </c>
      <c r="AH50" s="12" t="str">
        <f t="shared" si="28"/>
        <v>-</v>
      </c>
      <c r="AI50" s="51">
        <f t="shared" si="29"/>
        <v>4</v>
      </c>
      <c r="AJ50" s="11"/>
      <c r="AK50" s="51"/>
      <c r="AL50" s="14">
        <f t="shared" si="52"/>
        <v>2028</v>
      </c>
      <c r="AM50" s="12" t="s">
        <v>26</v>
      </c>
      <c r="AN50" s="11">
        <v>2</v>
      </c>
      <c r="AO50" s="11">
        <v>0.33</v>
      </c>
      <c r="AP50" s="11">
        <v>2</v>
      </c>
      <c r="AQ50" s="11">
        <v>0.33</v>
      </c>
      <c r="AR50" s="11">
        <v>2</v>
      </c>
      <c r="AS50" s="11">
        <v>0.33</v>
      </c>
      <c r="AT50" s="17">
        <f t="shared" si="11"/>
        <v>0.495</v>
      </c>
      <c r="AU50" s="11" t="s">
        <v>170</v>
      </c>
      <c r="AV50" s="14" t="str">
        <f t="shared" si="12"/>
        <v>-</v>
      </c>
      <c r="AW50" s="48"/>
      <c r="AX50" s="9"/>
    </row>
    <row r="51" spans="1:50" ht="16.5" customHeight="1" x14ac:dyDescent="0.2">
      <c r="A51" s="109"/>
      <c r="B51" s="29"/>
      <c r="C51" s="41" t="s">
        <v>54</v>
      </c>
      <c r="D51" s="12" t="s">
        <v>14</v>
      </c>
      <c r="E51" s="37" t="s">
        <v>177</v>
      </c>
      <c r="F51" s="69">
        <v>1988</v>
      </c>
      <c r="G51" s="11">
        <v>2011</v>
      </c>
      <c r="H51" s="11">
        <v>2011</v>
      </c>
      <c r="I51" s="55">
        <v>18</v>
      </c>
      <c r="J51" s="55">
        <v>46</v>
      </c>
      <c r="K51" s="12">
        <v>18</v>
      </c>
      <c r="L51" s="12">
        <v>28</v>
      </c>
      <c r="M51" s="12" t="s">
        <v>0</v>
      </c>
      <c r="N51" s="12">
        <v>23</v>
      </c>
      <c r="O51" s="14">
        <f t="shared" si="43"/>
        <v>59.800000000000004</v>
      </c>
      <c r="P51" s="16">
        <f t="shared" si="44"/>
        <v>18</v>
      </c>
      <c r="Q51" s="16">
        <f t="shared" si="33"/>
        <v>23</v>
      </c>
      <c r="R51" s="62">
        <f t="shared" si="40"/>
        <v>2029</v>
      </c>
      <c r="S51" s="16"/>
      <c r="T51" s="53">
        <f t="shared" si="45"/>
        <v>2070.8000000000002</v>
      </c>
      <c r="U51" s="12" t="s">
        <v>0</v>
      </c>
      <c r="V51" s="12" t="s">
        <v>16</v>
      </c>
      <c r="W51" s="12" t="s">
        <v>16</v>
      </c>
      <c r="X51" s="12" t="s">
        <v>16</v>
      </c>
      <c r="Y51" s="13" t="s">
        <v>0</v>
      </c>
      <c r="Z51" s="12" t="s">
        <v>16</v>
      </c>
      <c r="AA51" s="13" t="str">
        <f t="shared" si="46"/>
        <v>○</v>
      </c>
      <c r="AB51" s="13" t="s">
        <v>0</v>
      </c>
      <c r="AC51" s="12" t="str">
        <f t="shared" si="48"/>
        <v>○</v>
      </c>
      <c r="AD51" s="12" t="str">
        <f t="shared" si="53"/>
        <v>○</v>
      </c>
      <c r="AE51" s="36">
        <v>2024</v>
      </c>
      <c r="AF51" s="18">
        <f t="shared" si="7"/>
        <v>13</v>
      </c>
      <c r="AG51" s="19">
        <f t="shared" si="8"/>
        <v>13</v>
      </c>
      <c r="AH51" s="12" t="str">
        <f t="shared" si="28"/>
        <v>-</v>
      </c>
      <c r="AI51" s="51">
        <f t="shared" si="29"/>
        <v>5</v>
      </c>
      <c r="AJ51" s="11"/>
      <c r="AK51" s="51"/>
      <c r="AL51" s="14">
        <f t="shared" si="52"/>
        <v>2029</v>
      </c>
      <c r="AM51" s="12" t="s">
        <v>26</v>
      </c>
      <c r="AN51" s="11">
        <v>2</v>
      </c>
      <c r="AO51" s="11">
        <v>0.33</v>
      </c>
      <c r="AP51" s="11">
        <v>2</v>
      </c>
      <c r="AQ51" s="11">
        <v>0.33</v>
      </c>
      <c r="AR51" s="11">
        <v>2</v>
      </c>
      <c r="AS51" s="11">
        <v>0.33</v>
      </c>
      <c r="AT51" s="17">
        <f t="shared" si="11"/>
        <v>0.495</v>
      </c>
      <c r="AU51" s="11" t="s">
        <v>170</v>
      </c>
      <c r="AV51" s="14" t="str">
        <f t="shared" si="12"/>
        <v>-</v>
      </c>
      <c r="AW51" s="48"/>
      <c r="AX51" s="9"/>
    </row>
    <row r="52" spans="1:50" ht="16.5" customHeight="1" x14ac:dyDescent="0.2">
      <c r="A52" s="109"/>
      <c r="B52" s="29"/>
      <c r="C52" s="41" t="s">
        <v>55</v>
      </c>
      <c r="D52" s="12" t="s">
        <v>14</v>
      </c>
      <c r="E52" s="37" t="s">
        <v>177</v>
      </c>
      <c r="F52" s="69">
        <v>1988</v>
      </c>
      <c r="G52" s="11">
        <v>2011</v>
      </c>
      <c r="H52" s="11">
        <v>2011</v>
      </c>
      <c r="I52" s="55">
        <v>18</v>
      </c>
      <c r="J52" s="55">
        <v>46</v>
      </c>
      <c r="K52" s="12">
        <v>18</v>
      </c>
      <c r="L52" s="12">
        <v>28</v>
      </c>
      <c r="M52" s="12" t="s">
        <v>0</v>
      </c>
      <c r="N52" s="12">
        <v>23</v>
      </c>
      <c r="O52" s="14">
        <f t="shared" si="43"/>
        <v>59.800000000000004</v>
      </c>
      <c r="P52" s="16">
        <f t="shared" si="44"/>
        <v>18</v>
      </c>
      <c r="Q52" s="16">
        <f t="shared" si="33"/>
        <v>23</v>
      </c>
      <c r="R52" s="62">
        <f t="shared" si="40"/>
        <v>2029</v>
      </c>
      <c r="S52" s="16"/>
      <c r="T52" s="53">
        <f t="shared" si="45"/>
        <v>2070.8000000000002</v>
      </c>
      <c r="U52" s="12" t="s">
        <v>0</v>
      </c>
      <c r="V52" s="12" t="s">
        <v>16</v>
      </c>
      <c r="W52" s="12" t="s">
        <v>16</v>
      </c>
      <c r="X52" s="12" t="s">
        <v>16</v>
      </c>
      <c r="Y52" s="13" t="s">
        <v>0</v>
      </c>
      <c r="Z52" s="12" t="s">
        <v>16</v>
      </c>
      <c r="AA52" s="13" t="str">
        <f t="shared" si="46"/>
        <v>○</v>
      </c>
      <c r="AB52" s="13" t="s">
        <v>0</v>
      </c>
      <c r="AC52" s="12" t="str">
        <f t="shared" si="48"/>
        <v>○</v>
      </c>
      <c r="AD52" s="12" t="str">
        <f t="shared" si="53"/>
        <v>○</v>
      </c>
      <c r="AE52" s="36">
        <v>2024</v>
      </c>
      <c r="AF52" s="18">
        <f t="shared" si="7"/>
        <v>13</v>
      </c>
      <c r="AG52" s="19">
        <f t="shared" si="8"/>
        <v>13</v>
      </c>
      <c r="AH52" s="12" t="str">
        <f t="shared" si="28"/>
        <v>-</v>
      </c>
      <c r="AI52" s="51">
        <f t="shared" si="29"/>
        <v>5</v>
      </c>
      <c r="AJ52" s="11"/>
      <c r="AK52" s="51"/>
      <c r="AL52" s="14">
        <f t="shared" si="52"/>
        <v>2029</v>
      </c>
      <c r="AM52" s="12" t="s">
        <v>26</v>
      </c>
      <c r="AN52" s="11">
        <v>2</v>
      </c>
      <c r="AO52" s="11">
        <v>0.33</v>
      </c>
      <c r="AP52" s="11">
        <v>2</v>
      </c>
      <c r="AQ52" s="11">
        <v>0.33</v>
      </c>
      <c r="AR52" s="11">
        <v>2</v>
      </c>
      <c r="AS52" s="11">
        <v>0.33</v>
      </c>
      <c r="AT52" s="17">
        <f t="shared" si="11"/>
        <v>0.495</v>
      </c>
      <c r="AU52" s="11" t="s">
        <v>170</v>
      </c>
      <c r="AV52" s="14" t="str">
        <f t="shared" si="12"/>
        <v>-</v>
      </c>
      <c r="AW52" s="48"/>
      <c r="AX52" s="9"/>
    </row>
    <row r="53" spans="1:50" ht="16.5" customHeight="1" x14ac:dyDescent="0.2">
      <c r="A53" s="109"/>
      <c r="B53" s="29"/>
      <c r="C53" s="41" t="s">
        <v>62</v>
      </c>
      <c r="D53" s="12" t="s">
        <v>14</v>
      </c>
      <c r="E53" s="37" t="s">
        <v>177</v>
      </c>
      <c r="F53" s="69">
        <v>1988</v>
      </c>
      <c r="G53" s="11">
        <v>2011</v>
      </c>
      <c r="H53" s="11">
        <v>2011</v>
      </c>
      <c r="I53" s="55">
        <v>18</v>
      </c>
      <c r="J53" s="55">
        <v>46</v>
      </c>
      <c r="K53" s="12">
        <v>18</v>
      </c>
      <c r="L53" s="12">
        <v>28</v>
      </c>
      <c r="M53" s="12" t="s">
        <v>0</v>
      </c>
      <c r="N53" s="12">
        <v>23</v>
      </c>
      <c r="O53" s="14">
        <f t="shared" si="43"/>
        <v>59.800000000000004</v>
      </c>
      <c r="P53" s="16">
        <f t="shared" si="44"/>
        <v>18</v>
      </c>
      <c r="Q53" s="16">
        <f t="shared" si="33"/>
        <v>23</v>
      </c>
      <c r="R53" s="62">
        <f t="shared" si="40"/>
        <v>2029</v>
      </c>
      <c r="S53" s="16"/>
      <c r="T53" s="53">
        <f t="shared" si="45"/>
        <v>2070.8000000000002</v>
      </c>
      <c r="U53" s="12" t="s">
        <v>0</v>
      </c>
      <c r="V53" s="12" t="s">
        <v>16</v>
      </c>
      <c r="W53" s="12" t="s">
        <v>16</v>
      </c>
      <c r="X53" s="12" t="s">
        <v>16</v>
      </c>
      <c r="Y53" s="13" t="s">
        <v>0</v>
      </c>
      <c r="Z53" s="12" t="s">
        <v>16</v>
      </c>
      <c r="AA53" s="13" t="str">
        <f t="shared" si="46"/>
        <v>○</v>
      </c>
      <c r="AB53" s="13" t="s">
        <v>0</v>
      </c>
      <c r="AC53" s="12" t="str">
        <f t="shared" si="48"/>
        <v>○</v>
      </c>
      <c r="AD53" s="12" t="str">
        <f t="shared" si="53"/>
        <v>○</v>
      </c>
      <c r="AE53" s="36">
        <v>2024</v>
      </c>
      <c r="AF53" s="18">
        <f t="shared" si="7"/>
        <v>13</v>
      </c>
      <c r="AG53" s="19">
        <f t="shared" si="8"/>
        <v>13</v>
      </c>
      <c r="AH53" s="12" t="str">
        <f t="shared" si="28"/>
        <v>-</v>
      </c>
      <c r="AI53" s="51">
        <f t="shared" si="29"/>
        <v>5</v>
      </c>
      <c r="AJ53" s="11"/>
      <c r="AK53" s="51"/>
      <c r="AL53" s="14">
        <f t="shared" si="52"/>
        <v>2029</v>
      </c>
      <c r="AM53" s="12" t="s">
        <v>26</v>
      </c>
      <c r="AN53" s="11">
        <v>2</v>
      </c>
      <c r="AO53" s="11">
        <v>0.33</v>
      </c>
      <c r="AP53" s="11">
        <v>2</v>
      </c>
      <c r="AQ53" s="11">
        <v>0.33</v>
      </c>
      <c r="AR53" s="11">
        <v>2</v>
      </c>
      <c r="AS53" s="11">
        <v>0.33</v>
      </c>
      <c r="AT53" s="17">
        <f t="shared" si="11"/>
        <v>0.495</v>
      </c>
      <c r="AU53" s="11" t="s">
        <v>170</v>
      </c>
      <c r="AV53" s="14" t="str">
        <f t="shared" si="12"/>
        <v>-</v>
      </c>
      <c r="AW53" s="48"/>
      <c r="AX53" s="9"/>
    </row>
    <row r="54" spans="1:50" ht="16.5" customHeight="1" x14ac:dyDescent="0.2">
      <c r="A54" s="109"/>
      <c r="B54" s="28" t="s">
        <v>17</v>
      </c>
      <c r="C54" s="28" t="s">
        <v>56</v>
      </c>
      <c r="D54" s="12" t="s">
        <v>12</v>
      </c>
      <c r="E54" s="37" t="s">
        <v>177</v>
      </c>
      <c r="F54" s="69">
        <v>1988</v>
      </c>
      <c r="G54" s="11">
        <v>2011</v>
      </c>
      <c r="H54" s="11">
        <v>2011</v>
      </c>
      <c r="I54" s="55">
        <v>14</v>
      </c>
      <c r="J54" s="55">
        <v>34</v>
      </c>
      <c r="K54" s="12">
        <v>19</v>
      </c>
      <c r="L54" s="12">
        <v>29</v>
      </c>
      <c r="M54" s="12" t="s">
        <v>0</v>
      </c>
      <c r="N54" s="12">
        <v>23</v>
      </c>
      <c r="O54" s="14">
        <f t="shared" si="43"/>
        <v>44.2</v>
      </c>
      <c r="P54" s="16">
        <f t="shared" si="44"/>
        <v>19</v>
      </c>
      <c r="Q54" s="16">
        <f t="shared" si="33"/>
        <v>23</v>
      </c>
      <c r="R54" s="62">
        <f t="shared" si="40"/>
        <v>2030</v>
      </c>
      <c r="S54" s="16"/>
      <c r="T54" s="53">
        <f t="shared" si="45"/>
        <v>2055.1999999999998</v>
      </c>
      <c r="U54" s="12" t="s">
        <v>0</v>
      </c>
      <c r="V54" s="12" t="s">
        <v>16</v>
      </c>
      <c r="W54" s="12" t="s">
        <v>16</v>
      </c>
      <c r="X54" s="12" t="s">
        <v>16</v>
      </c>
      <c r="Y54" s="13" t="s">
        <v>0</v>
      </c>
      <c r="Z54" s="12" t="s">
        <v>71</v>
      </c>
      <c r="AA54" s="13" t="str">
        <f t="shared" si="46"/>
        <v>○</v>
      </c>
      <c r="AB54" s="13" t="s">
        <v>0</v>
      </c>
      <c r="AC54" s="12" t="str">
        <f t="shared" si="48"/>
        <v>△1</v>
      </c>
      <c r="AD54" s="12" t="str">
        <f>IF(OR(Z54="△1",AA54="△1",AC54="△1",AB54="△1"),"△1",IF(OR(Z54="△2",AA54="△2",AC54="△2",AB54="△2"),"△2",IF(OR(Z54="△3",AA54="△3",AC54="△3",AB54="△3"),"△3",IF(OR(Z54="○",AA54="○",AC54="○",AB54="○"),"○","-"))))</f>
        <v>△1</v>
      </c>
      <c r="AE54" s="36">
        <v>2024</v>
      </c>
      <c r="AF54" s="18">
        <f t="shared" si="7"/>
        <v>13</v>
      </c>
      <c r="AG54" s="19">
        <f t="shared" si="8"/>
        <v>13</v>
      </c>
      <c r="AH54" s="12">
        <f t="shared" si="28"/>
        <v>1</v>
      </c>
      <c r="AI54" s="51">
        <f t="shared" si="29"/>
        <v>1</v>
      </c>
      <c r="AJ54" s="11"/>
      <c r="AK54" s="51"/>
      <c r="AL54" s="14">
        <f t="shared" si="52"/>
        <v>2025</v>
      </c>
      <c r="AM54" s="12" t="s">
        <v>26</v>
      </c>
      <c r="AN54" s="11">
        <v>2</v>
      </c>
      <c r="AO54" s="11">
        <v>0.33</v>
      </c>
      <c r="AP54" s="11">
        <v>2</v>
      </c>
      <c r="AQ54" s="11">
        <v>0.33</v>
      </c>
      <c r="AR54" s="11">
        <v>2</v>
      </c>
      <c r="AS54" s="11">
        <v>0.33</v>
      </c>
      <c r="AT54" s="17">
        <f t="shared" si="11"/>
        <v>0.495</v>
      </c>
      <c r="AU54" s="11" t="s">
        <v>171</v>
      </c>
      <c r="AV54" s="14">
        <f>AL54</f>
        <v>2025</v>
      </c>
      <c r="AW54" s="47"/>
      <c r="AX54" s="9"/>
    </row>
    <row r="55" spans="1:50" ht="16.5" customHeight="1" x14ac:dyDescent="0.2">
      <c r="A55" s="117"/>
      <c r="B55" s="29"/>
      <c r="C55" s="28" t="s">
        <v>57</v>
      </c>
      <c r="D55" s="12" t="s">
        <v>12</v>
      </c>
      <c r="E55" s="37" t="s">
        <v>177</v>
      </c>
      <c r="F55" s="69">
        <v>1988</v>
      </c>
      <c r="G55" s="11">
        <v>2011</v>
      </c>
      <c r="H55" s="11">
        <v>2011</v>
      </c>
      <c r="I55" s="55">
        <v>14</v>
      </c>
      <c r="J55" s="55">
        <v>34</v>
      </c>
      <c r="K55" s="12">
        <v>19</v>
      </c>
      <c r="L55" s="12">
        <v>29</v>
      </c>
      <c r="M55" s="12" t="s">
        <v>0</v>
      </c>
      <c r="N55" s="12">
        <v>23</v>
      </c>
      <c r="O55" s="14">
        <f t="shared" si="43"/>
        <v>44.2</v>
      </c>
      <c r="P55" s="16">
        <f t="shared" si="44"/>
        <v>19</v>
      </c>
      <c r="Q55" s="16">
        <f t="shared" si="33"/>
        <v>23</v>
      </c>
      <c r="R55" s="62">
        <f t="shared" si="40"/>
        <v>2030</v>
      </c>
      <c r="S55" s="16"/>
      <c r="T55" s="53">
        <f t="shared" si="45"/>
        <v>2055.1999999999998</v>
      </c>
      <c r="U55" s="12" t="s">
        <v>0</v>
      </c>
      <c r="V55" s="12" t="s">
        <v>16</v>
      </c>
      <c r="W55" s="12" t="s">
        <v>16</v>
      </c>
      <c r="X55" s="12" t="s">
        <v>16</v>
      </c>
      <c r="Y55" s="13" t="s">
        <v>0</v>
      </c>
      <c r="Z55" s="12" t="s">
        <v>16</v>
      </c>
      <c r="AA55" s="13" t="str">
        <f t="shared" si="46"/>
        <v>○</v>
      </c>
      <c r="AB55" s="13" t="s">
        <v>0</v>
      </c>
      <c r="AC55" s="12" t="str">
        <f t="shared" si="48"/>
        <v>○</v>
      </c>
      <c r="AD55" s="12" t="str">
        <f>IF(OR(Z55="△1",AA55="△1",AC55="△1",AB55="△1"),"△1",IF(OR(Z55="△2",AA55="△2",AC55="△2",AB55="△2"),"△2",IF(OR(Z55="△3",AA55="△3",AC55="△3",AB55="△3"),"△3",IF(OR(Z55="○",AA55="○",AC55="○",AB55="○"),"○","-"))))</f>
        <v>○</v>
      </c>
      <c r="AE55" s="36">
        <v>2024</v>
      </c>
      <c r="AF55" s="18">
        <f t="shared" si="7"/>
        <v>13</v>
      </c>
      <c r="AG55" s="19">
        <f t="shared" si="8"/>
        <v>13</v>
      </c>
      <c r="AH55" s="12" t="str">
        <f t="shared" si="28"/>
        <v>-</v>
      </c>
      <c r="AI55" s="51">
        <f t="shared" si="29"/>
        <v>6</v>
      </c>
      <c r="AJ55" s="11"/>
      <c r="AK55" s="51"/>
      <c r="AL55" s="14">
        <f t="shared" si="52"/>
        <v>2030</v>
      </c>
      <c r="AM55" s="12" t="s">
        <v>26</v>
      </c>
      <c r="AN55" s="11">
        <v>2</v>
      </c>
      <c r="AO55" s="11">
        <v>0.33</v>
      </c>
      <c r="AP55" s="11">
        <v>2</v>
      </c>
      <c r="AQ55" s="11">
        <v>0.33</v>
      </c>
      <c r="AR55" s="11">
        <v>2</v>
      </c>
      <c r="AS55" s="11">
        <v>0.33</v>
      </c>
      <c r="AT55" s="17">
        <f t="shared" si="11"/>
        <v>0.495</v>
      </c>
      <c r="AU55" s="11" t="s">
        <v>170</v>
      </c>
      <c r="AV55" s="14" t="str">
        <f t="shared" si="12"/>
        <v>-</v>
      </c>
      <c r="AW55" s="48"/>
      <c r="AX55" s="9"/>
    </row>
    <row r="56" spans="1:50" ht="16.5" customHeight="1" x14ac:dyDescent="0.2">
      <c r="A56" s="118" t="s">
        <v>18</v>
      </c>
      <c r="B56" s="28" t="s">
        <v>19</v>
      </c>
      <c r="C56" s="41" t="s">
        <v>200</v>
      </c>
      <c r="D56" s="12" t="s">
        <v>12</v>
      </c>
      <c r="E56" s="37" t="s">
        <v>177</v>
      </c>
      <c r="F56" s="69">
        <v>1988</v>
      </c>
      <c r="G56" s="11">
        <v>2010</v>
      </c>
      <c r="H56" s="11">
        <v>2010</v>
      </c>
      <c r="I56" s="65">
        <v>21</v>
      </c>
      <c r="J56" s="65">
        <v>55</v>
      </c>
      <c r="K56" s="61">
        <v>15</v>
      </c>
      <c r="L56" s="61">
        <v>26</v>
      </c>
      <c r="M56" s="12" t="s">
        <v>0</v>
      </c>
      <c r="N56" s="12">
        <v>23</v>
      </c>
      <c r="O56" s="14">
        <f t="shared" si="43"/>
        <v>71.5</v>
      </c>
      <c r="P56" s="16">
        <f t="shared" si="44"/>
        <v>15</v>
      </c>
      <c r="Q56" s="16">
        <f t="shared" si="33"/>
        <v>23</v>
      </c>
      <c r="R56" s="62">
        <f t="shared" si="40"/>
        <v>2025</v>
      </c>
      <c r="S56" s="16"/>
      <c r="T56" s="53">
        <f t="shared" si="45"/>
        <v>2081.5</v>
      </c>
      <c r="U56" s="12" t="s">
        <v>0</v>
      </c>
      <c r="V56" s="12" t="s">
        <v>16</v>
      </c>
      <c r="W56" s="12" t="s">
        <v>16</v>
      </c>
      <c r="X56" s="12" t="s">
        <v>16</v>
      </c>
      <c r="Y56" s="13" t="s">
        <v>0</v>
      </c>
      <c r="Z56" s="12" t="s">
        <v>16</v>
      </c>
      <c r="AA56" s="13" t="str">
        <f t="shared" si="46"/>
        <v>○</v>
      </c>
      <c r="AB56" s="13" t="s">
        <v>0</v>
      </c>
      <c r="AC56" s="12" t="str">
        <f t="shared" si="48"/>
        <v>○</v>
      </c>
      <c r="AD56" s="12" t="str">
        <f>IF(OR(Z56="△1",AA56="△1",AC56="△1",AB56="△1"),"△1",IF(OR(Z56="△2",AA56="△2",AC56="△2",AB56="△2"),"△2",IF(OR(Z56="△3",AA56="△3",AC56="△3",AB56="△3"),"△3",IF(OR(Z56="○",AA56="○",AC56="○",AB56="○"),"○","-"))))</f>
        <v>○</v>
      </c>
      <c r="AE56" s="36">
        <v>2024</v>
      </c>
      <c r="AF56" s="18">
        <f t="shared" si="7"/>
        <v>14</v>
      </c>
      <c r="AG56" s="19">
        <f t="shared" si="8"/>
        <v>14</v>
      </c>
      <c r="AH56" s="12" t="str">
        <f t="shared" si="28"/>
        <v>-</v>
      </c>
      <c r="AI56" s="51">
        <f t="shared" si="29"/>
        <v>1</v>
      </c>
      <c r="AJ56" s="11"/>
      <c r="AK56" s="51"/>
      <c r="AL56" s="14">
        <f t="shared" si="52"/>
        <v>2025</v>
      </c>
      <c r="AM56" s="12" t="s">
        <v>26</v>
      </c>
      <c r="AN56" s="11">
        <v>2</v>
      </c>
      <c r="AO56" s="11">
        <v>0.33</v>
      </c>
      <c r="AP56" s="11">
        <v>2</v>
      </c>
      <c r="AQ56" s="11">
        <v>0.33</v>
      </c>
      <c r="AR56" s="11">
        <v>2</v>
      </c>
      <c r="AS56" s="11">
        <v>0.33</v>
      </c>
      <c r="AT56" s="17">
        <f t="shared" si="11"/>
        <v>0.495</v>
      </c>
      <c r="AU56" s="11" t="s">
        <v>170</v>
      </c>
      <c r="AV56" s="14" t="str">
        <f t="shared" si="12"/>
        <v>-</v>
      </c>
      <c r="AW56" s="48"/>
      <c r="AX56" s="9"/>
    </row>
    <row r="57" spans="1:50" ht="16.5" customHeight="1" x14ac:dyDescent="0.2">
      <c r="A57" s="119"/>
      <c r="B57" s="30"/>
      <c r="C57" s="41" t="s">
        <v>201</v>
      </c>
      <c r="D57" s="12" t="s">
        <v>12</v>
      </c>
      <c r="E57" s="37" t="s">
        <v>177</v>
      </c>
      <c r="F57" s="69">
        <v>1988</v>
      </c>
      <c r="G57" s="11">
        <v>2010</v>
      </c>
      <c r="H57" s="11">
        <v>2010</v>
      </c>
      <c r="I57" s="65">
        <v>21</v>
      </c>
      <c r="J57" s="65">
        <v>55</v>
      </c>
      <c r="K57" s="61">
        <v>15</v>
      </c>
      <c r="L57" s="61">
        <v>26</v>
      </c>
      <c r="M57" s="12" t="s">
        <v>0</v>
      </c>
      <c r="N57" s="12">
        <v>23</v>
      </c>
      <c r="O57" s="14">
        <f t="shared" si="43"/>
        <v>71.5</v>
      </c>
      <c r="P57" s="16">
        <f t="shared" si="44"/>
        <v>15</v>
      </c>
      <c r="Q57" s="16">
        <f t="shared" si="33"/>
        <v>23</v>
      </c>
      <c r="R57" s="62">
        <f t="shared" si="40"/>
        <v>2025</v>
      </c>
      <c r="S57" s="16"/>
      <c r="T57" s="53">
        <f t="shared" si="45"/>
        <v>2081.5</v>
      </c>
      <c r="U57" s="12" t="s">
        <v>0</v>
      </c>
      <c r="V57" s="12" t="s">
        <v>16</v>
      </c>
      <c r="W57" s="12" t="s">
        <v>16</v>
      </c>
      <c r="X57" s="12" t="s">
        <v>16</v>
      </c>
      <c r="Y57" s="13" t="s">
        <v>0</v>
      </c>
      <c r="Z57" s="12" t="s">
        <v>71</v>
      </c>
      <c r="AA57" s="13" t="str">
        <f t="shared" si="46"/>
        <v>○</v>
      </c>
      <c r="AB57" s="13" t="s">
        <v>0</v>
      </c>
      <c r="AC57" s="12" t="str">
        <f t="shared" si="48"/>
        <v>△1</v>
      </c>
      <c r="AD57" s="12" t="str">
        <f>IF(OR(Z57="△1",AA57="△1",AC57="△1",AB57="△1"),"△1",IF(OR(Z57="△2",AA57="△2",AC57="△2",AB57="△2"),"△2",IF(OR(Z57="△3",AA57="△3",AC57="△3",AB57="△3"),"△3",IF(OR(Z57="○",AA57="○",AC57="○",AB57="○"),"○","-"))))</f>
        <v>△1</v>
      </c>
      <c r="AE57" s="36">
        <v>2024</v>
      </c>
      <c r="AF57" s="18">
        <f t="shared" si="7"/>
        <v>14</v>
      </c>
      <c r="AG57" s="19">
        <f t="shared" si="8"/>
        <v>14</v>
      </c>
      <c r="AH57" s="12">
        <f t="shared" si="28"/>
        <v>1</v>
      </c>
      <c r="AI57" s="51">
        <f t="shared" si="29"/>
        <v>1</v>
      </c>
      <c r="AJ57" s="11"/>
      <c r="AK57" s="51"/>
      <c r="AL57" s="14">
        <f t="shared" si="52"/>
        <v>2025</v>
      </c>
      <c r="AM57" s="12" t="s">
        <v>26</v>
      </c>
      <c r="AN57" s="11">
        <v>2</v>
      </c>
      <c r="AO57" s="11">
        <v>0.33</v>
      </c>
      <c r="AP57" s="11">
        <v>2</v>
      </c>
      <c r="AQ57" s="11">
        <v>0.33</v>
      </c>
      <c r="AR57" s="11">
        <v>2</v>
      </c>
      <c r="AS57" s="11">
        <v>0.33</v>
      </c>
      <c r="AT57" s="17">
        <f t="shared" si="11"/>
        <v>0.495</v>
      </c>
      <c r="AU57" s="11" t="s">
        <v>170</v>
      </c>
      <c r="AV57" s="14">
        <f>AL57</f>
        <v>2025</v>
      </c>
      <c r="AW57" s="47" t="s">
        <v>209</v>
      </c>
      <c r="AX57" s="9"/>
    </row>
    <row r="58" spans="1:50" ht="16.5" customHeight="1" x14ac:dyDescent="0.2">
      <c r="A58" s="119"/>
      <c r="B58" s="30"/>
      <c r="C58" s="41" t="s">
        <v>202</v>
      </c>
      <c r="D58" s="12" t="s">
        <v>12</v>
      </c>
      <c r="E58" s="37" t="s">
        <v>177</v>
      </c>
      <c r="F58" s="69">
        <v>1988</v>
      </c>
      <c r="G58" s="11">
        <v>2010</v>
      </c>
      <c r="H58" s="11">
        <v>2010</v>
      </c>
      <c r="I58" s="65">
        <v>34</v>
      </c>
      <c r="J58" s="65">
        <v>75</v>
      </c>
      <c r="K58" s="61">
        <v>22</v>
      </c>
      <c r="L58" s="61">
        <v>27</v>
      </c>
      <c r="M58" s="12" t="s">
        <v>0</v>
      </c>
      <c r="N58" s="12">
        <v>23</v>
      </c>
      <c r="O58" s="14">
        <f t="shared" si="43"/>
        <v>97.5</v>
      </c>
      <c r="P58" s="16">
        <f t="shared" si="44"/>
        <v>22</v>
      </c>
      <c r="Q58" s="16">
        <f t="shared" si="33"/>
        <v>23</v>
      </c>
      <c r="R58" s="62">
        <f t="shared" si="40"/>
        <v>2032</v>
      </c>
      <c r="S58" s="16"/>
      <c r="T58" s="53">
        <f t="shared" si="45"/>
        <v>2107.5</v>
      </c>
      <c r="U58" s="12" t="s">
        <v>0</v>
      </c>
      <c r="V58" s="12" t="s">
        <v>16</v>
      </c>
      <c r="W58" s="12" t="s">
        <v>16</v>
      </c>
      <c r="X58" s="12" t="s">
        <v>16</v>
      </c>
      <c r="Y58" s="13" t="s">
        <v>0</v>
      </c>
      <c r="Z58" s="12" t="s">
        <v>16</v>
      </c>
      <c r="AA58" s="13" t="str">
        <f t="shared" si="46"/>
        <v>○</v>
      </c>
      <c r="AB58" s="13" t="s">
        <v>0</v>
      </c>
      <c r="AC58" s="12" t="str">
        <f t="shared" si="48"/>
        <v>○</v>
      </c>
      <c r="AD58" s="12" t="str">
        <f t="shared" ref="AD58:AD59" si="54">IF(OR(Z58="△1",AA58="△1",AC58="△1",AB58="△1"),"△1",IF(OR(Z58="△2",AA58="△2",AC58="△2",AB58="△2"),"△2",IF(OR(Z58="△3",AA58="△3",AC58="△3",AB58="△3"),"△3",IF(OR(Z58="○",AA58="○",AC58="○",AB58="○"),"○","-"))))</f>
        <v>○</v>
      </c>
      <c r="AE58" s="36">
        <v>2024</v>
      </c>
      <c r="AF58" s="18">
        <f t="shared" si="7"/>
        <v>14</v>
      </c>
      <c r="AG58" s="19">
        <f t="shared" si="8"/>
        <v>14</v>
      </c>
      <c r="AH58" s="12" t="str">
        <f t="shared" si="28"/>
        <v>-</v>
      </c>
      <c r="AI58" s="51">
        <f t="shared" si="29"/>
        <v>8</v>
      </c>
      <c r="AJ58" s="11"/>
      <c r="AK58" s="51"/>
      <c r="AL58" s="14">
        <f t="shared" si="52"/>
        <v>2032</v>
      </c>
      <c r="AM58" s="12" t="s">
        <v>26</v>
      </c>
      <c r="AN58" s="11">
        <v>2</v>
      </c>
      <c r="AO58" s="11">
        <v>0.33</v>
      </c>
      <c r="AP58" s="11">
        <v>2</v>
      </c>
      <c r="AQ58" s="11">
        <v>0.33</v>
      </c>
      <c r="AR58" s="11">
        <v>2</v>
      </c>
      <c r="AS58" s="11">
        <v>0.33</v>
      </c>
      <c r="AT58" s="17">
        <f t="shared" si="11"/>
        <v>0.495</v>
      </c>
      <c r="AU58" s="11" t="s">
        <v>170</v>
      </c>
      <c r="AV58" s="14" t="str">
        <f t="shared" si="12"/>
        <v>-</v>
      </c>
      <c r="AW58" s="48"/>
      <c r="AX58" s="9"/>
    </row>
    <row r="59" spans="1:50" ht="16.5" customHeight="1" x14ac:dyDescent="0.2">
      <c r="A59" s="119"/>
      <c r="B59" s="29"/>
      <c r="C59" s="28" t="s">
        <v>203</v>
      </c>
      <c r="D59" s="12" t="s">
        <v>12</v>
      </c>
      <c r="E59" s="37" t="s">
        <v>177</v>
      </c>
      <c r="F59" s="69">
        <v>1988</v>
      </c>
      <c r="G59" s="11">
        <v>2010</v>
      </c>
      <c r="H59" s="11">
        <v>2010</v>
      </c>
      <c r="I59" s="65">
        <v>34</v>
      </c>
      <c r="J59" s="65">
        <v>75</v>
      </c>
      <c r="K59" s="61">
        <v>22</v>
      </c>
      <c r="L59" s="61">
        <v>27</v>
      </c>
      <c r="M59" s="12" t="s">
        <v>0</v>
      </c>
      <c r="N59" s="12">
        <v>23</v>
      </c>
      <c r="O59" s="14">
        <f t="shared" si="43"/>
        <v>97.5</v>
      </c>
      <c r="P59" s="16">
        <f t="shared" si="44"/>
        <v>22</v>
      </c>
      <c r="Q59" s="16">
        <f t="shared" si="33"/>
        <v>23</v>
      </c>
      <c r="R59" s="62">
        <f t="shared" si="40"/>
        <v>2032</v>
      </c>
      <c r="S59" s="16"/>
      <c r="T59" s="53">
        <f t="shared" si="45"/>
        <v>2107.5</v>
      </c>
      <c r="U59" s="12" t="s">
        <v>0</v>
      </c>
      <c r="V59" s="12" t="s">
        <v>16</v>
      </c>
      <c r="W59" s="12" t="s">
        <v>16</v>
      </c>
      <c r="X59" s="12" t="s">
        <v>16</v>
      </c>
      <c r="Y59" s="13" t="s">
        <v>0</v>
      </c>
      <c r="Z59" s="12" t="s">
        <v>16</v>
      </c>
      <c r="AA59" s="13" t="str">
        <f t="shared" si="46"/>
        <v>○</v>
      </c>
      <c r="AB59" s="13" t="s">
        <v>0</v>
      </c>
      <c r="AC59" s="12" t="str">
        <f t="shared" si="48"/>
        <v>○</v>
      </c>
      <c r="AD59" s="12" t="str">
        <f t="shared" si="54"/>
        <v>○</v>
      </c>
      <c r="AE59" s="36">
        <v>2024</v>
      </c>
      <c r="AF59" s="18">
        <f t="shared" si="7"/>
        <v>14</v>
      </c>
      <c r="AG59" s="19">
        <f t="shared" si="8"/>
        <v>14</v>
      </c>
      <c r="AH59" s="12" t="str">
        <f t="shared" si="28"/>
        <v>-</v>
      </c>
      <c r="AI59" s="51">
        <f t="shared" si="29"/>
        <v>8</v>
      </c>
      <c r="AJ59" s="11"/>
      <c r="AK59" s="51"/>
      <c r="AL59" s="14">
        <f t="shared" si="52"/>
        <v>2032</v>
      </c>
      <c r="AM59" s="12" t="s">
        <v>26</v>
      </c>
      <c r="AN59" s="11">
        <v>2</v>
      </c>
      <c r="AO59" s="11">
        <v>0.33</v>
      </c>
      <c r="AP59" s="11">
        <v>2</v>
      </c>
      <c r="AQ59" s="11">
        <v>0.33</v>
      </c>
      <c r="AR59" s="11">
        <v>2</v>
      </c>
      <c r="AS59" s="11">
        <v>0.33</v>
      </c>
      <c r="AT59" s="17">
        <f t="shared" si="11"/>
        <v>0.495</v>
      </c>
      <c r="AU59" s="11" t="s">
        <v>170</v>
      </c>
      <c r="AV59" s="14" t="str">
        <f t="shared" si="12"/>
        <v>-</v>
      </c>
      <c r="AW59" s="47"/>
      <c r="AX59" s="9"/>
    </row>
    <row r="60" spans="1:50" ht="16.5" customHeight="1" x14ac:dyDescent="0.2">
      <c r="A60" s="119"/>
      <c r="B60" s="30"/>
      <c r="C60" s="41" t="s">
        <v>178</v>
      </c>
      <c r="D60" s="12" t="s">
        <v>12</v>
      </c>
      <c r="E60" s="37" t="s">
        <v>177</v>
      </c>
      <c r="F60" s="69">
        <v>1988</v>
      </c>
      <c r="G60" s="11">
        <v>2010</v>
      </c>
      <c r="H60" s="11">
        <v>2010</v>
      </c>
      <c r="I60" s="63">
        <v>15</v>
      </c>
      <c r="J60" s="63">
        <v>36</v>
      </c>
      <c r="K60" s="61">
        <v>20</v>
      </c>
      <c r="L60" s="61">
        <v>28</v>
      </c>
      <c r="M60" s="12" t="s">
        <v>0</v>
      </c>
      <c r="N60" s="12">
        <v>23</v>
      </c>
      <c r="O60" s="14">
        <f t="shared" si="43"/>
        <v>46.800000000000004</v>
      </c>
      <c r="P60" s="16">
        <f t="shared" si="44"/>
        <v>20</v>
      </c>
      <c r="Q60" s="16">
        <f t="shared" si="33"/>
        <v>23</v>
      </c>
      <c r="R60" s="62">
        <f t="shared" si="40"/>
        <v>2030</v>
      </c>
      <c r="S60" s="16"/>
      <c r="T60" s="53">
        <f t="shared" si="45"/>
        <v>2056.8000000000002</v>
      </c>
      <c r="U60" s="12" t="s">
        <v>0</v>
      </c>
      <c r="V60" s="12" t="s">
        <v>16</v>
      </c>
      <c r="W60" s="12" t="s">
        <v>16</v>
      </c>
      <c r="X60" s="12" t="s">
        <v>16</v>
      </c>
      <c r="Y60" s="13" t="s">
        <v>0</v>
      </c>
      <c r="Z60" s="12" t="s">
        <v>71</v>
      </c>
      <c r="AA60" s="13" t="str">
        <f t="shared" si="46"/>
        <v>○</v>
      </c>
      <c r="AB60" s="13" t="s">
        <v>0</v>
      </c>
      <c r="AC60" s="12" t="str">
        <f t="shared" si="48"/>
        <v>△1</v>
      </c>
      <c r="AD60" s="12" t="str">
        <f t="shared" ref="AD60:AD61" si="55">IF(OR(Z60="△1",AA60="△1",AC60="△1",AB60="△1"),"△1",IF(OR(Z60="△2",AA60="△2",AC60="△2",AB60="△2"),"△2",IF(OR(Z60="△3",AA60="△3",AC60="△3",AB60="△3"),"△3",IF(OR(Z60="○",AA60="○",AC60="○",AB60="○"),"○","-"))))</f>
        <v>△1</v>
      </c>
      <c r="AE60" s="36">
        <v>2024</v>
      </c>
      <c r="AF60" s="18">
        <f t="shared" si="7"/>
        <v>14</v>
      </c>
      <c r="AG60" s="19">
        <f t="shared" si="8"/>
        <v>14</v>
      </c>
      <c r="AH60" s="12">
        <f t="shared" si="28"/>
        <v>1</v>
      </c>
      <c r="AI60" s="51">
        <f t="shared" si="29"/>
        <v>1</v>
      </c>
      <c r="AJ60" s="11"/>
      <c r="AK60" s="51"/>
      <c r="AL60" s="14">
        <f t="shared" si="52"/>
        <v>2025</v>
      </c>
      <c r="AM60" s="12" t="s">
        <v>26</v>
      </c>
      <c r="AN60" s="11">
        <v>2</v>
      </c>
      <c r="AO60" s="11">
        <v>0.33</v>
      </c>
      <c r="AP60" s="11">
        <v>2</v>
      </c>
      <c r="AQ60" s="11">
        <v>0.33</v>
      </c>
      <c r="AR60" s="11">
        <v>2</v>
      </c>
      <c r="AS60" s="11">
        <v>0.33</v>
      </c>
      <c r="AT60" s="17">
        <f t="shared" si="11"/>
        <v>0.495</v>
      </c>
      <c r="AU60" s="11" t="s">
        <v>170</v>
      </c>
      <c r="AV60" s="14">
        <f t="shared" ref="AV60" si="56">AL60</f>
        <v>2025</v>
      </c>
      <c r="AW60" s="47" t="s">
        <v>209</v>
      </c>
      <c r="AX60" s="9"/>
    </row>
    <row r="61" spans="1:50" ht="16.5" customHeight="1" x14ac:dyDescent="0.2">
      <c r="A61" s="119"/>
      <c r="B61" s="30"/>
      <c r="C61" s="41" t="s">
        <v>204</v>
      </c>
      <c r="D61" s="12" t="s">
        <v>12</v>
      </c>
      <c r="E61" s="37" t="s">
        <v>177</v>
      </c>
      <c r="F61" s="69">
        <v>1988</v>
      </c>
      <c r="G61" s="11">
        <v>2010</v>
      </c>
      <c r="H61" s="11">
        <v>2010</v>
      </c>
      <c r="I61" s="63">
        <v>15</v>
      </c>
      <c r="J61" s="63">
        <v>36</v>
      </c>
      <c r="K61" s="61">
        <v>20</v>
      </c>
      <c r="L61" s="61">
        <v>28</v>
      </c>
      <c r="M61" s="12" t="s">
        <v>0</v>
      </c>
      <c r="N61" s="12">
        <v>23</v>
      </c>
      <c r="O61" s="14">
        <f t="shared" si="43"/>
        <v>46.800000000000004</v>
      </c>
      <c r="P61" s="16">
        <f t="shared" si="44"/>
        <v>20</v>
      </c>
      <c r="Q61" s="16">
        <f t="shared" si="33"/>
        <v>23</v>
      </c>
      <c r="R61" s="62">
        <f t="shared" si="40"/>
        <v>2030</v>
      </c>
      <c r="S61" s="16"/>
      <c r="T61" s="53">
        <f t="shared" si="45"/>
        <v>2056.8000000000002</v>
      </c>
      <c r="U61" s="12" t="s">
        <v>0</v>
      </c>
      <c r="V61" s="12" t="s">
        <v>16</v>
      </c>
      <c r="W61" s="12" t="s">
        <v>16</v>
      </c>
      <c r="X61" s="12" t="s">
        <v>16</v>
      </c>
      <c r="Y61" s="13" t="s">
        <v>0</v>
      </c>
      <c r="Z61" s="12" t="s">
        <v>71</v>
      </c>
      <c r="AA61" s="13" t="str">
        <f t="shared" si="46"/>
        <v>○</v>
      </c>
      <c r="AB61" s="13" t="s">
        <v>0</v>
      </c>
      <c r="AC61" s="12" t="str">
        <f t="shared" si="48"/>
        <v>△1</v>
      </c>
      <c r="AD61" s="12" t="str">
        <f t="shared" si="55"/>
        <v>△1</v>
      </c>
      <c r="AE61" s="36">
        <v>2024</v>
      </c>
      <c r="AF61" s="18">
        <f t="shared" si="7"/>
        <v>14</v>
      </c>
      <c r="AG61" s="19">
        <f t="shared" si="8"/>
        <v>14</v>
      </c>
      <c r="AH61" s="12">
        <f t="shared" si="28"/>
        <v>1</v>
      </c>
      <c r="AI61" s="51">
        <f t="shared" si="29"/>
        <v>1</v>
      </c>
      <c r="AJ61" s="11"/>
      <c r="AK61" s="51"/>
      <c r="AL61" s="14">
        <f t="shared" si="52"/>
        <v>2025</v>
      </c>
      <c r="AM61" s="12" t="s">
        <v>26</v>
      </c>
      <c r="AN61" s="11">
        <v>2</v>
      </c>
      <c r="AO61" s="11">
        <v>0.33</v>
      </c>
      <c r="AP61" s="11">
        <v>2</v>
      </c>
      <c r="AQ61" s="11">
        <v>0.33</v>
      </c>
      <c r="AR61" s="11">
        <v>2</v>
      </c>
      <c r="AS61" s="11">
        <v>0.33</v>
      </c>
      <c r="AT61" s="17">
        <f t="shared" si="11"/>
        <v>0.495</v>
      </c>
      <c r="AU61" s="11" t="s">
        <v>170</v>
      </c>
      <c r="AV61" s="14">
        <f t="shared" ref="AV61" si="57">AL61</f>
        <v>2025</v>
      </c>
      <c r="AW61" s="47" t="s">
        <v>209</v>
      </c>
      <c r="AX61" s="9"/>
    </row>
    <row r="62" spans="1:50" ht="16.5" customHeight="1" x14ac:dyDescent="0.2">
      <c r="A62" s="119"/>
      <c r="B62" s="28" t="s">
        <v>20</v>
      </c>
      <c r="C62" s="28" t="s">
        <v>175</v>
      </c>
      <c r="D62" s="12" t="s">
        <v>12</v>
      </c>
      <c r="E62" s="37" t="s">
        <v>171</v>
      </c>
      <c r="F62" s="69">
        <v>1988</v>
      </c>
      <c r="G62" s="11">
        <v>2008</v>
      </c>
      <c r="H62" s="11">
        <v>2011</v>
      </c>
      <c r="I62" s="65">
        <v>21</v>
      </c>
      <c r="J62" s="65">
        <v>55</v>
      </c>
      <c r="K62" s="61">
        <v>15</v>
      </c>
      <c r="L62" s="61">
        <v>26</v>
      </c>
      <c r="M62" s="12" t="s">
        <v>0</v>
      </c>
      <c r="N62" s="12" t="s">
        <v>0</v>
      </c>
      <c r="O62" s="14">
        <f t="shared" si="43"/>
        <v>71.5</v>
      </c>
      <c r="P62" s="16">
        <f t="shared" si="44"/>
        <v>15</v>
      </c>
      <c r="Q62" s="16">
        <f t="shared" si="33"/>
        <v>26</v>
      </c>
      <c r="R62" s="62"/>
      <c r="S62" s="62">
        <f t="shared" ref="S62:S64" si="58">G62+L62</f>
        <v>2034</v>
      </c>
      <c r="T62" s="53">
        <f t="shared" si="45"/>
        <v>2079.5</v>
      </c>
      <c r="U62" s="12" t="s">
        <v>0</v>
      </c>
      <c r="V62" s="12" t="s">
        <v>16</v>
      </c>
      <c r="W62" s="12" t="s">
        <v>16</v>
      </c>
      <c r="X62" s="12" t="s">
        <v>16</v>
      </c>
      <c r="Y62" s="13" t="s">
        <v>0</v>
      </c>
      <c r="Z62" s="12" t="s">
        <v>16</v>
      </c>
      <c r="AA62" s="13" t="str">
        <f t="shared" si="46"/>
        <v>○</v>
      </c>
      <c r="AB62" s="13" t="s">
        <v>0</v>
      </c>
      <c r="AC62" s="12" t="str">
        <f t="shared" si="48"/>
        <v>○</v>
      </c>
      <c r="AD62" s="12" t="str">
        <f>IF(OR(Z62="△1",AA62="△1",AC62="△1",AB62="△1"),"△1",IF(OR(Z62="△2",AA62="△2",AC62="△2",AB62="△2"),"△2",IF(OR(Z62="△3",AA62="△3",AC62="△3",AB62="△3"),"△3",IF(OR(Z62="○",AA62="○",AC62="○",AB62="○"),"○","-"))))</f>
        <v>○</v>
      </c>
      <c r="AE62" s="36">
        <v>2024</v>
      </c>
      <c r="AF62" s="18">
        <f t="shared" si="7"/>
        <v>13</v>
      </c>
      <c r="AG62" s="19">
        <f t="shared" si="8"/>
        <v>16</v>
      </c>
      <c r="AH62" s="12"/>
      <c r="AI62" s="51"/>
      <c r="AJ62" s="11" t="str">
        <f t="shared" ref="AJ62:AJ63" si="59">IF(AD62="△3","-",IF(AD62="△2",3,IF(AD62="△1",1,"-")))</f>
        <v>-</v>
      </c>
      <c r="AK62" s="51">
        <f>IF(AJ62="-",S62-AE62,AJ62)</f>
        <v>10</v>
      </c>
      <c r="AL62" s="14"/>
      <c r="AM62" s="12" t="s">
        <v>26</v>
      </c>
      <c r="AN62" s="11">
        <v>2</v>
      </c>
      <c r="AO62" s="11">
        <v>0.33</v>
      </c>
      <c r="AP62" s="11">
        <v>2</v>
      </c>
      <c r="AQ62" s="11">
        <v>0.33</v>
      </c>
      <c r="AR62" s="11">
        <v>2</v>
      </c>
      <c r="AS62" s="11">
        <v>0.33</v>
      </c>
      <c r="AT62" s="17">
        <f t="shared" si="11"/>
        <v>0.495</v>
      </c>
      <c r="AU62" s="11" t="s">
        <v>170</v>
      </c>
      <c r="AV62" s="14" t="str">
        <f t="shared" si="12"/>
        <v>-</v>
      </c>
      <c r="AW62" s="48"/>
      <c r="AX62" s="9"/>
    </row>
    <row r="63" spans="1:50" ht="16.5" customHeight="1" x14ac:dyDescent="0.2">
      <c r="A63" s="119"/>
      <c r="B63" s="30" t="s">
        <v>9</v>
      </c>
      <c r="C63" s="28" t="s">
        <v>21</v>
      </c>
      <c r="D63" s="12" t="s">
        <v>12</v>
      </c>
      <c r="E63" s="37" t="s">
        <v>171</v>
      </c>
      <c r="F63" s="50">
        <v>1988</v>
      </c>
      <c r="G63" s="12">
        <v>2008</v>
      </c>
      <c r="H63" s="12">
        <v>2008</v>
      </c>
      <c r="I63" s="65">
        <v>21</v>
      </c>
      <c r="J63" s="65">
        <v>59</v>
      </c>
      <c r="K63" s="61" t="s">
        <v>179</v>
      </c>
      <c r="L63" s="61">
        <v>27</v>
      </c>
      <c r="M63" s="12" t="s">
        <v>0</v>
      </c>
      <c r="N63" s="12" t="s">
        <v>0</v>
      </c>
      <c r="O63" s="14">
        <f t="shared" si="43"/>
        <v>76.7</v>
      </c>
      <c r="P63" s="16" t="str">
        <f t="shared" si="44"/>
        <v>－</v>
      </c>
      <c r="Q63" s="16">
        <f t="shared" si="33"/>
        <v>27</v>
      </c>
      <c r="R63" s="62"/>
      <c r="S63" s="62">
        <f t="shared" si="58"/>
        <v>2035</v>
      </c>
      <c r="T63" s="53">
        <f t="shared" si="45"/>
        <v>2084.6999999999998</v>
      </c>
      <c r="U63" s="12" t="s">
        <v>0</v>
      </c>
      <c r="V63" s="12" t="s">
        <v>16</v>
      </c>
      <c r="W63" s="12" t="s">
        <v>16</v>
      </c>
      <c r="X63" s="12" t="s">
        <v>16</v>
      </c>
      <c r="Y63" s="13" t="s">
        <v>0</v>
      </c>
      <c r="Z63" s="12" t="s">
        <v>16</v>
      </c>
      <c r="AA63" s="13" t="str">
        <f t="shared" si="46"/>
        <v>○</v>
      </c>
      <c r="AB63" s="13" t="s">
        <v>0</v>
      </c>
      <c r="AC63" s="12" t="str">
        <f t="shared" si="48"/>
        <v>○</v>
      </c>
      <c r="AD63" s="12" t="str">
        <f>IF(OR(Z63="△1",AA63="△1",AC63="△1",AB63="△1"),"△1",IF(OR(Z63="△2",AA63="△2",AC63="△2",AB63="△2"),"△2",IF(OR(Z63="△3",AA63="△3",AC63="△3",AB63="△3"),"△3",IF(OR(Z63="○",AA63="○",AC63="○",AB63="○"),"○","-"))))</f>
        <v>○</v>
      </c>
      <c r="AE63" s="36">
        <v>2024</v>
      </c>
      <c r="AF63" s="18">
        <f t="shared" si="7"/>
        <v>16</v>
      </c>
      <c r="AG63" s="19">
        <f t="shared" si="8"/>
        <v>16</v>
      </c>
      <c r="AH63" s="12"/>
      <c r="AI63" s="51"/>
      <c r="AJ63" s="11" t="str">
        <f t="shared" si="59"/>
        <v>-</v>
      </c>
      <c r="AK63" s="51">
        <f>IF(AJ63="-",S63-AE63,AJ63)</f>
        <v>11</v>
      </c>
      <c r="AL63" s="14"/>
      <c r="AM63" s="12" t="s">
        <v>26</v>
      </c>
      <c r="AN63" s="11">
        <v>2</v>
      </c>
      <c r="AO63" s="11">
        <v>0.33</v>
      </c>
      <c r="AP63" s="11">
        <v>2</v>
      </c>
      <c r="AQ63" s="11">
        <v>0.33</v>
      </c>
      <c r="AR63" s="11">
        <v>2</v>
      </c>
      <c r="AS63" s="11">
        <v>0.33</v>
      </c>
      <c r="AT63" s="17">
        <f t="shared" si="11"/>
        <v>0.495</v>
      </c>
      <c r="AU63" s="11" t="s">
        <v>170</v>
      </c>
      <c r="AV63" s="14" t="str">
        <f t="shared" si="12"/>
        <v>-</v>
      </c>
      <c r="AW63" s="48"/>
      <c r="AX63" s="9"/>
    </row>
    <row r="64" spans="1:50" ht="16.5" customHeight="1" x14ac:dyDescent="0.2">
      <c r="A64" s="120"/>
      <c r="B64" s="71" t="s">
        <v>22</v>
      </c>
      <c r="C64" s="41" t="s">
        <v>176</v>
      </c>
      <c r="D64" s="12" t="s">
        <v>12</v>
      </c>
      <c r="E64" s="37" t="s">
        <v>171</v>
      </c>
      <c r="F64" s="50">
        <v>1988</v>
      </c>
      <c r="G64" s="12">
        <v>2008</v>
      </c>
      <c r="H64" s="12">
        <v>2008</v>
      </c>
      <c r="I64" s="65">
        <v>21</v>
      </c>
      <c r="J64" s="65">
        <v>59</v>
      </c>
      <c r="K64" s="61" t="s">
        <v>179</v>
      </c>
      <c r="L64" s="61">
        <v>27</v>
      </c>
      <c r="M64" s="12" t="s">
        <v>0</v>
      </c>
      <c r="N64" s="12" t="s">
        <v>0</v>
      </c>
      <c r="O64" s="14">
        <f t="shared" si="43"/>
        <v>76.7</v>
      </c>
      <c r="P64" s="16" t="str">
        <f t="shared" si="44"/>
        <v>－</v>
      </c>
      <c r="Q64" s="16">
        <f t="shared" si="33"/>
        <v>27</v>
      </c>
      <c r="R64" s="62"/>
      <c r="S64" s="62">
        <f t="shared" si="58"/>
        <v>2035</v>
      </c>
      <c r="T64" s="53">
        <f t="shared" si="45"/>
        <v>2084.6999999999998</v>
      </c>
      <c r="U64" s="12" t="s">
        <v>0</v>
      </c>
      <c r="V64" s="12" t="s">
        <v>16</v>
      </c>
      <c r="W64" s="12" t="s">
        <v>16</v>
      </c>
      <c r="X64" s="12" t="s">
        <v>16</v>
      </c>
      <c r="Y64" s="13" t="s">
        <v>0</v>
      </c>
      <c r="Z64" s="12" t="s">
        <v>16</v>
      </c>
      <c r="AA64" s="13" t="str">
        <f t="shared" si="46"/>
        <v>○</v>
      </c>
      <c r="AB64" s="13" t="s">
        <v>0</v>
      </c>
      <c r="AC64" s="12" t="str">
        <f t="shared" si="48"/>
        <v>○</v>
      </c>
      <c r="AD64" s="12" t="str">
        <f>IF(OR(Z64="△1",AA64="△1",AC64="△1",AB64="△1"),"△1",IF(OR(Z64="△2",AA64="△2",AC64="△2",AB64="△2"),"△2",IF(OR(Z64="△3",AA64="△3",AC64="△3",AB64="△3"),"△3",IF(OR(Z64="○",AA64="○",AC64="○",AB64="○"),"○","-"))))</f>
        <v>○</v>
      </c>
      <c r="AE64" s="36">
        <v>2024</v>
      </c>
      <c r="AF64" s="18">
        <f t="shared" si="7"/>
        <v>16</v>
      </c>
      <c r="AG64" s="19">
        <f t="shared" si="8"/>
        <v>16</v>
      </c>
      <c r="AH64" s="12"/>
      <c r="AI64" s="51"/>
      <c r="AJ64" s="11" t="str">
        <f t="shared" ref="AJ64" si="60">IF(AD64="△3","-",IF(AD64="△2",3,IF(AD64="△1",1,"-")))</f>
        <v>-</v>
      </c>
      <c r="AK64" s="51">
        <f>IF(AJ64="-",S64-AE64,AJ64)</f>
        <v>11</v>
      </c>
      <c r="AL64" s="14"/>
      <c r="AM64" s="12" t="s">
        <v>26</v>
      </c>
      <c r="AN64" s="11">
        <v>2</v>
      </c>
      <c r="AO64" s="11">
        <v>0.33</v>
      </c>
      <c r="AP64" s="11">
        <v>2</v>
      </c>
      <c r="AQ64" s="11">
        <v>0.33</v>
      </c>
      <c r="AR64" s="11">
        <v>2</v>
      </c>
      <c r="AS64" s="11">
        <v>0.33</v>
      </c>
      <c r="AT64" s="17">
        <f t="shared" si="11"/>
        <v>0.495</v>
      </c>
      <c r="AU64" s="11" t="s">
        <v>170</v>
      </c>
      <c r="AV64" s="14" t="str">
        <f t="shared" si="12"/>
        <v>-</v>
      </c>
      <c r="AW64" s="48"/>
      <c r="AX64" s="9"/>
    </row>
    <row r="65" spans="1:50" ht="16.5" customHeight="1" x14ac:dyDescent="0.2">
      <c r="A65" s="108" t="s">
        <v>5</v>
      </c>
      <c r="B65" s="28" t="s">
        <v>23</v>
      </c>
      <c r="C65" s="28" t="s">
        <v>58</v>
      </c>
      <c r="D65" s="12" t="s">
        <v>12</v>
      </c>
      <c r="E65" s="37" t="s">
        <v>177</v>
      </c>
      <c r="F65" s="50">
        <v>1988</v>
      </c>
      <c r="G65" s="12">
        <v>2011</v>
      </c>
      <c r="H65" s="12">
        <v>2011</v>
      </c>
      <c r="I65" s="55">
        <v>28</v>
      </c>
      <c r="J65" s="55">
        <v>52</v>
      </c>
      <c r="K65" s="12">
        <v>25</v>
      </c>
      <c r="L65" s="12">
        <v>26</v>
      </c>
      <c r="M65" s="12" t="s">
        <v>0</v>
      </c>
      <c r="N65" s="12">
        <v>23</v>
      </c>
      <c r="O65" s="14">
        <f t="shared" si="43"/>
        <v>67.600000000000009</v>
      </c>
      <c r="P65" s="16">
        <f t="shared" si="44"/>
        <v>25</v>
      </c>
      <c r="Q65" s="16">
        <f t="shared" si="33"/>
        <v>23</v>
      </c>
      <c r="R65" s="62">
        <f t="shared" si="40"/>
        <v>2036</v>
      </c>
      <c r="S65" s="16"/>
      <c r="T65" s="53">
        <f t="shared" si="45"/>
        <v>2078.6</v>
      </c>
      <c r="U65" s="12" t="s">
        <v>0</v>
      </c>
      <c r="V65" s="12" t="s">
        <v>16</v>
      </c>
      <c r="W65" s="12" t="s">
        <v>16</v>
      </c>
      <c r="X65" s="12" t="s">
        <v>16</v>
      </c>
      <c r="Y65" s="13" t="s">
        <v>0</v>
      </c>
      <c r="Z65" s="12" t="s">
        <v>16</v>
      </c>
      <c r="AA65" s="13" t="str">
        <f t="shared" si="46"/>
        <v>○</v>
      </c>
      <c r="AB65" s="13" t="s">
        <v>0</v>
      </c>
      <c r="AC65" s="12" t="str">
        <f t="shared" si="48"/>
        <v>○</v>
      </c>
      <c r="AD65" s="12" t="str">
        <f t="shared" ref="AD65:AD68" si="61">IF(OR(Z65="△1",AA65="△1",AC65="△1",AB65="△1"),"△1",IF(OR(Z65="△2",AA65="△2",AC65="△2",AB65="△2"),"△2",IF(OR(Z65="△3",AA65="△3",AC65="△3",AB65="△3"),"△3",IF(OR(Z65="○",AA65="○",AC65="○",AB65="○"),"○","-"))))</f>
        <v>○</v>
      </c>
      <c r="AE65" s="36">
        <v>2024</v>
      </c>
      <c r="AF65" s="18">
        <f t="shared" si="7"/>
        <v>13</v>
      </c>
      <c r="AG65" s="19">
        <f t="shared" si="8"/>
        <v>13</v>
      </c>
      <c r="AH65" s="12" t="str">
        <f t="shared" si="28"/>
        <v>-</v>
      </c>
      <c r="AI65" s="51">
        <f t="shared" si="29"/>
        <v>12</v>
      </c>
      <c r="AJ65" s="11"/>
      <c r="AK65" s="51"/>
      <c r="AL65" s="14">
        <f t="shared" ref="AL65:AL70" si="62">IF(AI65&lt;0,"-",(AE65+AI65))</f>
        <v>2036</v>
      </c>
      <c r="AM65" s="12" t="str">
        <f t="shared" si="31"/>
        <v>-</v>
      </c>
      <c r="AN65" s="11">
        <v>2</v>
      </c>
      <c r="AO65" s="11">
        <v>0.33</v>
      </c>
      <c r="AP65" s="11">
        <v>2</v>
      </c>
      <c r="AQ65" s="11">
        <v>0.33</v>
      </c>
      <c r="AR65" s="11">
        <v>2</v>
      </c>
      <c r="AS65" s="11">
        <v>0.33</v>
      </c>
      <c r="AT65" s="17">
        <f t="shared" si="11"/>
        <v>0.495</v>
      </c>
      <c r="AU65" s="11" t="s">
        <v>170</v>
      </c>
      <c r="AV65" s="14" t="str">
        <f t="shared" si="12"/>
        <v>-</v>
      </c>
      <c r="AW65" s="19"/>
      <c r="AX65" s="9"/>
    </row>
    <row r="66" spans="1:50" ht="16.5" customHeight="1" x14ac:dyDescent="0.2">
      <c r="A66" s="109"/>
      <c r="B66" s="29"/>
      <c r="C66" s="28" t="s">
        <v>59</v>
      </c>
      <c r="D66" s="12" t="s">
        <v>12</v>
      </c>
      <c r="E66" s="37" t="s">
        <v>177</v>
      </c>
      <c r="F66" s="50">
        <v>1988</v>
      </c>
      <c r="G66" s="12">
        <v>2011</v>
      </c>
      <c r="H66" s="12">
        <v>2011</v>
      </c>
      <c r="I66" s="55">
        <v>28</v>
      </c>
      <c r="J66" s="55">
        <v>52</v>
      </c>
      <c r="K66" s="12">
        <v>25</v>
      </c>
      <c r="L66" s="12">
        <v>26</v>
      </c>
      <c r="M66" s="12" t="s">
        <v>0</v>
      </c>
      <c r="N66" s="12">
        <v>23</v>
      </c>
      <c r="O66" s="14">
        <f t="shared" si="43"/>
        <v>67.600000000000009</v>
      </c>
      <c r="P66" s="16">
        <f t="shared" si="44"/>
        <v>25</v>
      </c>
      <c r="Q66" s="16">
        <f t="shared" si="33"/>
        <v>23</v>
      </c>
      <c r="R66" s="62">
        <f t="shared" si="40"/>
        <v>2036</v>
      </c>
      <c r="S66" s="16"/>
      <c r="T66" s="53">
        <f t="shared" si="45"/>
        <v>2078.6</v>
      </c>
      <c r="U66" s="12" t="s">
        <v>0</v>
      </c>
      <c r="V66" s="12" t="s">
        <v>16</v>
      </c>
      <c r="W66" s="12" t="s">
        <v>16</v>
      </c>
      <c r="X66" s="12" t="s">
        <v>16</v>
      </c>
      <c r="Y66" s="13" t="s">
        <v>0</v>
      </c>
      <c r="Z66" s="12" t="s">
        <v>16</v>
      </c>
      <c r="AA66" s="13" t="str">
        <f t="shared" si="46"/>
        <v>○</v>
      </c>
      <c r="AB66" s="13" t="s">
        <v>0</v>
      </c>
      <c r="AC66" s="12" t="str">
        <f t="shared" si="48"/>
        <v>○</v>
      </c>
      <c r="AD66" s="12" t="str">
        <f t="shared" si="61"/>
        <v>○</v>
      </c>
      <c r="AE66" s="36">
        <v>2024</v>
      </c>
      <c r="AF66" s="18">
        <f t="shared" si="7"/>
        <v>13</v>
      </c>
      <c r="AG66" s="19">
        <f t="shared" si="8"/>
        <v>13</v>
      </c>
      <c r="AH66" s="12" t="str">
        <f t="shared" si="28"/>
        <v>-</v>
      </c>
      <c r="AI66" s="51">
        <f t="shared" si="29"/>
        <v>12</v>
      </c>
      <c r="AJ66" s="11"/>
      <c r="AK66" s="51"/>
      <c r="AL66" s="14">
        <f t="shared" si="62"/>
        <v>2036</v>
      </c>
      <c r="AM66" s="12" t="str">
        <f t="shared" si="31"/>
        <v>-</v>
      </c>
      <c r="AN66" s="11">
        <v>2</v>
      </c>
      <c r="AO66" s="11">
        <v>0.33</v>
      </c>
      <c r="AP66" s="11">
        <v>2</v>
      </c>
      <c r="AQ66" s="11">
        <v>0.33</v>
      </c>
      <c r="AR66" s="11">
        <v>2</v>
      </c>
      <c r="AS66" s="11">
        <v>0.33</v>
      </c>
      <c r="AT66" s="17">
        <f t="shared" si="11"/>
        <v>0.495</v>
      </c>
      <c r="AU66" s="11" t="s">
        <v>170</v>
      </c>
      <c r="AV66" s="14" t="str">
        <f t="shared" si="12"/>
        <v>-</v>
      </c>
      <c r="AW66" s="19"/>
      <c r="AX66" s="9"/>
    </row>
    <row r="67" spans="1:50" ht="16.5" customHeight="1" x14ac:dyDescent="0.2">
      <c r="A67" s="109"/>
      <c r="B67" s="29"/>
      <c r="C67" s="28" t="s">
        <v>60</v>
      </c>
      <c r="D67" s="12" t="s">
        <v>12</v>
      </c>
      <c r="E67" s="37" t="s">
        <v>177</v>
      </c>
      <c r="F67" s="50">
        <v>1988</v>
      </c>
      <c r="G67" s="12">
        <v>2011</v>
      </c>
      <c r="H67" s="12">
        <v>2011</v>
      </c>
      <c r="I67" s="55">
        <v>28</v>
      </c>
      <c r="J67" s="55">
        <v>52</v>
      </c>
      <c r="K67" s="12">
        <v>25</v>
      </c>
      <c r="L67" s="12">
        <v>26</v>
      </c>
      <c r="M67" s="12" t="s">
        <v>0</v>
      </c>
      <c r="N67" s="12">
        <v>23</v>
      </c>
      <c r="O67" s="14">
        <f t="shared" si="43"/>
        <v>67.600000000000009</v>
      </c>
      <c r="P67" s="16">
        <f t="shared" si="44"/>
        <v>25</v>
      </c>
      <c r="Q67" s="16">
        <f t="shared" si="33"/>
        <v>23</v>
      </c>
      <c r="R67" s="62">
        <f t="shared" si="40"/>
        <v>2036</v>
      </c>
      <c r="S67" s="16"/>
      <c r="T67" s="53">
        <f t="shared" si="45"/>
        <v>2078.6</v>
      </c>
      <c r="U67" s="12" t="s">
        <v>0</v>
      </c>
      <c r="V67" s="12" t="s">
        <v>16</v>
      </c>
      <c r="W67" s="12" t="s">
        <v>16</v>
      </c>
      <c r="X67" s="12" t="s">
        <v>16</v>
      </c>
      <c r="Y67" s="13" t="s">
        <v>0</v>
      </c>
      <c r="Z67" s="12" t="s">
        <v>16</v>
      </c>
      <c r="AA67" s="13" t="str">
        <f t="shared" si="46"/>
        <v>○</v>
      </c>
      <c r="AB67" s="13" t="s">
        <v>0</v>
      </c>
      <c r="AC67" s="12" t="str">
        <f t="shared" si="48"/>
        <v>○</v>
      </c>
      <c r="AD67" s="12" t="str">
        <f t="shared" si="61"/>
        <v>○</v>
      </c>
      <c r="AE67" s="36">
        <v>2024</v>
      </c>
      <c r="AF67" s="18">
        <f t="shared" si="7"/>
        <v>13</v>
      </c>
      <c r="AG67" s="19">
        <f t="shared" si="8"/>
        <v>13</v>
      </c>
      <c r="AH67" s="12" t="str">
        <f t="shared" si="28"/>
        <v>-</v>
      </c>
      <c r="AI67" s="51">
        <f t="shared" si="29"/>
        <v>12</v>
      </c>
      <c r="AJ67" s="11"/>
      <c r="AK67" s="51"/>
      <c r="AL67" s="14">
        <f t="shared" si="62"/>
        <v>2036</v>
      </c>
      <c r="AM67" s="12" t="str">
        <f t="shared" si="31"/>
        <v>-</v>
      </c>
      <c r="AN67" s="11">
        <v>2</v>
      </c>
      <c r="AO67" s="11">
        <v>0.33</v>
      </c>
      <c r="AP67" s="11">
        <v>2</v>
      </c>
      <c r="AQ67" s="11">
        <v>0.33</v>
      </c>
      <c r="AR67" s="11">
        <v>2</v>
      </c>
      <c r="AS67" s="11">
        <v>0.33</v>
      </c>
      <c r="AT67" s="17">
        <f t="shared" si="11"/>
        <v>0.495</v>
      </c>
      <c r="AU67" s="11" t="s">
        <v>170</v>
      </c>
      <c r="AV67" s="14" t="str">
        <f t="shared" si="12"/>
        <v>-</v>
      </c>
      <c r="AW67" s="19"/>
      <c r="AX67" s="9"/>
    </row>
    <row r="68" spans="1:50" ht="16.5" customHeight="1" x14ac:dyDescent="0.2">
      <c r="A68" s="109"/>
      <c r="B68" s="28" t="s">
        <v>148</v>
      </c>
      <c r="C68" s="28" t="s">
        <v>149</v>
      </c>
      <c r="D68" s="12" t="s">
        <v>12</v>
      </c>
      <c r="E68" s="37" t="s">
        <v>177</v>
      </c>
      <c r="F68" s="50">
        <v>1988</v>
      </c>
      <c r="G68" s="12">
        <v>2011</v>
      </c>
      <c r="H68" s="12">
        <v>2011</v>
      </c>
      <c r="I68" s="55">
        <v>25</v>
      </c>
      <c r="J68" s="55">
        <v>58</v>
      </c>
      <c r="K68" s="12">
        <v>30</v>
      </c>
      <c r="L68" s="12">
        <v>32</v>
      </c>
      <c r="M68" s="12" t="s">
        <v>0</v>
      </c>
      <c r="N68" s="12">
        <v>23</v>
      </c>
      <c r="O68" s="14">
        <f t="shared" si="43"/>
        <v>75.400000000000006</v>
      </c>
      <c r="P68" s="16">
        <f t="shared" si="44"/>
        <v>30</v>
      </c>
      <c r="Q68" s="16">
        <f t="shared" si="33"/>
        <v>23</v>
      </c>
      <c r="R68" s="62">
        <f t="shared" si="40"/>
        <v>2041</v>
      </c>
      <c r="S68" s="16"/>
      <c r="T68" s="53">
        <f t="shared" si="45"/>
        <v>2086.4</v>
      </c>
      <c r="U68" s="12" t="s">
        <v>0</v>
      </c>
      <c r="V68" s="12" t="s">
        <v>16</v>
      </c>
      <c r="W68" s="12" t="s">
        <v>16</v>
      </c>
      <c r="X68" s="12" t="s">
        <v>16</v>
      </c>
      <c r="Y68" s="13" t="s">
        <v>0</v>
      </c>
      <c r="Z68" s="12" t="s">
        <v>16</v>
      </c>
      <c r="AA68" s="13" t="str">
        <f t="shared" si="46"/>
        <v>○</v>
      </c>
      <c r="AB68" s="13" t="s">
        <v>0</v>
      </c>
      <c r="AC68" s="12" t="str">
        <f t="shared" si="48"/>
        <v>○</v>
      </c>
      <c r="AD68" s="12" t="str">
        <f t="shared" si="61"/>
        <v>○</v>
      </c>
      <c r="AE68" s="36">
        <v>2024</v>
      </c>
      <c r="AF68" s="18">
        <f t="shared" si="7"/>
        <v>13</v>
      </c>
      <c r="AG68" s="19">
        <f t="shared" si="8"/>
        <v>13</v>
      </c>
      <c r="AH68" s="12" t="str">
        <f t="shared" si="28"/>
        <v>-</v>
      </c>
      <c r="AI68" s="51">
        <f t="shared" si="29"/>
        <v>17</v>
      </c>
      <c r="AJ68" s="11"/>
      <c r="AK68" s="51"/>
      <c r="AL68" s="14">
        <f t="shared" si="62"/>
        <v>2041</v>
      </c>
      <c r="AM68" s="12" t="str">
        <f t="shared" si="31"/>
        <v>-</v>
      </c>
      <c r="AN68" s="11">
        <v>2</v>
      </c>
      <c r="AO68" s="11">
        <v>0.33</v>
      </c>
      <c r="AP68" s="11">
        <v>2</v>
      </c>
      <c r="AQ68" s="11">
        <v>0.33</v>
      </c>
      <c r="AR68" s="11">
        <v>2</v>
      </c>
      <c r="AS68" s="11">
        <v>0.33</v>
      </c>
      <c r="AT68" s="17">
        <f t="shared" si="11"/>
        <v>0.495</v>
      </c>
      <c r="AU68" s="11" t="s">
        <v>170</v>
      </c>
      <c r="AV68" s="14" t="str">
        <f t="shared" si="12"/>
        <v>-</v>
      </c>
      <c r="AW68" s="19"/>
      <c r="AX68" s="9"/>
    </row>
    <row r="69" spans="1:50" ht="16.5" customHeight="1" x14ac:dyDescent="0.2">
      <c r="A69" s="117"/>
      <c r="B69" s="41" t="s">
        <v>61</v>
      </c>
      <c r="C69" s="43"/>
      <c r="D69" s="12" t="s">
        <v>12</v>
      </c>
      <c r="E69" s="37" t="s">
        <v>171</v>
      </c>
      <c r="F69" s="50">
        <v>1988</v>
      </c>
      <c r="G69" s="12">
        <v>2011</v>
      </c>
      <c r="H69" s="12">
        <v>2011</v>
      </c>
      <c r="I69" s="55">
        <v>31</v>
      </c>
      <c r="J69" s="55">
        <v>59</v>
      </c>
      <c r="K69" s="12">
        <v>16</v>
      </c>
      <c r="L69" s="12">
        <v>26</v>
      </c>
      <c r="M69" s="12" t="s">
        <v>0</v>
      </c>
      <c r="N69" s="12">
        <v>23</v>
      </c>
      <c r="O69" s="14">
        <f t="shared" ref="O69:O81" si="63">1.3*J69</f>
        <v>76.7</v>
      </c>
      <c r="P69" s="16">
        <f t="shared" ref="P69:P81" si="64">IF(K69="-",I69,K69)</f>
        <v>16</v>
      </c>
      <c r="Q69" s="16">
        <f t="shared" si="33"/>
        <v>23</v>
      </c>
      <c r="R69" s="62"/>
      <c r="S69" s="62">
        <f t="shared" ref="S69:S81" si="65">G69+L69</f>
        <v>2037</v>
      </c>
      <c r="T69" s="53">
        <f t="shared" ref="T69:T81" si="66">G69+O69</f>
        <v>2087.6999999999998</v>
      </c>
      <c r="U69" s="12" t="s">
        <v>0</v>
      </c>
      <c r="V69" s="12" t="s">
        <v>16</v>
      </c>
      <c r="W69" s="12" t="s">
        <v>16</v>
      </c>
      <c r="X69" s="12" t="s">
        <v>16</v>
      </c>
      <c r="Y69" s="13" t="s">
        <v>0</v>
      </c>
      <c r="Z69" s="12" t="s">
        <v>71</v>
      </c>
      <c r="AA69" s="13" t="str">
        <f t="shared" ref="AA69:AA81" si="67">IF(I69&gt;AF69,"○",IF((J69-3)&gt;AF69,"△3",IF(MIN(J69:K69)&gt;AF69,"△2",IF(AF69&gt;=MIN(J69:K69),"△1"))))</f>
        <v>○</v>
      </c>
      <c r="AB69" s="13" t="s">
        <v>0</v>
      </c>
      <c r="AC69" s="12" t="str">
        <f t="shared" si="48"/>
        <v>△1</v>
      </c>
      <c r="AD69" s="12" t="str">
        <f>IF(OR(Z69="△1",AA69="△1",AC69="△1",AB69="△1"),"△1",IF(OR(Z69="△2",AA69="△2",AC69="△2",AB69="△2"),"△2",IF(OR(Z69="△3",AA69="△3",AC69="△3",AB69="△3"),"△3",IF(OR(Z69="○",AA69="○",AC69="○",AB69="○"),"○","-"))))</f>
        <v>△1</v>
      </c>
      <c r="AE69" s="36">
        <v>2024</v>
      </c>
      <c r="AF69" s="18">
        <f t="shared" si="7"/>
        <v>13</v>
      </c>
      <c r="AG69" s="19">
        <f t="shared" si="8"/>
        <v>13</v>
      </c>
      <c r="AH69" s="12">
        <f t="shared" si="28"/>
        <v>1</v>
      </c>
      <c r="AI69" s="51">
        <f t="shared" si="29"/>
        <v>1</v>
      </c>
      <c r="AJ69" s="11"/>
      <c r="AK69" s="51"/>
      <c r="AL69" s="14">
        <f t="shared" si="62"/>
        <v>2025</v>
      </c>
      <c r="AM69" s="12">
        <f t="shared" ref="AM69:AM81" si="68">IF(AH69="-","-",(AE69+AH69))</f>
        <v>2025</v>
      </c>
      <c r="AN69" s="11">
        <v>2</v>
      </c>
      <c r="AO69" s="11">
        <v>0.33</v>
      </c>
      <c r="AP69" s="11">
        <v>2</v>
      </c>
      <c r="AQ69" s="11">
        <v>0.33</v>
      </c>
      <c r="AR69" s="11">
        <v>2</v>
      </c>
      <c r="AS69" s="11">
        <v>0.33</v>
      </c>
      <c r="AT69" s="17">
        <f t="shared" si="11"/>
        <v>0.495</v>
      </c>
      <c r="AU69" s="11" t="s">
        <v>170</v>
      </c>
      <c r="AV69" s="14">
        <f t="shared" si="12"/>
        <v>2025</v>
      </c>
      <c r="AW69" s="47" t="s">
        <v>209</v>
      </c>
      <c r="AX69" s="9"/>
    </row>
    <row r="70" spans="1:50" ht="16.5" customHeight="1" x14ac:dyDescent="0.2">
      <c r="A70" s="121" t="s">
        <v>24</v>
      </c>
      <c r="B70" s="41" t="s">
        <v>6</v>
      </c>
      <c r="C70" s="43"/>
      <c r="D70" s="12" t="s">
        <v>14</v>
      </c>
      <c r="E70" s="37" t="s">
        <v>177</v>
      </c>
      <c r="F70" s="50">
        <v>1988</v>
      </c>
      <c r="G70" s="50">
        <v>1988</v>
      </c>
      <c r="H70" s="50">
        <v>1988</v>
      </c>
      <c r="I70" s="60">
        <v>29</v>
      </c>
      <c r="J70" s="60">
        <v>60</v>
      </c>
      <c r="K70" s="59">
        <v>30</v>
      </c>
      <c r="L70" s="59">
        <v>42</v>
      </c>
      <c r="M70" s="12" t="s">
        <v>0</v>
      </c>
      <c r="N70" s="12" t="s">
        <v>0</v>
      </c>
      <c r="O70" s="14">
        <f t="shared" si="63"/>
        <v>78</v>
      </c>
      <c r="P70" s="16">
        <f t="shared" si="64"/>
        <v>30</v>
      </c>
      <c r="Q70" s="16">
        <f t="shared" si="33"/>
        <v>42</v>
      </c>
      <c r="R70" s="62">
        <f t="shared" si="40"/>
        <v>2018</v>
      </c>
      <c r="S70" s="62"/>
      <c r="T70" s="53">
        <f t="shared" si="66"/>
        <v>2066</v>
      </c>
      <c r="U70" s="12" t="s">
        <v>0</v>
      </c>
      <c r="V70" s="12" t="s">
        <v>16</v>
      </c>
      <c r="W70" s="12" t="s">
        <v>16</v>
      </c>
      <c r="X70" s="12" t="s">
        <v>16</v>
      </c>
      <c r="Y70" s="13" t="s">
        <v>0</v>
      </c>
      <c r="Z70" s="12" t="s">
        <v>16</v>
      </c>
      <c r="AA70" s="13" t="str">
        <f t="shared" si="67"/>
        <v>△3</v>
      </c>
      <c r="AB70" s="13" t="s">
        <v>0</v>
      </c>
      <c r="AC70" s="12" t="str">
        <f t="shared" si="48"/>
        <v>△3</v>
      </c>
      <c r="AD70" s="12" t="str">
        <f t="shared" ref="AD70:AD73" si="69">IF(OR(Z70="△1",AA70="△1",AC70="△1",AB70="△1"),"△1",IF(OR(Z70="△2",AA70="△2",AC70="△2",AB70="△2"),"△2",IF(OR(Z70="△3",AA70="△3",AC70="△3",AB70="△3"),"△3",IF(OR(Z70="○",AA70="○",AC70="○",AB70="○"),"○","-"))))</f>
        <v>△3</v>
      </c>
      <c r="AE70" s="36">
        <v>2024</v>
      </c>
      <c r="AF70" s="18">
        <f t="shared" ref="AF70:AF81" si="70">AE70-H70</f>
        <v>36</v>
      </c>
      <c r="AG70" s="19">
        <f t="shared" ref="AG70:AG81" si="71">AE70-G70</f>
        <v>36</v>
      </c>
      <c r="AH70" s="12" t="str">
        <f t="shared" ref="AH70:AH81" si="72">IF(AD70="△3","-",IF(AD70="△2",3,IF(AD70="△1",1,"-")))</f>
        <v>-</v>
      </c>
      <c r="AI70" s="51">
        <f t="shared" ref="AI70:AI81" si="73">IF(AH70="-",R70-AE70,AH70)</f>
        <v>-6</v>
      </c>
      <c r="AJ70" s="11"/>
      <c r="AK70" s="51"/>
      <c r="AL70" s="14" t="str">
        <f t="shared" si="62"/>
        <v>-</v>
      </c>
      <c r="AM70" s="12" t="str">
        <f t="shared" si="68"/>
        <v>-</v>
      </c>
      <c r="AN70" s="11">
        <v>2</v>
      </c>
      <c r="AO70" s="11">
        <v>0.33</v>
      </c>
      <c r="AP70" s="11">
        <v>2</v>
      </c>
      <c r="AQ70" s="11">
        <v>0.33</v>
      </c>
      <c r="AR70" s="11">
        <v>2</v>
      </c>
      <c r="AS70" s="11">
        <v>0.33</v>
      </c>
      <c r="AT70" s="17">
        <f t="shared" ref="AT70:AT81" si="74">(AN70-1)/(3-1)*AO70+(AP70-1)/(3-1)*AQ70+(AR70-1)/(3-1)*AS70</f>
        <v>0.495</v>
      </c>
      <c r="AU70" s="11" t="s">
        <v>170</v>
      </c>
      <c r="AV70" s="14" t="str">
        <f t="shared" ref="AV70:AV81" si="75">AM70</f>
        <v>-</v>
      </c>
      <c r="AW70" s="19"/>
      <c r="AX70" s="9"/>
    </row>
    <row r="71" spans="1:50" ht="16.5" customHeight="1" x14ac:dyDescent="0.2">
      <c r="A71" s="122"/>
      <c r="B71" s="30" t="s">
        <v>25</v>
      </c>
      <c r="C71" s="43"/>
      <c r="D71" s="12" t="s">
        <v>14</v>
      </c>
      <c r="E71" s="37" t="s">
        <v>171</v>
      </c>
      <c r="F71" s="50">
        <v>1988</v>
      </c>
      <c r="G71" s="12">
        <v>2011</v>
      </c>
      <c r="H71" s="12">
        <v>2011</v>
      </c>
      <c r="I71" s="63">
        <v>13</v>
      </c>
      <c r="J71" s="63">
        <v>32</v>
      </c>
      <c r="K71" s="61">
        <v>17</v>
      </c>
      <c r="L71" s="61">
        <v>24</v>
      </c>
      <c r="M71" s="12" t="s">
        <v>0</v>
      </c>
      <c r="N71" s="12">
        <v>23</v>
      </c>
      <c r="O71" s="14">
        <f t="shared" si="63"/>
        <v>41.6</v>
      </c>
      <c r="P71" s="16">
        <f t="shared" si="64"/>
        <v>17</v>
      </c>
      <c r="Q71" s="16">
        <f t="shared" si="33"/>
        <v>23</v>
      </c>
      <c r="R71" s="62"/>
      <c r="S71" s="62">
        <f t="shared" si="65"/>
        <v>2035</v>
      </c>
      <c r="T71" s="53">
        <f t="shared" si="66"/>
        <v>2052.6</v>
      </c>
      <c r="U71" s="12" t="s">
        <v>0</v>
      </c>
      <c r="V71" s="12" t="s">
        <v>16</v>
      </c>
      <c r="W71" s="12" t="s">
        <v>16</v>
      </c>
      <c r="X71" s="12" t="s">
        <v>16</v>
      </c>
      <c r="Y71" s="13" t="s">
        <v>0</v>
      </c>
      <c r="Z71" s="12" t="s">
        <v>16</v>
      </c>
      <c r="AA71" s="13" t="str">
        <f t="shared" si="67"/>
        <v>△3</v>
      </c>
      <c r="AB71" s="13" t="s">
        <v>0</v>
      </c>
      <c r="AC71" s="12" t="str">
        <f t="shared" ref="AC71:AC81" si="76">IF(OR(Y71="△1",Z71="△1",AB71="△1",AA71="△1"),"△1",IF(OR(Y71="△2",Z71="△2",AB71="△2",AA71="△2"),"△2",IF(OR(Y71="△3",Z71="△3",AB71="△3",AA71="△3"),"△3",IF(OR(Y71="○",Z71="○",AB71="○",AA71="○"),"○","-"))))</f>
        <v>△3</v>
      </c>
      <c r="AD71" s="12" t="str">
        <f t="shared" si="69"/>
        <v>△3</v>
      </c>
      <c r="AE71" s="36">
        <v>2024</v>
      </c>
      <c r="AF71" s="18">
        <f t="shared" si="70"/>
        <v>13</v>
      </c>
      <c r="AG71" s="19">
        <f t="shared" si="71"/>
        <v>13</v>
      </c>
      <c r="AH71" s="12" t="str">
        <f t="shared" si="28"/>
        <v>-</v>
      </c>
      <c r="AI71" s="51"/>
      <c r="AJ71" s="11" t="str">
        <f t="shared" ref="AJ71" si="77">IF(AD71="△3","-",IF(AD71="△2",3,IF(AD71="△1",1,"-")))</f>
        <v>-</v>
      </c>
      <c r="AK71" s="51">
        <f>IF(AJ71="-",S71-AE71,AJ71)</f>
        <v>11</v>
      </c>
      <c r="AL71" s="14" t="s">
        <v>26</v>
      </c>
      <c r="AM71" s="12" t="str">
        <f t="shared" si="68"/>
        <v>-</v>
      </c>
      <c r="AN71" s="11">
        <v>2</v>
      </c>
      <c r="AO71" s="11">
        <v>0.33</v>
      </c>
      <c r="AP71" s="11">
        <v>2</v>
      </c>
      <c r="AQ71" s="11">
        <v>0.33</v>
      </c>
      <c r="AR71" s="11">
        <v>2</v>
      </c>
      <c r="AS71" s="11">
        <v>0.33</v>
      </c>
      <c r="AT71" s="17">
        <f t="shared" si="74"/>
        <v>0.495</v>
      </c>
      <c r="AU71" s="11" t="s">
        <v>170</v>
      </c>
      <c r="AV71" s="14" t="str">
        <f t="shared" si="75"/>
        <v>-</v>
      </c>
      <c r="AW71" s="47"/>
      <c r="AX71" s="9"/>
    </row>
    <row r="72" spans="1:50" ht="16.5" customHeight="1" x14ac:dyDescent="0.2">
      <c r="A72" s="122"/>
      <c r="B72" s="28" t="s">
        <v>150</v>
      </c>
      <c r="C72" s="72" t="s">
        <v>63</v>
      </c>
      <c r="D72" s="11" t="s">
        <v>14</v>
      </c>
      <c r="E72" s="37" t="s">
        <v>177</v>
      </c>
      <c r="F72" s="50">
        <v>1988</v>
      </c>
      <c r="G72" s="50">
        <v>1988</v>
      </c>
      <c r="H72" s="50">
        <v>1988</v>
      </c>
      <c r="I72" s="60">
        <v>29</v>
      </c>
      <c r="J72" s="60">
        <v>60</v>
      </c>
      <c r="K72" s="59">
        <v>30</v>
      </c>
      <c r="L72" s="59">
        <v>42</v>
      </c>
      <c r="M72" s="12" t="s">
        <v>0</v>
      </c>
      <c r="N72" s="12" t="s">
        <v>0</v>
      </c>
      <c r="O72" s="14">
        <f t="shared" si="63"/>
        <v>78</v>
      </c>
      <c r="P72" s="16">
        <f t="shared" si="64"/>
        <v>30</v>
      </c>
      <c r="Q72" s="16">
        <f t="shared" si="33"/>
        <v>42</v>
      </c>
      <c r="R72" s="62">
        <f t="shared" si="40"/>
        <v>2018</v>
      </c>
      <c r="S72" s="62"/>
      <c r="T72" s="53">
        <f t="shared" si="66"/>
        <v>2066</v>
      </c>
      <c r="U72" s="12" t="s">
        <v>0</v>
      </c>
      <c r="V72" s="12" t="s">
        <v>16</v>
      </c>
      <c r="W72" s="12" t="s">
        <v>16</v>
      </c>
      <c r="X72" s="12" t="s">
        <v>16</v>
      </c>
      <c r="Y72" s="13" t="s">
        <v>0</v>
      </c>
      <c r="Z72" s="12" t="s">
        <v>70</v>
      </c>
      <c r="AA72" s="13" t="str">
        <f t="shared" si="67"/>
        <v>△3</v>
      </c>
      <c r="AB72" s="13" t="s">
        <v>0</v>
      </c>
      <c r="AC72" s="12" t="str">
        <f t="shared" si="76"/>
        <v>△3</v>
      </c>
      <c r="AD72" s="12" t="str">
        <f t="shared" si="69"/>
        <v>△3</v>
      </c>
      <c r="AE72" s="36">
        <v>2024</v>
      </c>
      <c r="AF72" s="18">
        <f t="shared" si="70"/>
        <v>36</v>
      </c>
      <c r="AG72" s="19">
        <f t="shared" si="71"/>
        <v>36</v>
      </c>
      <c r="AH72" s="12" t="str">
        <f t="shared" si="72"/>
        <v>-</v>
      </c>
      <c r="AI72" s="51">
        <f t="shared" si="73"/>
        <v>-6</v>
      </c>
      <c r="AJ72" s="11"/>
      <c r="AK72" s="51"/>
      <c r="AL72" s="14" t="str">
        <f t="shared" ref="AL72:AL73" si="78">IF(AI72&lt;0,"-",(AE72+AI72))</f>
        <v>-</v>
      </c>
      <c r="AM72" s="12" t="str">
        <f t="shared" si="68"/>
        <v>-</v>
      </c>
      <c r="AN72" s="11">
        <v>2</v>
      </c>
      <c r="AO72" s="11">
        <v>0.33</v>
      </c>
      <c r="AP72" s="11">
        <v>2</v>
      </c>
      <c r="AQ72" s="11">
        <v>0.33</v>
      </c>
      <c r="AR72" s="11">
        <v>2</v>
      </c>
      <c r="AS72" s="11">
        <v>0.33</v>
      </c>
      <c r="AT72" s="17">
        <f t="shared" si="74"/>
        <v>0.495</v>
      </c>
      <c r="AU72" s="11" t="s">
        <v>170</v>
      </c>
      <c r="AV72" s="14" t="str">
        <f t="shared" si="75"/>
        <v>-</v>
      </c>
      <c r="AW72" s="48"/>
      <c r="AX72" s="9"/>
    </row>
    <row r="73" spans="1:50" ht="16.5" customHeight="1" x14ac:dyDescent="0.2">
      <c r="A73" s="122"/>
      <c r="B73" s="73"/>
      <c r="C73" s="39" t="s">
        <v>64</v>
      </c>
      <c r="D73" s="11" t="s">
        <v>14</v>
      </c>
      <c r="E73" s="37" t="s">
        <v>177</v>
      </c>
      <c r="F73" s="50">
        <v>1988</v>
      </c>
      <c r="G73" s="50">
        <v>1988</v>
      </c>
      <c r="H73" s="50">
        <v>1988</v>
      </c>
      <c r="I73" s="60">
        <v>29</v>
      </c>
      <c r="J73" s="60">
        <v>60</v>
      </c>
      <c r="K73" s="59">
        <v>30</v>
      </c>
      <c r="L73" s="59">
        <v>42</v>
      </c>
      <c r="M73" s="12" t="s">
        <v>0</v>
      </c>
      <c r="N73" s="12" t="s">
        <v>0</v>
      </c>
      <c r="O73" s="14">
        <f t="shared" si="63"/>
        <v>78</v>
      </c>
      <c r="P73" s="16">
        <f t="shared" si="64"/>
        <v>30</v>
      </c>
      <c r="Q73" s="16">
        <f t="shared" si="33"/>
        <v>42</v>
      </c>
      <c r="R73" s="62">
        <f t="shared" si="40"/>
        <v>2018</v>
      </c>
      <c r="S73" s="62"/>
      <c r="T73" s="53">
        <f t="shared" si="66"/>
        <v>2066</v>
      </c>
      <c r="U73" s="12" t="s">
        <v>0</v>
      </c>
      <c r="V73" s="12" t="s">
        <v>16</v>
      </c>
      <c r="W73" s="12" t="s">
        <v>16</v>
      </c>
      <c r="X73" s="12" t="s">
        <v>16</v>
      </c>
      <c r="Y73" s="13" t="s">
        <v>0</v>
      </c>
      <c r="Z73" s="12" t="s">
        <v>16</v>
      </c>
      <c r="AA73" s="13" t="str">
        <f t="shared" si="67"/>
        <v>△3</v>
      </c>
      <c r="AB73" s="13" t="s">
        <v>0</v>
      </c>
      <c r="AC73" s="12" t="str">
        <f t="shared" si="76"/>
        <v>△3</v>
      </c>
      <c r="AD73" s="12" t="str">
        <f t="shared" si="69"/>
        <v>△3</v>
      </c>
      <c r="AE73" s="36">
        <v>2024</v>
      </c>
      <c r="AF73" s="18">
        <f t="shared" si="70"/>
        <v>36</v>
      </c>
      <c r="AG73" s="19">
        <f t="shared" si="71"/>
        <v>36</v>
      </c>
      <c r="AH73" s="12" t="str">
        <f t="shared" si="72"/>
        <v>-</v>
      </c>
      <c r="AI73" s="51">
        <f t="shared" si="73"/>
        <v>-6</v>
      </c>
      <c r="AJ73" s="11"/>
      <c r="AK73" s="51"/>
      <c r="AL73" s="14" t="str">
        <f t="shared" si="78"/>
        <v>-</v>
      </c>
      <c r="AM73" s="12" t="str">
        <f t="shared" si="68"/>
        <v>-</v>
      </c>
      <c r="AN73" s="11">
        <v>2</v>
      </c>
      <c r="AO73" s="11">
        <v>0.33</v>
      </c>
      <c r="AP73" s="11">
        <v>2</v>
      </c>
      <c r="AQ73" s="11">
        <v>0.33</v>
      </c>
      <c r="AR73" s="11">
        <v>2</v>
      </c>
      <c r="AS73" s="11">
        <v>0.33</v>
      </c>
      <c r="AT73" s="17">
        <f t="shared" si="74"/>
        <v>0.495</v>
      </c>
      <c r="AU73" s="11" t="s">
        <v>170</v>
      </c>
      <c r="AV73" s="14" t="str">
        <f t="shared" si="75"/>
        <v>-</v>
      </c>
      <c r="AW73" s="48"/>
      <c r="AX73" s="9"/>
    </row>
    <row r="74" spans="1:50" ht="16.5" customHeight="1" x14ac:dyDescent="0.2">
      <c r="A74" s="122"/>
      <c r="B74" s="73"/>
      <c r="C74" s="28" t="s">
        <v>151</v>
      </c>
      <c r="D74" s="11" t="s">
        <v>14</v>
      </c>
      <c r="E74" s="37" t="s">
        <v>171</v>
      </c>
      <c r="F74" s="50">
        <v>1988</v>
      </c>
      <c r="G74" s="50">
        <v>1988</v>
      </c>
      <c r="H74" s="50">
        <v>1988</v>
      </c>
      <c r="I74" s="55">
        <v>19</v>
      </c>
      <c r="J74" s="55">
        <v>36</v>
      </c>
      <c r="K74" s="12" t="s">
        <v>179</v>
      </c>
      <c r="L74" s="12">
        <v>27</v>
      </c>
      <c r="M74" s="12" t="s">
        <v>0</v>
      </c>
      <c r="N74" s="12" t="s">
        <v>0</v>
      </c>
      <c r="O74" s="14">
        <f t="shared" si="63"/>
        <v>46.800000000000004</v>
      </c>
      <c r="P74" s="16" t="str">
        <f t="shared" si="64"/>
        <v>－</v>
      </c>
      <c r="Q74" s="16">
        <f t="shared" si="33"/>
        <v>27</v>
      </c>
      <c r="R74" s="62" t="s">
        <v>26</v>
      </c>
      <c r="S74" s="62">
        <f t="shared" si="65"/>
        <v>2015</v>
      </c>
      <c r="T74" s="53">
        <f t="shared" si="66"/>
        <v>2034.8</v>
      </c>
      <c r="U74" s="12" t="s">
        <v>0</v>
      </c>
      <c r="V74" s="12" t="s">
        <v>16</v>
      </c>
      <c r="W74" s="12" t="s">
        <v>16</v>
      </c>
      <c r="X74" s="12" t="s">
        <v>16</v>
      </c>
      <c r="Y74" s="13" t="s">
        <v>0</v>
      </c>
      <c r="Z74" s="12" t="s">
        <v>70</v>
      </c>
      <c r="AA74" s="13" t="str">
        <f t="shared" si="67"/>
        <v>△1</v>
      </c>
      <c r="AB74" s="13" t="s">
        <v>0</v>
      </c>
      <c r="AC74" s="12" t="str">
        <f t="shared" si="76"/>
        <v>△1</v>
      </c>
      <c r="AD74" s="12" t="str">
        <f>IF(OR(Z74="△1",AA74="△1",AC74="△1",AB74="△1"),"△1",IF(OR(Z74="△2",AA74="△2",AC74="△2",AB74="△2"),"△2",IF(OR(Z74="△3",AA74="△3",AC74="△3",AB74="△3"),"△3",IF(OR(Z74="○",AA74="○",AC74="○",AB74="○"),"○","-"))))</f>
        <v>△1</v>
      </c>
      <c r="AE74" s="36">
        <v>2024</v>
      </c>
      <c r="AF74" s="18">
        <f t="shared" si="70"/>
        <v>36</v>
      </c>
      <c r="AG74" s="19">
        <f t="shared" si="71"/>
        <v>36</v>
      </c>
      <c r="AH74" s="12">
        <f t="shared" si="72"/>
        <v>1</v>
      </c>
      <c r="AI74" s="51">
        <f t="shared" si="73"/>
        <v>1</v>
      </c>
      <c r="AJ74" s="11"/>
      <c r="AK74" s="51"/>
      <c r="AL74" s="14" t="s">
        <v>26</v>
      </c>
      <c r="AM74" s="12">
        <f t="shared" si="68"/>
        <v>2025</v>
      </c>
      <c r="AN74" s="11">
        <v>2</v>
      </c>
      <c r="AO74" s="11">
        <v>0.33</v>
      </c>
      <c r="AP74" s="11">
        <v>2</v>
      </c>
      <c r="AQ74" s="11">
        <v>0.33</v>
      </c>
      <c r="AR74" s="11">
        <v>2</v>
      </c>
      <c r="AS74" s="11">
        <v>0.33</v>
      </c>
      <c r="AT74" s="17">
        <f t="shared" si="74"/>
        <v>0.495</v>
      </c>
      <c r="AU74" s="11" t="s">
        <v>170</v>
      </c>
      <c r="AV74" s="14">
        <f t="shared" si="75"/>
        <v>2025</v>
      </c>
      <c r="AW74" s="47" t="s">
        <v>209</v>
      </c>
      <c r="AX74" s="9"/>
    </row>
    <row r="75" spans="1:50" ht="16.5" customHeight="1" x14ac:dyDescent="0.2">
      <c r="A75" s="122"/>
      <c r="B75" s="74"/>
      <c r="C75" s="72" t="s">
        <v>65</v>
      </c>
      <c r="D75" s="11" t="s">
        <v>14</v>
      </c>
      <c r="E75" s="37" t="s">
        <v>177</v>
      </c>
      <c r="F75" s="50">
        <v>1988</v>
      </c>
      <c r="G75" s="50">
        <v>1988</v>
      </c>
      <c r="H75" s="50">
        <v>1988</v>
      </c>
      <c r="I75" s="60">
        <v>29</v>
      </c>
      <c r="J75" s="60">
        <v>60</v>
      </c>
      <c r="K75" s="59">
        <v>30</v>
      </c>
      <c r="L75" s="59">
        <v>42</v>
      </c>
      <c r="M75" s="12" t="s">
        <v>0</v>
      </c>
      <c r="N75" s="12" t="s">
        <v>0</v>
      </c>
      <c r="O75" s="14">
        <f t="shared" si="63"/>
        <v>78</v>
      </c>
      <c r="P75" s="16">
        <f t="shared" si="64"/>
        <v>30</v>
      </c>
      <c r="Q75" s="16">
        <f t="shared" si="33"/>
        <v>42</v>
      </c>
      <c r="R75" s="62">
        <f t="shared" si="40"/>
        <v>2018</v>
      </c>
      <c r="S75" s="62"/>
      <c r="T75" s="53">
        <f t="shared" si="66"/>
        <v>2066</v>
      </c>
      <c r="U75" s="12" t="s">
        <v>0</v>
      </c>
      <c r="V75" s="12" t="s">
        <v>16</v>
      </c>
      <c r="W75" s="12" t="s">
        <v>16</v>
      </c>
      <c r="X75" s="12" t="s">
        <v>16</v>
      </c>
      <c r="Y75" s="13" t="s">
        <v>0</v>
      </c>
      <c r="Z75" s="12" t="s">
        <v>70</v>
      </c>
      <c r="AA75" s="13" t="str">
        <f t="shared" si="67"/>
        <v>△3</v>
      </c>
      <c r="AB75" s="13" t="s">
        <v>0</v>
      </c>
      <c r="AC75" s="12" t="str">
        <f t="shared" si="76"/>
        <v>△3</v>
      </c>
      <c r="AD75" s="12" t="str">
        <f t="shared" ref="AD75:AD76" si="79">IF(OR(Z75="△1",AA75="△1",AC75="△1",AB75="△1"),"△1",IF(OR(Z75="△2",AA75="△2",AC75="△2",AB75="△2"),"△2",IF(OR(Z75="△3",AA75="△3",AC75="△3",AB75="△3"),"△3",IF(OR(Z75="○",AA75="○",AC75="○",AB75="○"),"○","-"))))</f>
        <v>△3</v>
      </c>
      <c r="AE75" s="36">
        <v>2024</v>
      </c>
      <c r="AF75" s="18">
        <f t="shared" si="70"/>
        <v>36</v>
      </c>
      <c r="AG75" s="19">
        <f t="shared" si="71"/>
        <v>36</v>
      </c>
      <c r="AH75" s="12" t="str">
        <f t="shared" si="72"/>
        <v>-</v>
      </c>
      <c r="AI75" s="51">
        <f t="shared" si="73"/>
        <v>-6</v>
      </c>
      <c r="AJ75" s="11"/>
      <c r="AK75" s="51"/>
      <c r="AL75" s="14" t="str">
        <f t="shared" ref="AL75:AL76" si="80">IF(AI75&lt;0,"-",(AE75+AI75))</f>
        <v>-</v>
      </c>
      <c r="AM75" s="12" t="str">
        <f t="shared" si="68"/>
        <v>-</v>
      </c>
      <c r="AN75" s="11">
        <v>2</v>
      </c>
      <c r="AO75" s="11">
        <v>0.33</v>
      </c>
      <c r="AP75" s="11">
        <v>2</v>
      </c>
      <c r="AQ75" s="11">
        <v>0.33</v>
      </c>
      <c r="AR75" s="11">
        <v>2</v>
      </c>
      <c r="AS75" s="11">
        <v>0.33</v>
      </c>
      <c r="AT75" s="17">
        <f t="shared" si="74"/>
        <v>0.495</v>
      </c>
      <c r="AU75" s="11" t="s">
        <v>170</v>
      </c>
      <c r="AV75" s="14" t="str">
        <f t="shared" si="75"/>
        <v>-</v>
      </c>
      <c r="AW75" s="48"/>
      <c r="AX75" s="9"/>
    </row>
    <row r="76" spans="1:50" ht="16.5" customHeight="1" x14ac:dyDescent="0.2">
      <c r="A76" s="122"/>
      <c r="B76" s="73"/>
      <c r="C76" s="39" t="s">
        <v>67</v>
      </c>
      <c r="D76" s="11" t="s">
        <v>14</v>
      </c>
      <c r="E76" s="37" t="s">
        <v>177</v>
      </c>
      <c r="F76" s="50">
        <v>1988</v>
      </c>
      <c r="G76" s="50">
        <v>1988</v>
      </c>
      <c r="H76" s="50">
        <v>1988</v>
      </c>
      <c r="I76" s="60">
        <v>29</v>
      </c>
      <c r="J76" s="60">
        <v>60</v>
      </c>
      <c r="K76" s="59">
        <v>30</v>
      </c>
      <c r="L76" s="59">
        <v>42</v>
      </c>
      <c r="M76" s="12" t="s">
        <v>0</v>
      </c>
      <c r="N76" s="12" t="s">
        <v>0</v>
      </c>
      <c r="O76" s="14">
        <f t="shared" si="63"/>
        <v>78</v>
      </c>
      <c r="P76" s="16">
        <f t="shared" si="64"/>
        <v>30</v>
      </c>
      <c r="Q76" s="16">
        <f t="shared" si="33"/>
        <v>42</v>
      </c>
      <c r="R76" s="62">
        <f t="shared" si="40"/>
        <v>2018</v>
      </c>
      <c r="S76" s="62"/>
      <c r="T76" s="53">
        <f t="shared" si="66"/>
        <v>2066</v>
      </c>
      <c r="U76" s="12" t="s">
        <v>0</v>
      </c>
      <c r="V76" s="12" t="s">
        <v>16</v>
      </c>
      <c r="W76" s="12" t="s">
        <v>16</v>
      </c>
      <c r="X76" s="12" t="s">
        <v>16</v>
      </c>
      <c r="Y76" s="13" t="s">
        <v>0</v>
      </c>
      <c r="Z76" s="12" t="s">
        <v>16</v>
      </c>
      <c r="AA76" s="13" t="str">
        <f t="shared" si="67"/>
        <v>△3</v>
      </c>
      <c r="AB76" s="13" t="s">
        <v>0</v>
      </c>
      <c r="AC76" s="12" t="str">
        <f t="shared" si="76"/>
        <v>△3</v>
      </c>
      <c r="AD76" s="12" t="str">
        <f t="shared" si="79"/>
        <v>△3</v>
      </c>
      <c r="AE76" s="36">
        <v>2024</v>
      </c>
      <c r="AF76" s="18">
        <f t="shared" si="70"/>
        <v>36</v>
      </c>
      <c r="AG76" s="19">
        <f t="shared" si="71"/>
        <v>36</v>
      </c>
      <c r="AH76" s="12" t="str">
        <f t="shared" si="72"/>
        <v>-</v>
      </c>
      <c r="AI76" s="51">
        <f t="shared" si="73"/>
        <v>-6</v>
      </c>
      <c r="AJ76" s="11"/>
      <c r="AK76" s="51"/>
      <c r="AL76" s="14" t="str">
        <f t="shared" si="80"/>
        <v>-</v>
      </c>
      <c r="AM76" s="12" t="str">
        <f t="shared" si="68"/>
        <v>-</v>
      </c>
      <c r="AN76" s="11">
        <v>2</v>
      </c>
      <c r="AO76" s="11">
        <v>0.33</v>
      </c>
      <c r="AP76" s="11">
        <v>2</v>
      </c>
      <c r="AQ76" s="11">
        <v>0.33</v>
      </c>
      <c r="AR76" s="11">
        <v>2</v>
      </c>
      <c r="AS76" s="11">
        <v>0.33</v>
      </c>
      <c r="AT76" s="17">
        <f t="shared" si="74"/>
        <v>0.495</v>
      </c>
      <c r="AU76" s="11" t="s">
        <v>170</v>
      </c>
      <c r="AV76" s="14" t="str">
        <f t="shared" si="75"/>
        <v>-</v>
      </c>
      <c r="AW76" s="48"/>
      <c r="AX76" s="9"/>
    </row>
    <row r="77" spans="1:50" ht="16.5" customHeight="1" x14ac:dyDescent="0.2">
      <c r="A77" s="122"/>
      <c r="B77" s="73"/>
      <c r="C77" s="28" t="s">
        <v>152</v>
      </c>
      <c r="D77" s="11" t="s">
        <v>14</v>
      </c>
      <c r="E77" s="37" t="s">
        <v>171</v>
      </c>
      <c r="F77" s="50">
        <v>1988</v>
      </c>
      <c r="G77" s="50">
        <v>1988</v>
      </c>
      <c r="H77" s="50">
        <v>1988</v>
      </c>
      <c r="I77" s="55">
        <v>19</v>
      </c>
      <c r="J77" s="55">
        <v>36</v>
      </c>
      <c r="K77" s="12" t="s">
        <v>179</v>
      </c>
      <c r="L77" s="12">
        <v>27</v>
      </c>
      <c r="M77" s="12" t="s">
        <v>0</v>
      </c>
      <c r="N77" s="12" t="s">
        <v>0</v>
      </c>
      <c r="O77" s="14">
        <f t="shared" si="63"/>
        <v>46.800000000000004</v>
      </c>
      <c r="P77" s="16" t="str">
        <f t="shared" si="64"/>
        <v>－</v>
      </c>
      <c r="Q77" s="16">
        <f t="shared" si="33"/>
        <v>27</v>
      </c>
      <c r="R77" s="62" t="s">
        <v>26</v>
      </c>
      <c r="S77" s="62">
        <f t="shared" si="65"/>
        <v>2015</v>
      </c>
      <c r="T77" s="53">
        <f t="shared" si="66"/>
        <v>2034.8</v>
      </c>
      <c r="U77" s="12" t="s">
        <v>0</v>
      </c>
      <c r="V77" s="12" t="s">
        <v>16</v>
      </c>
      <c r="W77" s="12" t="s">
        <v>16</v>
      </c>
      <c r="X77" s="12" t="s">
        <v>16</v>
      </c>
      <c r="Y77" s="13" t="s">
        <v>0</v>
      </c>
      <c r="Z77" s="12" t="s">
        <v>70</v>
      </c>
      <c r="AA77" s="13" t="str">
        <f t="shared" si="67"/>
        <v>△1</v>
      </c>
      <c r="AB77" s="13" t="s">
        <v>0</v>
      </c>
      <c r="AC77" s="12" t="str">
        <f t="shared" si="76"/>
        <v>△1</v>
      </c>
      <c r="AD77" s="12" t="str">
        <f>IF(OR(Z77="△1",AA77="△1",AC77="△1",AB77="△1"),"△1",IF(OR(Z77="△2",AA77="△2",AC77="△2",AB77="△2"),"△2",IF(OR(Z77="△3",AA77="△3",AC77="△3",AB77="△3"),"△3",IF(OR(Z77="○",AA77="○",AC77="○",AB77="○"),"○","-"))))</f>
        <v>△1</v>
      </c>
      <c r="AE77" s="36">
        <v>2024</v>
      </c>
      <c r="AF77" s="18">
        <f t="shared" si="70"/>
        <v>36</v>
      </c>
      <c r="AG77" s="19">
        <f t="shared" si="71"/>
        <v>36</v>
      </c>
      <c r="AH77" s="12">
        <f t="shared" ref="AH77" si="81">IF(AD77="△3","-",IF(AD77="△2",3,IF(AD77="△1",1,"-")))</f>
        <v>1</v>
      </c>
      <c r="AI77" s="51">
        <f t="shared" ref="AI77" si="82">IF(AH77="-",R77-AE77,AH77)</f>
        <v>1</v>
      </c>
      <c r="AJ77" s="11"/>
      <c r="AK77" s="51"/>
      <c r="AL77" s="14" t="s">
        <v>26</v>
      </c>
      <c r="AM77" s="12">
        <f t="shared" si="68"/>
        <v>2025</v>
      </c>
      <c r="AN77" s="11">
        <v>2</v>
      </c>
      <c r="AO77" s="11">
        <v>0.33</v>
      </c>
      <c r="AP77" s="11">
        <v>2</v>
      </c>
      <c r="AQ77" s="11">
        <v>0.33</v>
      </c>
      <c r="AR77" s="11">
        <v>2</v>
      </c>
      <c r="AS77" s="11">
        <v>0.33</v>
      </c>
      <c r="AT77" s="17">
        <f t="shared" si="74"/>
        <v>0.495</v>
      </c>
      <c r="AU77" s="11" t="s">
        <v>170</v>
      </c>
      <c r="AV77" s="14">
        <f t="shared" si="75"/>
        <v>2025</v>
      </c>
      <c r="AW77" s="47" t="s">
        <v>209</v>
      </c>
      <c r="AX77" s="9"/>
    </row>
    <row r="78" spans="1:50" ht="16.5" customHeight="1" x14ac:dyDescent="0.2">
      <c r="A78" s="122"/>
      <c r="B78" s="74"/>
      <c r="C78" s="72" t="s">
        <v>66</v>
      </c>
      <c r="D78" s="11" t="s">
        <v>14</v>
      </c>
      <c r="E78" s="37" t="s">
        <v>177</v>
      </c>
      <c r="F78" s="50">
        <v>1988</v>
      </c>
      <c r="G78" s="50">
        <v>1988</v>
      </c>
      <c r="H78" s="50">
        <v>1988</v>
      </c>
      <c r="I78" s="60">
        <v>29</v>
      </c>
      <c r="J78" s="60">
        <v>60</v>
      </c>
      <c r="K78" s="59">
        <v>30</v>
      </c>
      <c r="L78" s="59">
        <v>42</v>
      </c>
      <c r="M78" s="12" t="s">
        <v>0</v>
      </c>
      <c r="N78" s="12" t="s">
        <v>0</v>
      </c>
      <c r="O78" s="14">
        <f t="shared" si="63"/>
        <v>78</v>
      </c>
      <c r="P78" s="16">
        <f t="shared" si="64"/>
        <v>30</v>
      </c>
      <c r="Q78" s="16">
        <f t="shared" si="33"/>
        <v>42</v>
      </c>
      <c r="R78" s="62">
        <f t="shared" si="40"/>
        <v>2018</v>
      </c>
      <c r="S78" s="62"/>
      <c r="T78" s="53">
        <f t="shared" si="66"/>
        <v>2066</v>
      </c>
      <c r="U78" s="12" t="s">
        <v>0</v>
      </c>
      <c r="V78" s="12" t="s">
        <v>16</v>
      </c>
      <c r="W78" s="12" t="s">
        <v>16</v>
      </c>
      <c r="X78" s="12" t="s">
        <v>16</v>
      </c>
      <c r="Y78" s="13" t="s">
        <v>0</v>
      </c>
      <c r="Z78" s="12" t="s">
        <v>70</v>
      </c>
      <c r="AA78" s="13" t="str">
        <f t="shared" si="67"/>
        <v>△3</v>
      </c>
      <c r="AB78" s="13" t="s">
        <v>0</v>
      </c>
      <c r="AC78" s="12" t="str">
        <f t="shared" si="76"/>
        <v>△3</v>
      </c>
      <c r="AD78" s="12" t="str">
        <f t="shared" ref="AD78:AD79" si="83">IF(OR(Z78="△1",AA78="△1",AC78="△1",AB78="△1"),"△1",IF(OR(Z78="△2",AA78="△2",AC78="△2",AB78="△2"),"△2",IF(OR(Z78="△3",AA78="△3",AC78="△3",AB78="△3"),"△3",IF(OR(Z78="○",AA78="○",AC78="○",AB78="○"),"○","-"))))</f>
        <v>△3</v>
      </c>
      <c r="AE78" s="36">
        <v>2024</v>
      </c>
      <c r="AF78" s="18">
        <f t="shared" si="70"/>
        <v>36</v>
      </c>
      <c r="AG78" s="19">
        <f t="shared" si="71"/>
        <v>36</v>
      </c>
      <c r="AH78" s="12" t="str">
        <f t="shared" si="72"/>
        <v>-</v>
      </c>
      <c r="AI78" s="51">
        <f t="shared" si="73"/>
        <v>-6</v>
      </c>
      <c r="AJ78" s="11"/>
      <c r="AK78" s="51"/>
      <c r="AL78" s="14" t="str">
        <f t="shared" ref="AL78:AL79" si="84">IF(AI78&lt;0,"-",(AE78+AI78))</f>
        <v>-</v>
      </c>
      <c r="AM78" s="12" t="str">
        <f t="shared" si="68"/>
        <v>-</v>
      </c>
      <c r="AN78" s="11">
        <v>2</v>
      </c>
      <c r="AO78" s="11">
        <v>0.33</v>
      </c>
      <c r="AP78" s="11">
        <v>2</v>
      </c>
      <c r="AQ78" s="11">
        <v>0.33</v>
      </c>
      <c r="AR78" s="11">
        <v>2</v>
      </c>
      <c r="AS78" s="11">
        <v>0.33</v>
      </c>
      <c r="AT78" s="17">
        <f t="shared" si="74"/>
        <v>0.495</v>
      </c>
      <c r="AU78" s="11" t="s">
        <v>170</v>
      </c>
      <c r="AV78" s="14" t="str">
        <f t="shared" si="75"/>
        <v>-</v>
      </c>
      <c r="AW78" s="48"/>
      <c r="AX78" s="9"/>
    </row>
    <row r="79" spans="1:50" ht="16.5" customHeight="1" x14ac:dyDescent="0.2">
      <c r="A79" s="122"/>
      <c r="B79" s="73"/>
      <c r="C79" s="39" t="s">
        <v>68</v>
      </c>
      <c r="D79" s="11" t="s">
        <v>14</v>
      </c>
      <c r="E79" s="37" t="s">
        <v>177</v>
      </c>
      <c r="F79" s="50">
        <v>1988</v>
      </c>
      <c r="G79" s="50">
        <v>1988</v>
      </c>
      <c r="H79" s="50">
        <v>1988</v>
      </c>
      <c r="I79" s="60">
        <v>29</v>
      </c>
      <c r="J79" s="60">
        <v>60</v>
      </c>
      <c r="K79" s="59">
        <v>30</v>
      </c>
      <c r="L79" s="59">
        <v>42</v>
      </c>
      <c r="M79" s="12" t="s">
        <v>0</v>
      </c>
      <c r="N79" s="12" t="s">
        <v>0</v>
      </c>
      <c r="O79" s="14">
        <f t="shared" si="63"/>
        <v>78</v>
      </c>
      <c r="P79" s="16">
        <f t="shared" si="64"/>
        <v>30</v>
      </c>
      <c r="Q79" s="16">
        <f t="shared" si="33"/>
        <v>42</v>
      </c>
      <c r="R79" s="62">
        <f t="shared" si="40"/>
        <v>2018</v>
      </c>
      <c r="S79" s="62"/>
      <c r="T79" s="53">
        <f t="shared" si="66"/>
        <v>2066</v>
      </c>
      <c r="U79" s="12" t="s">
        <v>0</v>
      </c>
      <c r="V79" s="12" t="s">
        <v>16</v>
      </c>
      <c r="W79" s="12" t="s">
        <v>16</v>
      </c>
      <c r="X79" s="12" t="s">
        <v>16</v>
      </c>
      <c r="Y79" s="13" t="s">
        <v>0</v>
      </c>
      <c r="Z79" s="12" t="s">
        <v>16</v>
      </c>
      <c r="AA79" s="13" t="str">
        <f t="shared" si="67"/>
        <v>△3</v>
      </c>
      <c r="AB79" s="13" t="s">
        <v>0</v>
      </c>
      <c r="AC79" s="12" t="str">
        <f t="shared" si="76"/>
        <v>△3</v>
      </c>
      <c r="AD79" s="12" t="str">
        <f t="shared" si="83"/>
        <v>△3</v>
      </c>
      <c r="AE79" s="36">
        <v>2024</v>
      </c>
      <c r="AF79" s="18">
        <f t="shared" si="70"/>
        <v>36</v>
      </c>
      <c r="AG79" s="19">
        <f t="shared" si="71"/>
        <v>36</v>
      </c>
      <c r="AH79" s="12" t="str">
        <f t="shared" si="72"/>
        <v>-</v>
      </c>
      <c r="AI79" s="51">
        <f t="shared" si="73"/>
        <v>-6</v>
      </c>
      <c r="AJ79" s="11"/>
      <c r="AK79" s="51"/>
      <c r="AL79" s="14" t="str">
        <f t="shared" si="84"/>
        <v>-</v>
      </c>
      <c r="AM79" s="12" t="str">
        <f t="shared" si="68"/>
        <v>-</v>
      </c>
      <c r="AN79" s="11">
        <v>2</v>
      </c>
      <c r="AO79" s="11">
        <v>0.33</v>
      </c>
      <c r="AP79" s="11">
        <v>2</v>
      </c>
      <c r="AQ79" s="11">
        <v>0.33</v>
      </c>
      <c r="AR79" s="11">
        <v>2</v>
      </c>
      <c r="AS79" s="11">
        <v>0.33</v>
      </c>
      <c r="AT79" s="17">
        <f t="shared" si="74"/>
        <v>0.495</v>
      </c>
      <c r="AU79" s="11" t="s">
        <v>170</v>
      </c>
      <c r="AV79" s="14" t="str">
        <f t="shared" si="75"/>
        <v>-</v>
      </c>
      <c r="AW79" s="48"/>
      <c r="AX79" s="9"/>
    </row>
    <row r="80" spans="1:50" ht="16.5" customHeight="1" x14ac:dyDescent="0.2">
      <c r="A80" s="122"/>
      <c r="B80" s="73"/>
      <c r="C80" s="28" t="s">
        <v>153</v>
      </c>
      <c r="D80" s="11" t="s">
        <v>14</v>
      </c>
      <c r="E80" s="37" t="s">
        <v>171</v>
      </c>
      <c r="F80" s="50">
        <v>1988</v>
      </c>
      <c r="G80" s="50">
        <v>1988</v>
      </c>
      <c r="H80" s="50">
        <v>1988</v>
      </c>
      <c r="I80" s="55">
        <v>19</v>
      </c>
      <c r="J80" s="55">
        <v>36</v>
      </c>
      <c r="K80" s="12" t="s">
        <v>179</v>
      </c>
      <c r="L80" s="12">
        <v>27</v>
      </c>
      <c r="M80" s="12" t="s">
        <v>0</v>
      </c>
      <c r="N80" s="12" t="s">
        <v>0</v>
      </c>
      <c r="O80" s="14">
        <f t="shared" si="63"/>
        <v>46.800000000000004</v>
      </c>
      <c r="P80" s="16" t="str">
        <f t="shared" si="64"/>
        <v>－</v>
      </c>
      <c r="Q80" s="16">
        <f t="shared" si="33"/>
        <v>27</v>
      </c>
      <c r="R80" s="62" t="s">
        <v>26</v>
      </c>
      <c r="S80" s="62">
        <f t="shared" si="65"/>
        <v>2015</v>
      </c>
      <c r="T80" s="53">
        <f t="shared" si="66"/>
        <v>2034.8</v>
      </c>
      <c r="U80" s="12" t="s">
        <v>0</v>
      </c>
      <c r="V80" s="12" t="s">
        <v>16</v>
      </c>
      <c r="W80" s="12" t="s">
        <v>16</v>
      </c>
      <c r="X80" s="12" t="s">
        <v>16</v>
      </c>
      <c r="Y80" s="13" t="s">
        <v>0</v>
      </c>
      <c r="Z80" s="12" t="s">
        <v>71</v>
      </c>
      <c r="AA80" s="13" t="str">
        <f t="shared" si="67"/>
        <v>△1</v>
      </c>
      <c r="AB80" s="13" t="s">
        <v>0</v>
      </c>
      <c r="AC80" s="12" t="str">
        <f t="shared" si="76"/>
        <v>△1</v>
      </c>
      <c r="AD80" s="12" t="str">
        <f>IF(OR(Z80="△1",AA80="△1",AC80="△1",AB80="△1"),"△1",IF(OR(Z80="△2",AA80="△2",AC80="△2",AB80="△2"),"△2",IF(OR(Z80="△3",AA80="△3",AC80="△3",AB80="△3"),"△3",IF(OR(Z80="○",AA80="○",AC80="○",AB80="○"),"○","-"))))</f>
        <v>△1</v>
      </c>
      <c r="AE80" s="36">
        <v>2024</v>
      </c>
      <c r="AF80" s="18">
        <f t="shared" si="70"/>
        <v>36</v>
      </c>
      <c r="AG80" s="19">
        <f t="shared" si="71"/>
        <v>36</v>
      </c>
      <c r="AH80" s="12">
        <f t="shared" si="72"/>
        <v>1</v>
      </c>
      <c r="AI80" s="51">
        <f t="shared" si="73"/>
        <v>1</v>
      </c>
      <c r="AJ80" s="11"/>
      <c r="AK80" s="51"/>
      <c r="AL80" s="14" t="s">
        <v>26</v>
      </c>
      <c r="AM80" s="12">
        <f t="shared" si="68"/>
        <v>2025</v>
      </c>
      <c r="AN80" s="11">
        <v>2</v>
      </c>
      <c r="AO80" s="11">
        <v>0.33</v>
      </c>
      <c r="AP80" s="11">
        <v>2</v>
      </c>
      <c r="AQ80" s="11">
        <v>0.33</v>
      </c>
      <c r="AR80" s="11">
        <v>2</v>
      </c>
      <c r="AS80" s="11">
        <v>0.33</v>
      </c>
      <c r="AT80" s="17">
        <f t="shared" si="74"/>
        <v>0.495</v>
      </c>
      <c r="AU80" s="11" t="s">
        <v>170</v>
      </c>
      <c r="AV80" s="14">
        <f t="shared" si="75"/>
        <v>2025</v>
      </c>
      <c r="AW80" s="47" t="s">
        <v>209</v>
      </c>
      <c r="AX80" s="9"/>
    </row>
    <row r="81" spans="1:50" ht="16.5" customHeight="1" x14ac:dyDescent="0.2">
      <c r="A81" s="123"/>
      <c r="B81" s="45"/>
      <c r="C81" s="39" t="s">
        <v>141</v>
      </c>
      <c r="D81" s="11" t="s">
        <v>14</v>
      </c>
      <c r="E81" s="37" t="s">
        <v>171</v>
      </c>
      <c r="F81" s="50">
        <v>1988</v>
      </c>
      <c r="G81" s="50">
        <v>1988</v>
      </c>
      <c r="H81" s="50">
        <v>1988</v>
      </c>
      <c r="I81" s="12">
        <v>18</v>
      </c>
      <c r="J81" s="12">
        <v>39</v>
      </c>
      <c r="K81" s="1">
        <v>18</v>
      </c>
      <c r="L81" s="1">
        <v>28</v>
      </c>
      <c r="M81" s="12" t="s">
        <v>0</v>
      </c>
      <c r="N81" s="12" t="s">
        <v>0</v>
      </c>
      <c r="O81" s="14">
        <f t="shared" si="63"/>
        <v>50.7</v>
      </c>
      <c r="P81" s="16">
        <f t="shared" si="64"/>
        <v>18</v>
      </c>
      <c r="Q81" s="16">
        <f t="shared" si="33"/>
        <v>28</v>
      </c>
      <c r="R81" s="62"/>
      <c r="S81" s="62">
        <f t="shared" si="65"/>
        <v>2016</v>
      </c>
      <c r="T81" s="53">
        <f t="shared" si="66"/>
        <v>2038.7</v>
      </c>
      <c r="U81" s="12" t="s">
        <v>0</v>
      </c>
      <c r="V81" s="12" t="s">
        <v>16</v>
      </c>
      <c r="W81" s="12" t="s">
        <v>16</v>
      </c>
      <c r="X81" s="12" t="s">
        <v>16</v>
      </c>
      <c r="Y81" s="13" t="s">
        <v>0</v>
      </c>
      <c r="Z81" s="12" t="s">
        <v>70</v>
      </c>
      <c r="AA81" s="13" t="str">
        <f t="shared" si="67"/>
        <v>△1</v>
      </c>
      <c r="AB81" s="13" t="s">
        <v>0</v>
      </c>
      <c r="AC81" s="12" t="str">
        <f t="shared" si="76"/>
        <v>△1</v>
      </c>
      <c r="AD81" s="12" t="str">
        <f>IF(OR(Z81="△1",AA81="△1",AC81="△1",AB81="△1"),"△1",IF(OR(Z81="△2",AA81="△2",AC81="△2",AB81="△2"),"△2",IF(OR(Z81="△3",AA81="△3",AC81="△3",AB81="△3"),"△3",IF(OR(Z81="○",AA81="○",AC81="○",AB81="○"),"○","-"))))</f>
        <v>△1</v>
      </c>
      <c r="AE81" s="36">
        <v>2024</v>
      </c>
      <c r="AF81" s="18">
        <f t="shared" si="70"/>
        <v>36</v>
      </c>
      <c r="AG81" s="19">
        <f t="shared" si="71"/>
        <v>36</v>
      </c>
      <c r="AH81" s="12">
        <f t="shared" si="72"/>
        <v>1</v>
      </c>
      <c r="AI81" s="51">
        <f t="shared" si="73"/>
        <v>1</v>
      </c>
      <c r="AJ81" s="11"/>
      <c r="AK81" s="51"/>
      <c r="AL81" s="14" t="s">
        <v>26</v>
      </c>
      <c r="AM81" s="12">
        <f t="shared" si="68"/>
        <v>2025</v>
      </c>
      <c r="AN81" s="11">
        <v>2</v>
      </c>
      <c r="AO81" s="11">
        <v>0.33</v>
      </c>
      <c r="AP81" s="11">
        <v>2</v>
      </c>
      <c r="AQ81" s="11">
        <v>0.33</v>
      </c>
      <c r="AR81" s="11">
        <v>2</v>
      </c>
      <c r="AS81" s="11">
        <v>0.33</v>
      </c>
      <c r="AT81" s="17">
        <f t="shared" si="74"/>
        <v>0.495</v>
      </c>
      <c r="AU81" s="11" t="s">
        <v>170</v>
      </c>
      <c r="AV81" s="14">
        <f t="shared" si="75"/>
        <v>2025</v>
      </c>
      <c r="AW81" s="47" t="s">
        <v>209</v>
      </c>
      <c r="AX81" s="9"/>
    </row>
    <row r="82" spans="1:50" ht="16.5" customHeight="1" x14ac:dyDescent="0.2"/>
    <row r="83" spans="1:50" ht="16.5" customHeight="1" x14ac:dyDescent="0.2">
      <c r="G83" s="46"/>
    </row>
    <row r="84" spans="1:50" ht="16.5" customHeight="1" x14ac:dyDescent="0.2"/>
    <row r="85" spans="1:50" ht="16.5" customHeight="1" x14ac:dyDescent="0.2">
      <c r="D85" s="5" t="s">
        <v>173</v>
      </c>
    </row>
    <row r="86" spans="1:50" ht="16.5" customHeight="1" x14ac:dyDescent="0.2"/>
  </sheetData>
  <mergeCells count="31">
    <mergeCell ref="A40:A55"/>
    <mergeCell ref="A56:A64"/>
    <mergeCell ref="A65:A69"/>
    <mergeCell ref="A70:A81"/>
    <mergeCell ref="A22:A33"/>
    <mergeCell ref="A34:A39"/>
    <mergeCell ref="A2:B2"/>
    <mergeCell ref="A3:C4"/>
    <mergeCell ref="D3:D4"/>
    <mergeCell ref="AD3:AD4"/>
    <mergeCell ref="AU3:AV3"/>
    <mergeCell ref="AW3:AW4"/>
    <mergeCell ref="AE3:AE4"/>
    <mergeCell ref="AF3:AG3"/>
    <mergeCell ref="AJ3:AK3"/>
    <mergeCell ref="AL3:AM3"/>
    <mergeCell ref="AN3:AS3"/>
    <mergeCell ref="AH3:AI3"/>
    <mergeCell ref="B13:B16"/>
    <mergeCell ref="A5:A21"/>
    <mergeCell ref="E3:E4"/>
    <mergeCell ref="G3:G4"/>
    <mergeCell ref="Y3:AC3"/>
    <mergeCell ref="I3:O3"/>
    <mergeCell ref="R3:R4"/>
    <mergeCell ref="S3:S4"/>
    <mergeCell ref="T3:T4"/>
    <mergeCell ref="U3:X3"/>
    <mergeCell ref="P3:Q3"/>
    <mergeCell ref="F3:F4"/>
    <mergeCell ref="H3:H4"/>
  </mergeCells>
  <phoneticPr fontId="2"/>
  <conditionalFormatting sqref="AC1 AC3:AC4 AC82:AC1048576">
    <cfRule type="containsText" dxfId="15" priority="16" operator="containsText" text="△2">
      <formula>NOT(ISERROR(SEARCH("△2",AC1)))</formula>
    </cfRule>
    <cfRule type="containsText" dxfId="14" priority="17" operator="containsText" text="△1">
      <formula>NOT(ISERROR(SEARCH("△1",AC1)))</formula>
    </cfRule>
  </conditionalFormatting>
  <conditionalFormatting sqref="AC1:AD1 AC3:AD4 AC82:AD1048576">
    <cfRule type="containsText" dxfId="13" priority="5" operator="containsText" text="△3">
      <formula>NOT(ISERROR(SEARCH("△3",AC1)))</formula>
    </cfRule>
    <cfRule type="containsText" dxfId="12" priority="6" operator="containsText" text="△3">
      <formula>NOT(ISERROR(SEARCH("△3",AC1)))</formula>
    </cfRule>
    <cfRule type="containsText" dxfId="11" priority="7" operator="containsText" text="△3">
      <formula>NOT(ISERROR(SEARCH("△3",AC1)))</formula>
    </cfRule>
    <cfRule type="containsText" dxfId="10" priority="8" operator="containsText" text="△3">
      <formula>NOT(ISERROR(SEARCH("△3",AC1)))</formula>
    </cfRule>
    <cfRule type="containsText" dxfId="9" priority="9" operator="containsText" text="△3">
      <formula>NOT(ISERROR(SEARCH("△3",AC1)))</formula>
    </cfRule>
    <cfRule type="containsText" dxfId="8" priority="10" operator="containsText" text="△3">
      <formula>NOT(ISERROR(SEARCH("△3",AC1)))</formula>
    </cfRule>
    <cfRule type="containsText" dxfId="7" priority="11" operator="containsText" text="△2">
      <formula>NOT(ISERROR(SEARCH("△2",AC1)))</formula>
    </cfRule>
    <cfRule type="containsText" dxfId="6" priority="12" operator="containsText" text="△1">
      <formula>NOT(ISERROR(SEARCH("△1",AC1)))</formula>
    </cfRule>
    <cfRule type="containsText" dxfId="5" priority="13" operator="containsText" text="△3">
      <formula>NOT(ISERROR(SEARCH("△3",AC1)))</formula>
    </cfRule>
    <cfRule type="containsText" dxfId="4" priority="14" operator="containsText" text="△2">
      <formula>NOT(ISERROR(SEARCH("△2",AC1)))</formula>
    </cfRule>
    <cfRule type="containsText" dxfId="3" priority="15" operator="containsText" text="△3">
      <formula>NOT(ISERROR(SEARCH("△3",AC1)))</formula>
    </cfRule>
  </conditionalFormatting>
  <conditionalFormatting sqref="AD1 AD3:AD4 AD82:AD1048576">
    <cfRule type="containsText" dxfId="2" priority="18" operator="containsText" text="△3">
      <formula>NOT(ISERROR(SEARCH("△3",AD1)))</formula>
    </cfRule>
    <cfRule type="containsText" dxfId="1" priority="19" operator="containsText" text="△2">
      <formula>NOT(ISERROR(SEARCH("△2",AD1)))</formula>
    </cfRule>
    <cfRule type="containsText" dxfId="0" priority="20" operator="containsText" text="△1">
      <formula>NOT(ISERROR(SEARCH("△1",AD1)))</formula>
    </cfRule>
  </conditionalFormatting>
  <dataValidations count="5">
    <dataValidation imeMode="halfAlpha" allowBlank="1" showInputMessage="1" showErrorMessage="1" sqref="AV33:AW33 AQ5:AQ81 AS5:AT81 O5:S81 AW41 AO5:AO81 AW28:AW31 U5:U81 AW62:AW68 AW78:AW79 I7:J9 AV5:AV32 AW22:AW23 I81:L81 I70:L70 I72:L73 I75:L76 I78:L79 AW50:AW53 AW55:AW56 AW70 AW72:AW73 AW75:AW76 AW58 AV34:AV81 AH5:AM81" xr:uid="{0875078A-A221-4B7F-BD2D-8FFB5307DF9A}"/>
    <dataValidation type="list" allowBlank="1" showInputMessage="1" showErrorMessage="1" sqref="D22" xr:uid="{698A7151-D5B3-42FB-BDE9-5BA11575B583}">
      <formula1>"時間計画,状態監視,事後保全"</formula1>
    </dataValidation>
    <dataValidation type="list" allowBlank="1" showInputMessage="1" showErrorMessage="1" sqref="Z6:Z81 AB5:AB81 AD7:AD9 V5:Y81 AD5" xr:uid="{EFEEB788-84B4-45DA-BD07-9530766C54FE}">
      <formula1>"△1,△2,△3,-"</formula1>
    </dataValidation>
    <dataValidation type="list" allowBlank="1" showInputMessage="1" showErrorMessage="1" sqref="AA5:AA81" xr:uid="{42CA5B6B-11C8-4160-951A-19B2C80128EB}">
      <formula1>"△1,△2,△3,○,-"</formula1>
    </dataValidation>
    <dataValidation type="list" imeMode="halfAlpha" allowBlank="1" showInputMessage="1" showErrorMessage="1" sqref="AR5:AR81 AP5:AP81 AN5:AN81" xr:uid="{F016453F-3522-445E-9456-D355675F290B}">
      <formula1>"3,2,1"</formula1>
    </dataValidation>
  </dataValidations>
  <pageMargins left="1.1811023622047245" right="0.78740157480314965" top="1.1811023622047245" bottom="0.98425196850393704" header="0.31496062992125984" footer="0.31496062992125984"/>
  <pageSetup paperSize="8" scale="5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ポンプ総合診断ＰＷＰ</vt:lpstr>
      <vt:lpstr>ポンプ総合診断ＰＷＰ!Print_Area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